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omments28.xml" ContentType="application/vnd.openxmlformats-officedocument.spreadsheetml.comments+xml"/>
  <Override PartName="/xl/comments29.xml" ContentType="application/vnd.openxmlformats-officedocument.spreadsheetml.comments+xml"/>
  <Override PartName="/xl/comments30.xml" ContentType="application/vnd.openxmlformats-officedocument.spreadsheetml.comments+xml"/>
  <Override PartName="/xl/comments31.xml" ContentType="application/vnd.openxmlformats-officedocument.spreadsheetml.comments+xml"/>
  <Override PartName="/xl/comments32.xml" ContentType="application/vnd.openxmlformats-officedocument.spreadsheetml.comments+xml"/>
  <Override PartName="/xl/comments33.xml" ContentType="application/vnd.openxmlformats-officedocument.spreadsheetml.comments+xml"/>
  <Override PartName="/xl/comments34.xml" ContentType="application/vnd.openxmlformats-officedocument.spreadsheetml.comments+xml"/>
  <Override PartName="/xl/comments35.xml" ContentType="application/vnd.openxmlformats-officedocument.spreadsheetml.comments+xml"/>
  <Override PartName="/xl/comments36.xml" ContentType="application/vnd.openxmlformats-officedocument.spreadsheetml.comments+xml"/>
  <Override PartName="/xl/comments37.xml" ContentType="application/vnd.openxmlformats-officedocument.spreadsheetml.comments+xml"/>
  <Override PartName="/xl/comments38.xml" ContentType="application/vnd.openxmlformats-officedocument.spreadsheetml.comments+xml"/>
  <Override PartName="/xl/comments39.xml" ContentType="application/vnd.openxmlformats-officedocument.spreadsheetml.comments+xml"/>
  <Override PartName="/xl/comments40.xml" ContentType="application/vnd.openxmlformats-officedocument.spreadsheetml.comments+xml"/>
  <Override PartName="/xl/comments41.xml" ContentType="application/vnd.openxmlformats-officedocument.spreadsheetml.comments+xml"/>
  <Override PartName="/xl/comments42.xml" ContentType="application/vnd.openxmlformats-officedocument.spreadsheetml.comments+xml"/>
  <Override PartName="/xl/comments43.xml" ContentType="application/vnd.openxmlformats-officedocument.spreadsheetml.comments+xml"/>
  <Override PartName="/xl/comments44.xml" ContentType="application/vnd.openxmlformats-officedocument.spreadsheetml.comments+xml"/>
  <Override PartName="/xl/comments45.xml" ContentType="application/vnd.openxmlformats-officedocument.spreadsheetml.comments+xml"/>
  <Override PartName="/xl/comments46.xml" ContentType="application/vnd.openxmlformats-officedocument.spreadsheetml.comments+xml"/>
  <Override PartName="/xl/comments47.xml" ContentType="application/vnd.openxmlformats-officedocument.spreadsheetml.comments+xml"/>
  <Override PartName="/xl/comments48.xml" ContentType="application/vnd.openxmlformats-officedocument.spreadsheetml.comments+xml"/>
  <Override PartName="/xl/comments49.xml" ContentType="application/vnd.openxmlformats-officedocument.spreadsheetml.comments+xml"/>
  <Override PartName="/xl/comments50.xml" ContentType="application/vnd.openxmlformats-officedocument.spreadsheetml.comments+xml"/>
  <Override PartName="/xl/comments51.xml" ContentType="application/vnd.openxmlformats-officedocument.spreadsheetml.comments+xml"/>
  <Override PartName="/xl/comments52.xml" ContentType="application/vnd.openxmlformats-officedocument.spreadsheetml.comments+xml"/>
  <Override PartName="/xl/comments53.xml" ContentType="application/vnd.openxmlformats-officedocument.spreadsheetml.comments+xml"/>
  <Override PartName="/xl/comments54.xml" ContentType="application/vnd.openxmlformats-officedocument.spreadsheetml.comments+xml"/>
  <Override PartName="/xl/comments55.xml" ContentType="application/vnd.openxmlformats-officedocument.spreadsheetml.comments+xml"/>
  <Override PartName="/xl/comments56.xml" ContentType="application/vnd.openxmlformats-officedocument.spreadsheetml.comments+xml"/>
  <Override PartName="/xl/comments57.xml" ContentType="application/vnd.openxmlformats-officedocument.spreadsheetml.comments+xml"/>
  <Override PartName="/xl/comments58.xml" ContentType="application/vnd.openxmlformats-officedocument.spreadsheetml.comments+xml"/>
  <Override PartName="/xl/comments59.xml" ContentType="application/vnd.openxmlformats-officedocument.spreadsheetml.comments+xml"/>
  <Override PartName="/xl/comments60.xml" ContentType="application/vnd.openxmlformats-officedocument.spreadsheetml.comments+xml"/>
  <Override PartName="/xl/comments61.xml" ContentType="application/vnd.openxmlformats-officedocument.spreadsheetml.comments+xml"/>
  <Override PartName="/xl/comments62.xml" ContentType="application/vnd.openxmlformats-officedocument.spreadsheetml.comments+xml"/>
  <Override PartName="/xl/comments63.xml" ContentType="application/vnd.openxmlformats-officedocument.spreadsheetml.comments+xml"/>
  <Override PartName="/xl/comments64.xml" ContentType="application/vnd.openxmlformats-officedocument.spreadsheetml.comments+xml"/>
  <Override PartName="/xl/comments6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P\OneDrive\OneDrive - Institut Teknologi Sepuluh Nopember\PAPER PAK EDDY\"/>
    </mc:Choice>
  </mc:AlternateContent>
  <bookViews>
    <workbookView xWindow="0" yWindow="0" windowWidth="20490" windowHeight="7155"/>
  </bookViews>
  <sheets>
    <sheet name="SPHJ09" sheetId="71" r:id="rId1"/>
    <sheet name="SPHJ08" sheetId="69" r:id="rId2"/>
    <sheet name="SPHJ07" sheetId="68" r:id="rId3"/>
    <sheet name="SPHJ05" sheetId="70" r:id="rId4"/>
    <sheet name="SPHJ01" sheetId="72" r:id="rId5"/>
    <sheet name="Des 22" sheetId="67" r:id="rId6"/>
    <sheet name="Nop 22" sheetId="65" r:id="rId7"/>
    <sheet name="Okt 22" sheetId="64" r:id="rId8"/>
    <sheet name="Sep 22" sheetId="63" r:id="rId9"/>
    <sheet name="Agu 22" sheetId="62" r:id="rId10"/>
    <sheet name="Jul 22" sheetId="61" r:id="rId11"/>
    <sheet name="Jun 22" sheetId="28" r:id="rId12"/>
    <sheet name="Mei 22" sheetId="59" r:id="rId13"/>
    <sheet name="Apr 22" sheetId="60" r:id="rId14"/>
    <sheet name="Mar 22" sheetId="25" r:id="rId15"/>
    <sheet name="Feb 22" sheetId="24" r:id="rId16"/>
    <sheet name="Jan 22" sheetId="23" r:id="rId17"/>
    <sheet name="Des 21" sheetId="22" r:id="rId18"/>
    <sheet name="Nop 21" sheetId="21" r:id="rId19"/>
    <sheet name="Okt 21" sheetId="20" r:id="rId20"/>
    <sheet name="Sep 21" sheetId="19" r:id="rId21"/>
    <sheet name="Agu 21" sheetId="18" r:id="rId22"/>
    <sheet name="Jul 21" sheetId="17" r:id="rId23"/>
    <sheet name="Jun 21" sheetId="16" r:id="rId24"/>
    <sheet name="Mei 21" sheetId="15" r:id="rId25"/>
    <sheet name="Apr 21" sheetId="14" r:id="rId26"/>
    <sheet name="Mar 21" sheetId="13" r:id="rId27"/>
    <sheet name="Feb 21" sheetId="12" r:id="rId28"/>
    <sheet name="Jan 21" sheetId="11" r:id="rId29"/>
    <sheet name="Des 20" sheetId="10" r:id="rId30"/>
    <sheet name="Nop 20" sheetId="9" r:id="rId31"/>
    <sheet name="Okt 20" sheetId="8" r:id="rId32"/>
    <sheet name="Sep 20" sheetId="7" r:id="rId33"/>
    <sheet name="Agu 20" sheetId="6" r:id="rId34"/>
    <sheet name="Juli 20" sheetId="5" r:id="rId35"/>
    <sheet name="Juni 20" sheetId="32" r:id="rId36"/>
    <sheet name="Mei 20" sheetId="31" r:id="rId37"/>
    <sheet name="Apr 20" sheetId="30" r:id="rId38"/>
    <sheet name="Mar 20" sheetId="29" r:id="rId39"/>
    <sheet name="Feb 20" sheetId="4" r:id="rId40"/>
    <sheet name="Jan 20" sheetId="2" r:id="rId41"/>
    <sheet name="Des 19" sheetId="58" r:id="rId42"/>
    <sheet name="Nop 19" sheetId="57" r:id="rId43"/>
    <sheet name="Okt 19" sheetId="56" r:id="rId44"/>
    <sheet name="Sep 19" sheetId="55" r:id="rId45"/>
    <sheet name="Agu 19" sheetId="54" r:id="rId46"/>
    <sheet name="Jul 19" sheetId="53" r:id="rId47"/>
    <sheet name="Jun 19" sheetId="52" r:id="rId48"/>
    <sheet name="Mei 19" sheetId="51" r:id="rId49"/>
    <sheet name="Apr 19" sheetId="50" r:id="rId50"/>
    <sheet name="Mar 19" sheetId="49" r:id="rId51"/>
    <sheet name="Feb 19" sheetId="48" r:id="rId52"/>
    <sheet name="Jan 19" sheetId="47" r:id="rId53"/>
    <sheet name="Des 18" sheetId="46" r:id="rId54"/>
    <sheet name="Nop 18" sheetId="45" r:id="rId55"/>
    <sheet name="Okt 18" sheetId="44" r:id="rId56"/>
    <sheet name="Sep 18" sheetId="43" r:id="rId57"/>
    <sheet name="Agu 18" sheetId="42" r:id="rId58"/>
    <sheet name="Jul 18" sheetId="41" r:id="rId59"/>
    <sheet name="Jun18" sheetId="40" r:id="rId60"/>
    <sheet name="Mei 18" sheetId="39" r:id="rId61"/>
    <sheet name="Apr 18" sheetId="38" r:id="rId62"/>
    <sheet name="Mar 18" sheetId="37" r:id="rId63"/>
    <sheet name="Feb 18" sheetId="36" r:id="rId64"/>
    <sheet name="Jan 18" sheetId="33" r:id="rId65"/>
    <sheet name="Sheet1" sheetId="1" r:id="rId66"/>
  </sheets>
  <externalReferences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  <externalReference r:id="rId89"/>
    <externalReference r:id="rId90"/>
    <externalReference r:id="rId91"/>
    <externalReference r:id="rId92"/>
    <externalReference r:id="rId93"/>
    <externalReference r:id="rId94"/>
    <externalReference r:id="rId95"/>
    <externalReference r:id="rId96"/>
    <externalReference r:id="rId97"/>
    <externalReference r:id="rId98"/>
    <externalReference r:id="rId99"/>
    <externalReference r:id="rId100"/>
    <externalReference r:id="rId101"/>
    <externalReference r:id="rId102"/>
    <externalReference r:id="rId103"/>
    <externalReference r:id="rId104"/>
    <externalReference r:id="rId105"/>
    <externalReference r:id="rId106"/>
    <externalReference r:id="rId107"/>
    <externalReference r:id="rId108"/>
    <externalReference r:id="rId109"/>
    <externalReference r:id="rId110"/>
    <externalReference r:id="rId111"/>
    <externalReference r:id="rId112"/>
    <externalReference r:id="rId113"/>
    <externalReference r:id="rId114"/>
    <externalReference r:id="rId115"/>
    <externalReference r:id="rId116"/>
    <externalReference r:id="rId117"/>
    <externalReference r:id="rId118"/>
    <externalReference r:id="rId119"/>
    <externalReference r:id="rId120"/>
    <externalReference r:id="rId121"/>
    <externalReference r:id="rId122"/>
    <externalReference r:id="rId123"/>
    <externalReference r:id="rId124"/>
    <externalReference r:id="rId125"/>
    <externalReference r:id="rId126"/>
    <externalReference r:id="rId127"/>
  </externalReferences>
  <definedNames>
    <definedName name="________________________________________________xlnm.Print_Area">"#N/A"</definedName>
    <definedName name="_______________________________________________xlnm.Print_Area">"#N/A"</definedName>
    <definedName name="______________________________________________xlnm.Print_Area">"#N/A"</definedName>
    <definedName name="_____________________________________________xlnm.Print_Area">"#N/A"</definedName>
    <definedName name="____________________________________________xlnm.Print_Area">"#N/A"</definedName>
    <definedName name="___________________________________________xlnm.Print_Area">"#N/A"</definedName>
    <definedName name="__________________________________________xlnm.Print_Area">"#N/A"</definedName>
    <definedName name="_________________________________________xlnm.Print_Area">"#N/A"</definedName>
    <definedName name="________________________________________xlnm.Print_Area">"#N/A"</definedName>
    <definedName name="_______________________________________xlnm.Print_Area">"#N/A"</definedName>
    <definedName name="______________________________________xlnm.Print_Area">"#N/A"</definedName>
    <definedName name="_____________________________________xlnm.Print_Area">"#N/A"</definedName>
    <definedName name="____________________________________xlnm.Print_Area">"#N/A"</definedName>
    <definedName name="___________________________________xlnm.Print_Area">"#N/A"</definedName>
    <definedName name="__________________________________xlnm.Print_Area">"#N/A"</definedName>
    <definedName name="_________________________________xlnm.Print_Area">"#N/A"</definedName>
    <definedName name="________________________________xlnm.Print_Area">"#N/A"</definedName>
    <definedName name="_______________________________xlnm.Print_Area">"#N/A"</definedName>
    <definedName name="______________________________xlnm.Print_Area">"#N/A"</definedName>
    <definedName name="_____________________________xlnm.Print_Area">"#N/A"</definedName>
    <definedName name="____________________________xlnm.Print_Area">"#N/A"</definedName>
    <definedName name="___________________________xlnm.Print_Area">"#N/A"</definedName>
    <definedName name="__________________________xlnm.Print_Area">"#N/A"</definedName>
    <definedName name="_________________________xlnm.Print_Area">"#N/A"</definedName>
    <definedName name="________________________xlnm.Print_Area">"#N/A"</definedName>
    <definedName name="_______________________xlnm.Print_Area">"#N/A"</definedName>
    <definedName name="______________________xlnm.Print_Area">"#N/A"</definedName>
    <definedName name="_____________________xlnm.Print_Area">"#N/A"</definedName>
    <definedName name="____________________xlnm.Print_Area">"#N/A"</definedName>
    <definedName name="___________________xlnm.Print_Area">"#N/A"</definedName>
    <definedName name="__________________xlnm.Print_Area">"#N/A"</definedName>
    <definedName name="_________________xlnm.Print_Area">"#N/A"</definedName>
    <definedName name="________________xlnm.Print_Area">"#N/A"</definedName>
    <definedName name="_______________xlnm.Print_Area">"#N/A"</definedName>
    <definedName name="______________xlnm.Print_Area">"#N/A"</definedName>
    <definedName name="_____________xlnm.Print_Area">"#N/A"</definedName>
    <definedName name="____________xlnm.Print_Area">"#N/A"</definedName>
    <definedName name="___________xlnm.Print_Area">"#N/A"</definedName>
    <definedName name="__________xlnm.Print_Area">"#N/A"</definedName>
    <definedName name="_________xlnm.Print_Area">"#N/A"</definedName>
    <definedName name="________xlnm.Print_Area">"#N/A"</definedName>
    <definedName name="_______xlnm.Print_Area">"#N/A"</definedName>
    <definedName name="______xlnm.Print_Area">"#N/A"</definedName>
    <definedName name="_____xlnm.Print_Area">"#N/A"</definedName>
    <definedName name="____xlnm.Print_Area">"#N/A"</definedName>
    <definedName name="___xlnm.Print_Area">"#N/A"</definedName>
    <definedName name="__123Graph_A" localSheetId="57" hidden="1">'[1]Cash Flow'!#REF!</definedName>
    <definedName name="__123Graph_A" localSheetId="61" hidden="1">'[1]Cash Flow'!#REF!</definedName>
    <definedName name="__123Graph_A" localSheetId="53" hidden="1">'[1]Cash Flow'!#REF!</definedName>
    <definedName name="__123Graph_A" localSheetId="63" hidden="1">'[1]Cash Flow'!#REF!</definedName>
    <definedName name="__123Graph_A" localSheetId="64" hidden="1">'[1]Cash Flow'!#REF!</definedName>
    <definedName name="__123Graph_A" localSheetId="58" hidden="1">'[1]Cash Flow'!#REF!</definedName>
    <definedName name="__123Graph_A" localSheetId="59" hidden="1">'[1]Cash Flow'!#REF!</definedName>
    <definedName name="__123Graph_A" localSheetId="62" hidden="1">'[1]Cash Flow'!#REF!</definedName>
    <definedName name="__123Graph_A" localSheetId="60" hidden="1">'[1]Cash Flow'!#REF!</definedName>
    <definedName name="__123Graph_A" localSheetId="54" hidden="1">'[1]Cash Flow'!#REF!</definedName>
    <definedName name="__123Graph_A" localSheetId="55" hidden="1">'[1]Cash Flow'!#REF!</definedName>
    <definedName name="__123Graph_A" localSheetId="56" hidden="1">'[1]Cash Flow'!#REF!</definedName>
    <definedName name="__123Graph_A">NA()</definedName>
    <definedName name="__123Graph_A_9">NA()</definedName>
    <definedName name="__123Graph_ANORMAL" localSheetId="57" hidden="1">'[1]Cash Flow'!#REF!</definedName>
    <definedName name="__123Graph_ANORMAL" localSheetId="61" hidden="1">'[1]Cash Flow'!#REF!</definedName>
    <definedName name="__123Graph_ANORMAL" localSheetId="53" hidden="1">'[1]Cash Flow'!#REF!</definedName>
    <definedName name="__123Graph_ANORMAL" localSheetId="63" hidden="1">'[1]Cash Flow'!#REF!</definedName>
    <definedName name="__123Graph_ANORMAL" localSheetId="64" hidden="1">'[1]Cash Flow'!#REF!</definedName>
    <definedName name="__123Graph_ANORMAL" localSheetId="58" hidden="1">'[1]Cash Flow'!#REF!</definedName>
    <definedName name="__123Graph_ANORMAL" localSheetId="59" hidden="1">'[1]Cash Flow'!#REF!</definedName>
    <definedName name="__123Graph_ANORMAL" localSheetId="62" hidden="1">'[1]Cash Flow'!#REF!</definedName>
    <definedName name="__123Graph_ANORMAL" localSheetId="60" hidden="1">'[1]Cash Flow'!#REF!</definedName>
    <definedName name="__123Graph_ANORMAL" localSheetId="54" hidden="1">'[1]Cash Flow'!#REF!</definedName>
    <definedName name="__123Graph_ANORMAL" localSheetId="55" hidden="1">'[1]Cash Flow'!#REF!</definedName>
    <definedName name="__123Graph_ANORMAL" localSheetId="56" hidden="1">'[1]Cash Flow'!#REF!</definedName>
    <definedName name="__123Graph_ANORMAL">NA()</definedName>
    <definedName name="__123Graph_ANORMAL_9">NA()</definedName>
    <definedName name="__123Graph_X" localSheetId="57" hidden="1">'[1]Cash Flow'!#REF!</definedName>
    <definedName name="__123Graph_X" localSheetId="61" hidden="1">'[1]Cash Flow'!#REF!</definedName>
    <definedName name="__123Graph_X" localSheetId="53" hidden="1">'[1]Cash Flow'!#REF!</definedName>
    <definedName name="__123Graph_X" localSheetId="63" hidden="1">'[1]Cash Flow'!#REF!</definedName>
    <definedName name="__123Graph_X" localSheetId="64" hidden="1">'[1]Cash Flow'!#REF!</definedName>
    <definedName name="__123Graph_X" localSheetId="58" hidden="1">'[1]Cash Flow'!#REF!</definedName>
    <definedName name="__123Graph_X" localSheetId="59" hidden="1">'[1]Cash Flow'!#REF!</definedName>
    <definedName name="__123Graph_X" localSheetId="62" hidden="1">'[1]Cash Flow'!#REF!</definedName>
    <definedName name="__123Graph_X" localSheetId="60" hidden="1">'[1]Cash Flow'!#REF!</definedName>
    <definedName name="__123Graph_X" localSheetId="54" hidden="1">'[1]Cash Flow'!#REF!</definedName>
    <definedName name="__123Graph_X" localSheetId="55" hidden="1">'[1]Cash Flow'!#REF!</definedName>
    <definedName name="__123Graph_X" localSheetId="56" hidden="1">'[1]Cash Flow'!#REF!</definedName>
    <definedName name="__123Graph_X">NA()</definedName>
    <definedName name="__123Graph_X_9">NA()</definedName>
    <definedName name="__123Graph_XNORMAL" localSheetId="57" hidden="1">'[1]Cash Flow'!#REF!</definedName>
    <definedName name="__123Graph_XNORMAL" localSheetId="61" hidden="1">'[1]Cash Flow'!#REF!</definedName>
    <definedName name="__123Graph_XNORMAL" localSheetId="53" hidden="1">'[1]Cash Flow'!#REF!</definedName>
    <definedName name="__123Graph_XNORMAL" localSheetId="63" hidden="1">'[1]Cash Flow'!#REF!</definedName>
    <definedName name="__123Graph_XNORMAL" localSheetId="64" hidden="1">'[1]Cash Flow'!#REF!</definedName>
    <definedName name="__123Graph_XNORMAL" localSheetId="58" hidden="1">'[1]Cash Flow'!#REF!</definedName>
    <definedName name="__123Graph_XNORMAL" localSheetId="59" hidden="1">'[1]Cash Flow'!#REF!</definedName>
    <definedName name="__123Graph_XNORMAL" localSheetId="62" hidden="1">'[1]Cash Flow'!#REF!</definedName>
    <definedName name="__123Graph_XNORMAL" localSheetId="60" hidden="1">'[1]Cash Flow'!#REF!</definedName>
    <definedName name="__123Graph_XNORMAL" localSheetId="54" hidden="1">'[1]Cash Flow'!#REF!</definedName>
    <definedName name="__123Graph_XNORMAL" localSheetId="55" hidden="1">'[1]Cash Flow'!#REF!</definedName>
    <definedName name="__123Graph_XNORMAL" localSheetId="56" hidden="1">'[1]Cash Flow'!#REF!</definedName>
    <definedName name="__123Graph_XNORMAL">NA()</definedName>
    <definedName name="__123Graph_XNORMAL_9">NA()</definedName>
    <definedName name="__x3" localSheetId="57">'[2]Well Assumptions'!#REF!</definedName>
    <definedName name="__x3" localSheetId="61">'[2]Well Assumptions'!#REF!</definedName>
    <definedName name="__x3" localSheetId="53">'[2]Well Assumptions'!#REF!</definedName>
    <definedName name="__x3" localSheetId="63">'[2]Well Assumptions'!#REF!</definedName>
    <definedName name="__x3" localSheetId="64">'[2]Well Assumptions'!#REF!</definedName>
    <definedName name="__x3" localSheetId="58">'[2]Well Assumptions'!#REF!</definedName>
    <definedName name="__x3" localSheetId="59">'[2]Well Assumptions'!#REF!</definedName>
    <definedName name="__x3" localSheetId="62">'[2]Well Assumptions'!#REF!</definedName>
    <definedName name="__x3" localSheetId="60">'[2]Well Assumptions'!#REF!</definedName>
    <definedName name="__x3" localSheetId="54">'[2]Well Assumptions'!#REF!</definedName>
    <definedName name="__x3" localSheetId="55">'[2]Well Assumptions'!#REF!</definedName>
    <definedName name="__x3" localSheetId="56">'[2]Well Assumptions'!#REF!</definedName>
    <definedName name="__x3">NA()</definedName>
    <definedName name="__x3_9">NA()</definedName>
    <definedName name="__x5" localSheetId="57">'[2]Well Assumptions'!#REF!</definedName>
    <definedName name="__x5" localSheetId="61">'[2]Well Assumptions'!#REF!</definedName>
    <definedName name="__x5" localSheetId="53">'[2]Well Assumptions'!#REF!</definedName>
    <definedName name="__x5" localSheetId="63">'[2]Well Assumptions'!#REF!</definedName>
    <definedName name="__x5" localSheetId="64">'[2]Well Assumptions'!#REF!</definedName>
    <definedName name="__x5" localSheetId="58">'[2]Well Assumptions'!#REF!</definedName>
    <definedName name="__x5" localSheetId="59">'[2]Well Assumptions'!#REF!</definedName>
    <definedName name="__x5" localSheetId="62">'[2]Well Assumptions'!#REF!</definedName>
    <definedName name="__x5" localSheetId="60">'[2]Well Assumptions'!#REF!</definedName>
    <definedName name="__x5" localSheetId="54">'[2]Well Assumptions'!#REF!</definedName>
    <definedName name="__x5" localSheetId="55">'[2]Well Assumptions'!#REF!</definedName>
    <definedName name="__x5" localSheetId="56">'[2]Well Assumptions'!#REF!</definedName>
    <definedName name="__x5">NA()</definedName>
    <definedName name="__x5_9">NA()</definedName>
    <definedName name="__x6" localSheetId="57">'[2]Well Assumptions'!#REF!</definedName>
    <definedName name="__x6" localSheetId="61">'[2]Well Assumptions'!#REF!</definedName>
    <definedName name="__x6" localSheetId="53">'[2]Well Assumptions'!#REF!</definedName>
    <definedName name="__x6" localSheetId="63">'[2]Well Assumptions'!#REF!</definedName>
    <definedName name="__x6" localSheetId="64">'[2]Well Assumptions'!#REF!</definedName>
    <definedName name="__x6" localSheetId="58">'[2]Well Assumptions'!#REF!</definedName>
    <definedName name="__x6" localSheetId="59">'[2]Well Assumptions'!#REF!</definedName>
    <definedName name="__x6" localSheetId="62">'[2]Well Assumptions'!#REF!</definedName>
    <definedName name="__x6" localSheetId="60">'[2]Well Assumptions'!#REF!</definedName>
    <definedName name="__x6" localSheetId="54">'[2]Well Assumptions'!#REF!</definedName>
    <definedName name="__x6" localSheetId="55">'[2]Well Assumptions'!#REF!</definedName>
    <definedName name="__x6" localSheetId="56">'[2]Well Assumptions'!#REF!</definedName>
    <definedName name="__x6">NA()</definedName>
    <definedName name="__x6_9">NA()</definedName>
    <definedName name="__x7" localSheetId="57">'[2]Well Assumptions'!#REF!</definedName>
    <definedName name="__x7" localSheetId="61">'[2]Well Assumptions'!#REF!</definedName>
    <definedName name="__x7" localSheetId="53">'[2]Well Assumptions'!#REF!</definedName>
    <definedName name="__x7" localSheetId="63">'[2]Well Assumptions'!#REF!</definedName>
    <definedName name="__x7" localSheetId="64">'[2]Well Assumptions'!#REF!</definedName>
    <definedName name="__x7" localSheetId="58">'[2]Well Assumptions'!#REF!</definedName>
    <definedName name="__x7" localSheetId="59">'[2]Well Assumptions'!#REF!</definedName>
    <definedName name="__x7" localSheetId="62">'[2]Well Assumptions'!#REF!</definedName>
    <definedName name="__x7" localSheetId="60">'[2]Well Assumptions'!#REF!</definedName>
    <definedName name="__x7" localSheetId="54">'[2]Well Assumptions'!#REF!</definedName>
    <definedName name="__x7" localSheetId="55">'[2]Well Assumptions'!#REF!</definedName>
    <definedName name="__x7" localSheetId="56">'[2]Well Assumptions'!#REF!</definedName>
    <definedName name="__x7">NA()</definedName>
    <definedName name="__x7_9">NA()</definedName>
    <definedName name="__x8" localSheetId="57">'[2]Well Assumptions'!#REF!</definedName>
    <definedName name="__x8" localSheetId="61">'[2]Well Assumptions'!#REF!</definedName>
    <definedName name="__x8" localSheetId="53">'[2]Well Assumptions'!#REF!</definedName>
    <definedName name="__x8" localSheetId="63">'[2]Well Assumptions'!#REF!</definedName>
    <definedName name="__x8" localSheetId="64">'[2]Well Assumptions'!#REF!</definedName>
    <definedName name="__x8" localSheetId="58">'[2]Well Assumptions'!#REF!</definedName>
    <definedName name="__x8" localSheetId="59">'[2]Well Assumptions'!#REF!</definedName>
    <definedName name="__x8" localSheetId="62">'[2]Well Assumptions'!#REF!</definedName>
    <definedName name="__x8" localSheetId="60">'[2]Well Assumptions'!#REF!</definedName>
    <definedName name="__x8" localSheetId="54">'[2]Well Assumptions'!#REF!</definedName>
    <definedName name="__x8" localSheetId="55">'[2]Well Assumptions'!#REF!</definedName>
    <definedName name="__x8" localSheetId="56">'[2]Well Assumptions'!#REF!</definedName>
    <definedName name="__x8">NA()</definedName>
    <definedName name="__x8_9">NA()</definedName>
    <definedName name="__x9" localSheetId="57">'[2]Well Assumptions'!#REF!</definedName>
    <definedName name="__x9" localSheetId="61">'[2]Well Assumptions'!#REF!</definedName>
    <definedName name="__x9" localSheetId="53">'[2]Well Assumptions'!#REF!</definedName>
    <definedName name="__x9" localSheetId="63">'[2]Well Assumptions'!#REF!</definedName>
    <definedName name="__x9" localSheetId="64">'[2]Well Assumptions'!#REF!</definedName>
    <definedName name="__x9" localSheetId="58">'[2]Well Assumptions'!#REF!</definedName>
    <definedName name="__x9" localSheetId="59">'[2]Well Assumptions'!#REF!</definedName>
    <definedName name="__x9" localSheetId="62">'[2]Well Assumptions'!#REF!</definedName>
    <definedName name="__x9" localSheetId="60">'[2]Well Assumptions'!#REF!</definedName>
    <definedName name="__x9" localSheetId="54">'[2]Well Assumptions'!#REF!</definedName>
    <definedName name="__x9" localSheetId="55">'[2]Well Assumptions'!#REF!</definedName>
    <definedName name="__x9" localSheetId="56">'[2]Well Assumptions'!#REF!</definedName>
    <definedName name="__x9">NA()</definedName>
    <definedName name="__x9_9">NA()</definedName>
    <definedName name="__xlnm.Print_Area">"#N/A"</definedName>
    <definedName name="__Yr1" localSheetId="57">#REF!</definedName>
    <definedName name="__Yr1" localSheetId="61">#REF!</definedName>
    <definedName name="__Yr1" localSheetId="53">#REF!</definedName>
    <definedName name="__Yr1" localSheetId="63">#REF!</definedName>
    <definedName name="__Yr1" localSheetId="64">#REF!</definedName>
    <definedName name="__Yr1" localSheetId="58">#REF!</definedName>
    <definedName name="__Yr1" localSheetId="59">#REF!</definedName>
    <definedName name="__Yr1" localSheetId="62">#REF!</definedName>
    <definedName name="__Yr1" localSheetId="60">#REF!</definedName>
    <definedName name="__Yr1" localSheetId="54">#REF!</definedName>
    <definedName name="__Yr1" localSheetId="55">#REF!</definedName>
    <definedName name="__Yr1" localSheetId="56">#REF!</definedName>
    <definedName name="__Yr1">"#REF!"</definedName>
    <definedName name="__Yr1_9">"#REF!"</definedName>
    <definedName name="__Yr10" localSheetId="57">#REF!</definedName>
    <definedName name="__Yr10" localSheetId="61">#REF!</definedName>
    <definedName name="__Yr10" localSheetId="53">#REF!</definedName>
    <definedName name="__Yr10" localSheetId="63">#REF!</definedName>
    <definedName name="__Yr10" localSheetId="64">#REF!</definedName>
    <definedName name="__Yr10" localSheetId="58">#REF!</definedName>
    <definedName name="__Yr10" localSheetId="59">#REF!</definedName>
    <definedName name="__Yr10" localSheetId="62">#REF!</definedName>
    <definedName name="__Yr10" localSheetId="60">#REF!</definedName>
    <definedName name="__Yr10" localSheetId="54">#REF!</definedName>
    <definedName name="__Yr10" localSheetId="55">#REF!</definedName>
    <definedName name="__Yr10" localSheetId="56">#REF!</definedName>
    <definedName name="__Yr10">"#REF!"</definedName>
    <definedName name="__Yr10_9">"#REF!"</definedName>
    <definedName name="__Yr11" localSheetId="57">#REF!</definedName>
    <definedName name="__Yr11" localSheetId="61">#REF!</definedName>
    <definedName name="__Yr11" localSheetId="53">#REF!</definedName>
    <definedName name="__Yr11" localSheetId="63">#REF!</definedName>
    <definedName name="__Yr11" localSheetId="64">#REF!</definedName>
    <definedName name="__Yr11" localSheetId="58">#REF!</definedName>
    <definedName name="__Yr11" localSheetId="59">#REF!</definedName>
    <definedName name="__Yr11" localSheetId="62">#REF!</definedName>
    <definedName name="__Yr11" localSheetId="60">#REF!</definedName>
    <definedName name="__Yr11" localSheetId="54">#REF!</definedName>
    <definedName name="__Yr11" localSheetId="55">#REF!</definedName>
    <definedName name="__Yr11" localSheetId="56">#REF!</definedName>
    <definedName name="__Yr11">"#REF!"</definedName>
    <definedName name="__Yr11_9">"#REF!"</definedName>
    <definedName name="__Yr12" localSheetId="57">#REF!</definedName>
    <definedName name="__Yr12" localSheetId="61">#REF!</definedName>
    <definedName name="__Yr12" localSheetId="53">#REF!</definedName>
    <definedName name="__Yr12" localSheetId="63">#REF!</definedName>
    <definedName name="__Yr12" localSheetId="64">#REF!</definedName>
    <definedName name="__Yr12" localSheetId="58">#REF!</definedName>
    <definedName name="__Yr12" localSheetId="59">#REF!</definedName>
    <definedName name="__Yr12" localSheetId="62">#REF!</definedName>
    <definedName name="__Yr12" localSheetId="60">#REF!</definedName>
    <definedName name="__Yr12" localSheetId="54">#REF!</definedName>
    <definedName name="__Yr12" localSheetId="55">#REF!</definedName>
    <definedName name="__Yr12" localSheetId="56">#REF!</definedName>
    <definedName name="__Yr12">"#REF!"</definedName>
    <definedName name="__Yr12_9">"#REF!"</definedName>
    <definedName name="__Yr13" localSheetId="57">#REF!</definedName>
    <definedName name="__Yr13" localSheetId="61">#REF!</definedName>
    <definedName name="__Yr13" localSheetId="53">#REF!</definedName>
    <definedName name="__Yr13" localSheetId="63">#REF!</definedName>
    <definedName name="__Yr13" localSheetId="64">#REF!</definedName>
    <definedName name="__Yr13" localSheetId="58">#REF!</definedName>
    <definedName name="__Yr13" localSheetId="59">#REF!</definedName>
    <definedName name="__Yr13" localSheetId="62">#REF!</definedName>
    <definedName name="__Yr13" localSheetId="60">#REF!</definedName>
    <definedName name="__Yr13" localSheetId="54">#REF!</definedName>
    <definedName name="__Yr13" localSheetId="55">#REF!</definedName>
    <definedName name="__Yr13" localSheetId="56">#REF!</definedName>
    <definedName name="__Yr13">"#REF!"</definedName>
    <definedName name="__Yr13_9">"#REF!"</definedName>
    <definedName name="__Yr14" localSheetId="57">#REF!</definedName>
    <definedName name="__Yr14" localSheetId="61">#REF!</definedName>
    <definedName name="__Yr14" localSheetId="53">#REF!</definedName>
    <definedName name="__Yr14" localSheetId="63">#REF!</definedName>
    <definedName name="__Yr14" localSheetId="64">#REF!</definedName>
    <definedName name="__Yr14" localSheetId="58">#REF!</definedName>
    <definedName name="__Yr14" localSheetId="59">#REF!</definedName>
    <definedName name="__Yr14" localSheetId="62">#REF!</definedName>
    <definedName name="__Yr14" localSheetId="60">#REF!</definedName>
    <definedName name="__Yr14" localSheetId="54">#REF!</definedName>
    <definedName name="__Yr14" localSheetId="55">#REF!</definedName>
    <definedName name="__Yr14" localSheetId="56">#REF!</definedName>
    <definedName name="__Yr14">"#REF!"</definedName>
    <definedName name="__Yr14_9">"#REF!"</definedName>
    <definedName name="__Yr15" localSheetId="57">#REF!</definedName>
    <definedName name="__Yr15" localSheetId="61">#REF!</definedName>
    <definedName name="__Yr15" localSheetId="53">#REF!</definedName>
    <definedName name="__Yr15" localSheetId="63">#REF!</definedName>
    <definedName name="__Yr15" localSheetId="64">#REF!</definedName>
    <definedName name="__Yr15" localSheetId="58">#REF!</definedName>
    <definedName name="__Yr15" localSheetId="59">#REF!</definedName>
    <definedName name="__Yr15" localSheetId="62">#REF!</definedName>
    <definedName name="__Yr15" localSheetId="60">#REF!</definedName>
    <definedName name="__Yr15" localSheetId="54">#REF!</definedName>
    <definedName name="__Yr15" localSheetId="55">#REF!</definedName>
    <definedName name="__Yr15" localSheetId="56">#REF!</definedName>
    <definedName name="__Yr15">"#REF!"</definedName>
    <definedName name="__Yr15_9">"#REF!"</definedName>
    <definedName name="__Yr16" localSheetId="57">#REF!</definedName>
    <definedName name="__Yr16" localSheetId="61">#REF!</definedName>
    <definedName name="__Yr16" localSheetId="53">#REF!</definedName>
    <definedName name="__Yr16" localSheetId="63">#REF!</definedName>
    <definedName name="__Yr16" localSheetId="64">#REF!</definedName>
    <definedName name="__Yr16" localSheetId="58">#REF!</definedName>
    <definedName name="__Yr16" localSheetId="59">#REF!</definedName>
    <definedName name="__Yr16" localSheetId="62">#REF!</definedName>
    <definedName name="__Yr16" localSheetId="60">#REF!</definedName>
    <definedName name="__Yr16" localSheetId="54">#REF!</definedName>
    <definedName name="__Yr16" localSheetId="55">#REF!</definedName>
    <definedName name="__Yr16" localSheetId="56">#REF!</definedName>
    <definedName name="__Yr16">"#REF!"</definedName>
    <definedName name="__Yr16_9">"#REF!"</definedName>
    <definedName name="__Yr17" localSheetId="57">#REF!</definedName>
    <definedName name="__Yr17" localSheetId="61">#REF!</definedName>
    <definedName name="__Yr17" localSheetId="53">#REF!</definedName>
    <definedName name="__Yr17" localSheetId="63">#REF!</definedName>
    <definedName name="__Yr17" localSheetId="64">#REF!</definedName>
    <definedName name="__Yr17" localSheetId="58">#REF!</definedName>
    <definedName name="__Yr17" localSheetId="59">#REF!</definedName>
    <definedName name="__Yr17" localSheetId="62">#REF!</definedName>
    <definedName name="__Yr17" localSheetId="60">#REF!</definedName>
    <definedName name="__Yr17" localSheetId="54">#REF!</definedName>
    <definedName name="__Yr17" localSheetId="55">#REF!</definedName>
    <definedName name="__Yr17" localSheetId="56">#REF!</definedName>
    <definedName name="__Yr17">"#REF!"</definedName>
    <definedName name="__Yr17_9">"#REF!"</definedName>
    <definedName name="__Yr18" localSheetId="57">#REF!</definedName>
    <definedName name="__Yr18" localSheetId="61">#REF!</definedName>
    <definedName name="__Yr18" localSheetId="53">#REF!</definedName>
    <definedName name="__Yr18" localSheetId="63">#REF!</definedName>
    <definedName name="__Yr18" localSheetId="64">#REF!</definedName>
    <definedName name="__Yr18" localSheetId="58">#REF!</definedName>
    <definedName name="__Yr18" localSheetId="59">#REF!</definedName>
    <definedName name="__Yr18" localSheetId="62">#REF!</definedName>
    <definedName name="__Yr18" localSheetId="60">#REF!</definedName>
    <definedName name="__Yr18" localSheetId="54">#REF!</definedName>
    <definedName name="__Yr18" localSheetId="55">#REF!</definedName>
    <definedName name="__Yr18" localSheetId="56">#REF!</definedName>
    <definedName name="__Yr18">"#REF!"</definedName>
    <definedName name="__Yr18_9">"#REF!"</definedName>
    <definedName name="__Yr19" localSheetId="57">#REF!</definedName>
    <definedName name="__Yr19" localSheetId="61">#REF!</definedName>
    <definedName name="__Yr19" localSheetId="53">#REF!</definedName>
    <definedName name="__Yr19" localSheetId="63">#REF!</definedName>
    <definedName name="__Yr19" localSheetId="64">#REF!</definedName>
    <definedName name="__Yr19" localSheetId="58">#REF!</definedName>
    <definedName name="__Yr19" localSheetId="59">#REF!</definedName>
    <definedName name="__Yr19" localSheetId="62">#REF!</definedName>
    <definedName name="__Yr19" localSheetId="60">#REF!</definedName>
    <definedName name="__Yr19" localSheetId="54">#REF!</definedName>
    <definedName name="__Yr19" localSheetId="55">#REF!</definedName>
    <definedName name="__Yr19" localSheetId="56">#REF!</definedName>
    <definedName name="__Yr19">"#REF!"</definedName>
    <definedName name="__Yr19_9">"#REF!"</definedName>
    <definedName name="__Yr2" localSheetId="57">#REF!</definedName>
    <definedName name="__Yr2" localSheetId="61">#REF!</definedName>
    <definedName name="__Yr2" localSheetId="53">#REF!</definedName>
    <definedName name="__Yr2" localSheetId="63">#REF!</definedName>
    <definedName name="__Yr2" localSheetId="64">#REF!</definedName>
    <definedName name="__Yr2" localSheetId="58">#REF!</definedName>
    <definedName name="__Yr2" localSheetId="59">#REF!</definedName>
    <definedName name="__Yr2" localSheetId="62">#REF!</definedName>
    <definedName name="__Yr2" localSheetId="60">#REF!</definedName>
    <definedName name="__Yr2" localSheetId="54">#REF!</definedName>
    <definedName name="__Yr2" localSheetId="55">#REF!</definedName>
    <definedName name="__Yr2" localSheetId="56">#REF!</definedName>
    <definedName name="__Yr2">"#REF!"</definedName>
    <definedName name="__Yr2_9">"#REF!"</definedName>
    <definedName name="__Yr20" localSheetId="57">#REF!</definedName>
    <definedName name="__Yr20" localSheetId="61">#REF!</definedName>
    <definedName name="__Yr20" localSheetId="53">#REF!</definedName>
    <definedName name="__Yr20" localSheetId="63">#REF!</definedName>
    <definedName name="__Yr20" localSheetId="64">#REF!</definedName>
    <definedName name="__Yr20" localSheetId="58">#REF!</definedName>
    <definedName name="__Yr20" localSheetId="59">#REF!</definedName>
    <definedName name="__Yr20" localSheetId="62">#REF!</definedName>
    <definedName name="__Yr20" localSheetId="60">#REF!</definedName>
    <definedName name="__Yr20" localSheetId="54">#REF!</definedName>
    <definedName name="__Yr20" localSheetId="55">#REF!</definedName>
    <definedName name="__Yr20" localSheetId="56">#REF!</definedName>
    <definedName name="__Yr20">"#REF!"</definedName>
    <definedName name="__Yr20_9">"#REF!"</definedName>
    <definedName name="__Yr21" localSheetId="57">#REF!</definedName>
    <definedName name="__Yr21" localSheetId="61">#REF!</definedName>
    <definedName name="__Yr21" localSheetId="53">#REF!</definedName>
    <definedName name="__Yr21" localSheetId="63">#REF!</definedName>
    <definedName name="__Yr21" localSheetId="64">#REF!</definedName>
    <definedName name="__Yr21" localSheetId="58">#REF!</definedName>
    <definedName name="__Yr21" localSheetId="59">#REF!</definedName>
    <definedName name="__Yr21" localSheetId="62">#REF!</definedName>
    <definedName name="__Yr21" localSheetId="60">#REF!</definedName>
    <definedName name="__Yr21" localSheetId="54">#REF!</definedName>
    <definedName name="__Yr21" localSheetId="55">#REF!</definedName>
    <definedName name="__Yr21" localSheetId="56">#REF!</definedName>
    <definedName name="__Yr21">"#REF!"</definedName>
    <definedName name="__Yr21_9">"#REF!"</definedName>
    <definedName name="__Yr22" localSheetId="57">#REF!</definedName>
    <definedName name="__Yr22" localSheetId="61">#REF!</definedName>
    <definedName name="__Yr22" localSheetId="53">#REF!</definedName>
    <definedName name="__Yr22" localSheetId="63">#REF!</definedName>
    <definedName name="__Yr22" localSheetId="64">#REF!</definedName>
    <definedName name="__Yr22" localSheetId="58">#REF!</definedName>
    <definedName name="__Yr22" localSheetId="59">#REF!</definedName>
    <definedName name="__Yr22" localSheetId="62">#REF!</definedName>
    <definedName name="__Yr22" localSheetId="60">#REF!</definedName>
    <definedName name="__Yr22" localSheetId="54">#REF!</definedName>
    <definedName name="__Yr22" localSheetId="55">#REF!</definedName>
    <definedName name="__Yr22" localSheetId="56">#REF!</definedName>
    <definedName name="__Yr22">"#REF!"</definedName>
    <definedName name="__Yr22_9">"#REF!"</definedName>
    <definedName name="__Yr23" localSheetId="57">#REF!</definedName>
    <definedName name="__Yr23" localSheetId="61">#REF!</definedName>
    <definedName name="__Yr23" localSheetId="53">#REF!</definedName>
    <definedName name="__Yr23" localSheetId="63">#REF!</definedName>
    <definedName name="__Yr23" localSheetId="64">#REF!</definedName>
    <definedName name="__Yr23" localSheetId="58">#REF!</definedName>
    <definedName name="__Yr23" localSheetId="59">#REF!</definedName>
    <definedName name="__Yr23" localSheetId="62">#REF!</definedName>
    <definedName name="__Yr23" localSheetId="60">#REF!</definedName>
    <definedName name="__Yr23" localSheetId="54">#REF!</definedName>
    <definedName name="__Yr23" localSheetId="55">#REF!</definedName>
    <definedName name="__Yr23" localSheetId="56">#REF!</definedName>
    <definedName name="__Yr23">"#REF!"</definedName>
    <definedName name="__Yr23_9">"#REF!"</definedName>
    <definedName name="__Yr24" localSheetId="57">#REF!</definedName>
    <definedName name="__Yr24" localSheetId="61">#REF!</definedName>
    <definedName name="__Yr24" localSheetId="53">#REF!</definedName>
    <definedName name="__Yr24" localSheetId="63">#REF!</definedName>
    <definedName name="__Yr24" localSheetId="64">#REF!</definedName>
    <definedName name="__Yr24" localSheetId="58">#REF!</definedName>
    <definedName name="__Yr24" localSheetId="59">#REF!</definedName>
    <definedName name="__Yr24" localSheetId="62">#REF!</definedName>
    <definedName name="__Yr24" localSheetId="60">#REF!</definedName>
    <definedName name="__Yr24" localSheetId="54">#REF!</definedName>
    <definedName name="__Yr24" localSheetId="55">#REF!</definedName>
    <definedName name="__Yr24" localSheetId="56">#REF!</definedName>
    <definedName name="__Yr24">"#REF!"</definedName>
    <definedName name="__Yr24_9">"#REF!"</definedName>
    <definedName name="__Yr25" localSheetId="57">#REF!</definedName>
    <definedName name="__Yr25" localSheetId="61">#REF!</definedName>
    <definedName name="__Yr25" localSheetId="53">#REF!</definedName>
    <definedName name="__Yr25" localSheetId="63">#REF!</definedName>
    <definedName name="__Yr25" localSheetId="64">#REF!</definedName>
    <definedName name="__Yr25" localSheetId="58">#REF!</definedName>
    <definedName name="__Yr25" localSheetId="59">#REF!</definedName>
    <definedName name="__Yr25" localSheetId="62">#REF!</definedName>
    <definedName name="__Yr25" localSheetId="60">#REF!</definedName>
    <definedName name="__Yr25" localSheetId="54">#REF!</definedName>
    <definedName name="__Yr25" localSheetId="55">#REF!</definedName>
    <definedName name="__Yr25" localSheetId="56">#REF!</definedName>
    <definedName name="__Yr25">"#REF!"</definedName>
    <definedName name="__Yr25_9">"#REF!"</definedName>
    <definedName name="__Yr3" localSheetId="57">#REF!</definedName>
    <definedName name="__Yr3" localSheetId="61">#REF!</definedName>
    <definedName name="__Yr3" localSheetId="53">#REF!</definedName>
    <definedName name="__Yr3" localSheetId="63">#REF!</definedName>
    <definedName name="__Yr3" localSheetId="64">#REF!</definedName>
    <definedName name="__Yr3" localSheetId="58">#REF!</definedName>
    <definedName name="__Yr3" localSheetId="59">#REF!</definedName>
    <definedName name="__Yr3" localSheetId="62">#REF!</definedName>
    <definedName name="__Yr3" localSheetId="60">#REF!</definedName>
    <definedName name="__Yr3" localSheetId="54">#REF!</definedName>
    <definedName name="__Yr3" localSheetId="55">#REF!</definedName>
    <definedName name="__Yr3" localSheetId="56">#REF!</definedName>
    <definedName name="__Yr3">"#REF!"</definedName>
    <definedName name="__Yr3_9">"#REF!"</definedName>
    <definedName name="__Yr4" localSheetId="57">#REF!</definedName>
    <definedName name="__Yr4" localSheetId="61">#REF!</definedName>
    <definedName name="__Yr4" localSheetId="53">#REF!</definedName>
    <definedName name="__Yr4" localSheetId="63">#REF!</definedName>
    <definedName name="__Yr4" localSheetId="64">#REF!</definedName>
    <definedName name="__Yr4" localSheetId="58">#REF!</definedName>
    <definedName name="__Yr4" localSheetId="59">#REF!</definedName>
    <definedName name="__Yr4" localSheetId="62">#REF!</definedName>
    <definedName name="__Yr4" localSheetId="60">#REF!</definedName>
    <definedName name="__Yr4" localSheetId="54">#REF!</definedName>
    <definedName name="__Yr4" localSheetId="55">#REF!</definedName>
    <definedName name="__Yr4" localSheetId="56">#REF!</definedName>
    <definedName name="__Yr4">"#REF!"</definedName>
    <definedName name="__Yr4_9">"#REF!"</definedName>
    <definedName name="__Yr5" localSheetId="57">#REF!</definedName>
    <definedName name="__Yr5" localSheetId="61">#REF!</definedName>
    <definedName name="__Yr5" localSheetId="53">#REF!</definedName>
    <definedName name="__Yr5" localSheetId="63">#REF!</definedName>
    <definedName name="__Yr5" localSheetId="64">#REF!</definedName>
    <definedName name="__Yr5" localSheetId="58">#REF!</definedName>
    <definedName name="__Yr5" localSheetId="59">#REF!</definedName>
    <definedName name="__Yr5" localSheetId="62">#REF!</definedName>
    <definedName name="__Yr5" localSheetId="60">#REF!</definedName>
    <definedName name="__Yr5" localSheetId="54">#REF!</definedName>
    <definedName name="__Yr5" localSheetId="55">#REF!</definedName>
    <definedName name="__Yr5" localSheetId="56">#REF!</definedName>
    <definedName name="__Yr5">"#REF!"</definedName>
    <definedName name="__Yr5_9">"#REF!"</definedName>
    <definedName name="__Yr6" localSheetId="57">#REF!</definedName>
    <definedName name="__Yr6" localSheetId="61">#REF!</definedName>
    <definedName name="__Yr6" localSheetId="53">#REF!</definedName>
    <definedName name="__Yr6" localSheetId="63">#REF!</definedName>
    <definedName name="__Yr6" localSheetId="64">#REF!</definedName>
    <definedName name="__Yr6" localSheetId="58">#REF!</definedName>
    <definedName name="__Yr6" localSheetId="59">#REF!</definedName>
    <definedName name="__Yr6" localSheetId="62">#REF!</definedName>
    <definedName name="__Yr6" localSheetId="60">#REF!</definedName>
    <definedName name="__Yr6" localSheetId="54">#REF!</definedName>
    <definedName name="__Yr6" localSheetId="55">#REF!</definedName>
    <definedName name="__Yr6" localSheetId="56">#REF!</definedName>
    <definedName name="__Yr6">"#REF!"</definedName>
    <definedName name="__Yr6_9">"#REF!"</definedName>
    <definedName name="__Yr7" localSheetId="57">#REF!</definedName>
    <definedName name="__Yr7" localSheetId="61">#REF!</definedName>
    <definedName name="__Yr7" localSheetId="53">#REF!</definedName>
    <definedName name="__Yr7" localSheetId="63">#REF!</definedName>
    <definedName name="__Yr7" localSheetId="64">#REF!</definedName>
    <definedName name="__Yr7" localSheetId="58">#REF!</definedName>
    <definedName name="__Yr7" localSheetId="59">#REF!</definedName>
    <definedName name="__Yr7" localSheetId="62">#REF!</definedName>
    <definedName name="__Yr7" localSheetId="60">#REF!</definedName>
    <definedName name="__Yr7" localSheetId="54">#REF!</definedName>
    <definedName name="__Yr7" localSheetId="55">#REF!</definedName>
    <definedName name="__Yr7" localSheetId="56">#REF!</definedName>
    <definedName name="__Yr7">"#REF!"</definedName>
    <definedName name="__Yr7_9">"#REF!"</definedName>
    <definedName name="__Yr8" localSheetId="57">#REF!</definedName>
    <definedName name="__Yr8" localSheetId="61">#REF!</definedName>
    <definedName name="__Yr8" localSheetId="53">#REF!</definedName>
    <definedName name="__Yr8" localSheetId="63">#REF!</definedName>
    <definedName name="__Yr8" localSheetId="64">#REF!</definedName>
    <definedName name="__Yr8" localSheetId="58">#REF!</definedName>
    <definedName name="__Yr8" localSheetId="59">#REF!</definedName>
    <definedName name="__Yr8" localSheetId="62">#REF!</definedName>
    <definedName name="__Yr8" localSheetId="60">#REF!</definedName>
    <definedName name="__Yr8" localSheetId="54">#REF!</definedName>
    <definedName name="__Yr8" localSheetId="55">#REF!</definedName>
    <definedName name="__Yr8" localSheetId="56">#REF!</definedName>
    <definedName name="__Yr8">"#REF!"</definedName>
    <definedName name="__Yr8_9">"#REF!"</definedName>
    <definedName name="__Yr9" localSheetId="57">#REF!</definedName>
    <definedName name="__Yr9" localSheetId="61">#REF!</definedName>
    <definedName name="__Yr9" localSheetId="53">#REF!</definedName>
    <definedName name="__Yr9" localSheetId="63">#REF!</definedName>
    <definedName name="__Yr9" localSheetId="64">#REF!</definedName>
    <definedName name="__Yr9" localSheetId="58">#REF!</definedName>
    <definedName name="__Yr9" localSheetId="59">#REF!</definedName>
    <definedName name="__Yr9" localSheetId="62">#REF!</definedName>
    <definedName name="__Yr9" localSheetId="60">#REF!</definedName>
    <definedName name="__Yr9" localSheetId="54">#REF!</definedName>
    <definedName name="__Yr9" localSheetId="55">#REF!</definedName>
    <definedName name="__Yr9" localSheetId="56">#REF!</definedName>
    <definedName name="__Yr9">"#REF!"</definedName>
    <definedName name="__Yr9_9">"#REF!"</definedName>
    <definedName name="_95" localSheetId="57">#REF!</definedName>
    <definedName name="_95" localSheetId="61">#REF!</definedName>
    <definedName name="_95" localSheetId="53">#REF!</definedName>
    <definedName name="_95" localSheetId="63">#REF!</definedName>
    <definedName name="_95" localSheetId="64">#REF!</definedName>
    <definedName name="_95" localSheetId="58">#REF!</definedName>
    <definedName name="_95" localSheetId="59">#REF!</definedName>
    <definedName name="_95" localSheetId="62">#REF!</definedName>
    <definedName name="_95" localSheetId="60">#REF!</definedName>
    <definedName name="_95" localSheetId="54">#REF!</definedName>
    <definedName name="_95" localSheetId="55">#REF!</definedName>
    <definedName name="_95" localSheetId="56">#REF!</definedName>
    <definedName name="_95">"#REF!"</definedName>
    <definedName name="_95_9">"#REF!"</definedName>
    <definedName name="_gbp01" localSheetId="9">[3]Instructions!$G$27</definedName>
    <definedName name="_gbp01" localSheetId="5">[4]Instructions!$G$27</definedName>
    <definedName name="_gbp01" localSheetId="10">[3]Instructions!$G$27</definedName>
    <definedName name="_gbp01" localSheetId="6">[4]Instructions!$G$27</definedName>
    <definedName name="_gbp01" localSheetId="7">[3]Instructions!$G$27</definedName>
    <definedName name="_gbp01" localSheetId="8">[3]Instructions!$G$27</definedName>
    <definedName name="_gbp01" localSheetId="4">[4]Instructions!$G$27</definedName>
    <definedName name="_gbp01" localSheetId="3">[4]Instructions!$G$27</definedName>
    <definedName name="_gbp01" localSheetId="2">[4]Instructions!$G$27</definedName>
    <definedName name="_gbp01" localSheetId="1">[4]Instructions!$G$27</definedName>
    <definedName name="_gbp01" localSheetId="0">[4]Instructions!$G$27</definedName>
    <definedName name="_gbp01">[5]Instructions!$G$27</definedName>
    <definedName name="_Order1">0</definedName>
    <definedName name="_Yr1" localSheetId="57">#REF!</definedName>
    <definedName name="_Yr1" localSheetId="61">#REF!</definedName>
    <definedName name="_Yr1" localSheetId="53">#REF!</definedName>
    <definedName name="_Yr1" localSheetId="63">#REF!</definedName>
    <definedName name="_Yr1" localSheetId="64">#REF!</definedName>
    <definedName name="_Yr1" localSheetId="58">#REF!</definedName>
    <definedName name="_Yr1" localSheetId="59">#REF!</definedName>
    <definedName name="_Yr1" localSheetId="62">#REF!</definedName>
    <definedName name="_Yr1" localSheetId="60">#REF!</definedName>
    <definedName name="_Yr1" localSheetId="54">#REF!</definedName>
    <definedName name="_Yr1" localSheetId="55">#REF!</definedName>
    <definedName name="_Yr1" localSheetId="56">#REF!</definedName>
    <definedName name="_Yr1">"#REF!"</definedName>
    <definedName name="_Yr1_9">"#REF!"</definedName>
    <definedName name="_Yr10" localSheetId="57">#REF!</definedName>
    <definedName name="_Yr10" localSheetId="61">#REF!</definedName>
    <definedName name="_Yr10" localSheetId="53">#REF!</definedName>
    <definedName name="_Yr10" localSheetId="63">#REF!</definedName>
    <definedName name="_Yr10" localSheetId="64">#REF!</definedName>
    <definedName name="_Yr10" localSheetId="58">#REF!</definedName>
    <definedName name="_Yr10" localSheetId="59">#REF!</definedName>
    <definedName name="_Yr10" localSheetId="62">#REF!</definedName>
    <definedName name="_Yr10" localSheetId="60">#REF!</definedName>
    <definedName name="_Yr10" localSheetId="54">#REF!</definedName>
    <definedName name="_Yr10" localSheetId="55">#REF!</definedName>
    <definedName name="_Yr10" localSheetId="56">#REF!</definedName>
    <definedName name="_Yr10">"#REF!"</definedName>
    <definedName name="_Yr10_9">"#REF!"</definedName>
    <definedName name="_Yr11" localSheetId="57">#REF!</definedName>
    <definedName name="_Yr11" localSheetId="61">#REF!</definedName>
    <definedName name="_Yr11" localSheetId="53">#REF!</definedName>
    <definedName name="_Yr11" localSheetId="63">#REF!</definedName>
    <definedName name="_Yr11" localSheetId="64">#REF!</definedName>
    <definedName name="_Yr11" localSheetId="58">#REF!</definedName>
    <definedName name="_Yr11" localSheetId="59">#REF!</definedName>
    <definedName name="_Yr11" localSheetId="62">#REF!</definedName>
    <definedName name="_Yr11" localSheetId="60">#REF!</definedName>
    <definedName name="_Yr11" localSheetId="54">#REF!</definedName>
    <definedName name="_Yr11" localSheetId="55">#REF!</definedName>
    <definedName name="_Yr11" localSheetId="56">#REF!</definedName>
    <definedName name="_Yr11">"#REF!"</definedName>
    <definedName name="_Yr11_9">"#REF!"</definedName>
    <definedName name="_Yr12" localSheetId="57">#REF!</definedName>
    <definedName name="_Yr12" localSheetId="61">#REF!</definedName>
    <definedName name="_Yr12" localSheetId="53">#REF!</definedName>
    <definedName name="_Yr12" localSheetId="63">#REF!</definedName>
    <definedName name="_Yr12" localSheetId="64">#REF!</definedName>
    <definedName name="_Yr12" localSheetId="58">#REF!</definedName>
    <definedName name="_Yr12" localSheetId="59">#REF!</definedName>
    <definedName name="_Yr12" localSheetId="62">#REF!</definedName>
    <definedName name="_Yr12" localSheetId="60">#REF!</definedName>
    <definedName name="_Yr12" localSheetId="54">#REF!</definedName>
    <definedName name="_Yr12" localSheetId="55">#REF!</definedName>
    <definedName name="_Yr12" localSheetId="56">#REF!</definedName>
    <definedName name="_Yr12">"#REF!"</definedName>
    <definedName name="_Yr12_9">"#REF!"</definedName>
    <definedName name="_Yr13" localSheetId="57">#REF!</definedName>
    <definedName name="_Yr13" localSheetId="61">#REF!</definedName>
    <definedName name="_Yr13" localSheetId="53">#REF!</definedName>
    <definedName name="_Yr13" localSheetId="63">#REF!</definedName>
    <definedName name="_Yr13" localSheetId="64">#REF!</definedName>
    <definedName name="_Yr13" localSheetId="58">#REF!</definedName>
    <definedName name="_Yr13" localSheetId="59">#REF!</definedName>
    <definedName name="_Yr13" localSheetId="62">#REF!</definedName>
    <definedName name="_Yr13" localSheetId="60">#REF!</definedName>
    <definedName name="_Yr13" localSheetId="54">#REF!</definedName>
    <definedName name="_Yr13" localSheetId="55">#REF!</definedName>
    <definedName name="_Yr13" localSheetId="56">#REF!</definedName>
    <definedName name="_Yr13">"#REF!"</definedName>
    <definedName name="_Yr13_9">"#REF!"</definedName>
    <definedName name="_Yr14" localSheetId="57">#REF!</definedName>
    <definedName name="_Yr14" localSheetId="61">#REF!</definedName>
    <definedName name="_Yr14" localSheetId="53">#REF!</definedName>
    <definedName name="_Yr14" localSheetId="63">#REF!</definedName>
    <definedName name="_Yr14" localSheetId="64">#REF!</definedName>
    <definedName name="_Yr14" localSheetId="58">#REF!</definedName>
    <definedName name="_Yr14" localSheetId="59">#REF!</definedName>
    <definedName name="_Yr14" localSheetId="62">#REF!</definedName>
    <definedName name="_Yr14" localSheetId="60">#REF!</definedName>
    <definedName name="_Yr14" localSheetId="54">#REF!</definedName>
    <definedName name="_Yr14" localSheetId="55">#REF!</definedName>
    <definedName name="_Yr14" localSheetId="56">#REF!</definedName>
    <definedName name="_Yr14">"#REF!"</definedName>
    <definedName name="_Yr14_9">"#REF!"</definedName>
    <definedName name="_Yr15" localSheetId="57">#REF!</definedName>
    <definedName name="_Yr15" localSheetId="61">#REF!</definedName>
    <definedName name="_Yr15" localSheetId="53">#REF!</definedName>
    <definedName name="_Yr15" localSheetId="63">#REF!</definedName>
    <definedName name="_Yr15" localSheetId="64">#REF!</definedName>
    <definedName name="_Yr15" localSheetId="58">#REF!</definedName>
    <definedName name="_Yr15" localSheetId="59">#REF!</definedName>
    <definedName name="_Yr15" localSheetId="62">#REF!</definedName>
    <definedName name="_Yr15" localSheetId="60">#REF!</definedName>
    <definedName name="_Yr15" localSheetId="54">#REF!</definedName>
    <definedName name="_Yr15" localSheetId="55">#REF!</definedName>
    <definedName name="_Yr15" localSheetId="56">#REF!</definedName>
    <definedName name="_Yr15">"#REF!"</definedName>
    <definedName name="_Yr15_9">"#REF!"</definedName>
    <definedName name="_Yr16" localSheetId="57">#REF!</definedName>
    <definedName name="_Yr16" localSheetId="61">#REF!</definedName>
    <definedName name="_Yr16" localSheetId="53">#REF!</definedName>
    <definedName name="_Yr16" localSheetId="63">#REF!</definedName>
    <definedName name="_Yr16" localSheetId="64">#REF!</definedName>
    <definedName name="_Yr16" localSheetId="58">#REF!</definedName>
    <definedName name="_Yr16" localSheetId="59">#REF!</definedName>
    <definedName name="_Yr16" localSheetId="62">#REF!</definedName>
    <definedName name="_Yr16" localSheetId="60">#REF!</definedName>
    <definedName name="_Yr16" localSheetId="54">#REF!</definedName>
    <definedName name="_Yr16" localSheetId="55">#REF!</definedName>
    <definedName name="_Yr16" localSheetId="56">#REF!</definedName>
    <definedName name="_Yr16">"#REF!"</definedName>
    <definedName name="_Yr16_9">"#REF!"</definedName>
    <definedName name="_Yr17" localSheetId="57">#REF!</definedName>
    <definedName name="_Yr17" localSheetId="61">#REF!</definedName>
    <definedName name="_Yr17" localSheetId="53">#REF!</definedName>
    <definedName name="_Yr17" localSheetId="63">#REF!</definedName>
    <definedName name="_Yr17" localSheetId="64">#REF!</definedName>
    <definedName name="_Yr17" localSheetId="58">#REF!</definedName>
    <definedName name="_Yr17" localSheetId="59">#REF!</definedName>
    <definedName name="_Yr17" localSheetId="62">#REF!</definedName>
    <definedName name="_Yr17" localSheetId="60">#REF!</definedName>
    <definedName name="_Yr17" localSheetId="54">#REF!</definedName>
    <definedName name="_Yr17" localSheetId="55">#REF!</definedName>
    <definedName name="_Yr17" localSheetId="56">#REF!</definedName>
    <definedName name="_Yr17">"#REF!"</definedName>
    <definedName name="_Yr17_9">"#REF!"</definedName>
    <definedName name="_Yr18" localSheetId="57">#REF!</definedName>
    <definedName name="_Yr18" localSheetId="61">#REF!</definedName>
    <definedName name="_Yr18" localSheetId="53">#REF!</definedName>
    <definedName name="_Yr18" localSheetId="63">#REF!</definedName>
    <definedName name="_Yr18" localSheetId="64">#REF!</definedName>
    <definedName name="_Yr18" localSheetId="58">#REF!</definedName>
    <definedName name="_Yr18" localSheetId="59">#REF!</definedName>
    <definedName name="_Yr18" localSheetId="62">#REF!</definedName>
    <definedName name="_Yr18" localSheetId="60">#REF!</definedName>
    <definedName name="_Yr18" localSheetId="54">#REF!</definedName>
    <definedName name="_Yr18" localSheetId="55">#REF!</definedName>
    <definedName name="_Yr18" localSheetId="56">#REF!</definedName>
    <definedName name="_Yr18">"#REF!"</definedName>
    <definedName name="_Yr18_9">"#REF!"</definedName>
    <definedName name="_Yr19" localSheetId="57">#REF!</definedName>
    <definedName name="_Yr19" localSheetId="61">#REF!</definedName>
    <definedName name="_Yr19" localSheetId="53">#REF!</definedName>
    <definedName name="_Yr19" localSheetId="63">#REF!</definedName>
    <definedName name="_Yr19" localSheetId="64">#REF!</definedName>
    <definedName name="_Yr19" localSheetId="58">#REF!</definedName>
    <definedName name="_Yr19" localSheetId="59">#REF!</definedName>
    <definedName name="_Yr19" localSheetId="62">#REF!</definedName>
    <definedName name="_Yr19" localSheetId="60">#REF!</definedName>
    <definedName name="_Yr19" localSheetId="54">#REF!</definedName>
    <definedName name="_Yr19" localSheetId="55">#REF!</definedName>
    <definedName name="_Yr19" localSheetId="56">#REF!</definedName>
    <definedName name="_Yr19">"#REF!"</definedName>
    <definedName name="_Yr19_9">"#REF!"</definedName>
    <definedName name="_Yr2" localSheetId="57">#REF!</definedName>
    <definedName name="_Yr2" localSheetId="61">#REF!</definedName>
    <definedName name="_Yr2" localSheetId="53">#REF!</definedName>
    <definedName name="_Yr2" localSheetId="63">#REF!</definedName>
    <definedName name="_Yr2" localSheetId="64">#REF!</definedName>
    <definedName name="_Yr2" localSheetId="58">#REF!</definedName>
    <definedName name="_Yr2" localSheetId="59">#REF!</definedName>
    <definedName name="_Yr2" localSheetId="62">#REF!</definedName>
    <definedName name="_Yr2" localSheetId="60">#REF!</definedName>
    <definedName name="_Yr2" localSheetId="54">#REF!</definedName>
    <definedName name="_Yr2" localSheetId="55">#REF!</definedName>
    <definedName name="_Yr2" localSheetId="56">#REF!</definedName>
    <definedName name="_Yr2">"#REF!"</definedName>
    <definedName name="_Yr2_9">"#REF!"</definedName>
    <definedName name="_Yr20" localSheetId="57">#REF!</definedName>
    <definedName name="_Yr20" localSheetId="61">#REF!</definedName>
    <definedName name="_Yr20" localSheetId="53">#REF!</definedName>
    <definedName name="_Yr20" localSheetId="63">#REF!</definedName>
    <definedName name="_Yr20" localSheetId="64">#REF!</definedName>
    <definedName name="_Yr20" localSheetId="58">#REF!</definedName>
    <definedName name="_Yr20" localSheetId="59">#REF!</definedName>
    <definedName name="_Yr20" localSheetId="62">#REF!</definedName>
    <definedName name="_Yr20" localSheetId="60">#REF!</definedName>
    <definedName name="_Yr20" localSheetId="54">#REF!</definedName>
    <definedName name="_Yr20" localSheetId="55">#REF!</definedName>
    <definedName name="_Yr20" localSheetId="56">#REF!</definedName>
    <definedName name="_Yr20">"#REF!"</definedName>
    <definedName name="_Yr20_9">"#REF!"</definedName>
    <definedName name="_Yr21" localSheetId="57">#REF!</definedName>
    <definedName name="_Yr21" localSheetId="61">#REF!</definedName>
    <definedName name="_Yr21" localSheetId="53">#REF!</definedName>
    <definedName name="_Yr21" localSheetId="63">#REF!</definedName>
    <definedName name="_Yr21" localSheetId="64">#REF!</definedName>
    <definedName name="_Yr21" localSheetId="58">#REF!</definedName>
    <definedName name="_Yr21" localSheetId="59">#REF!</definedName>
    <definedName name="_Yr21" localSheetId="62">#REF!</definedName>
    <definedName name="_Yr21" localSheetId="60">#REF!</definedName>
    <definedName name="_Yr21" localSheetId="54">#REF!</definedName>
    <definedName name="_Yr21" localSheetId="55">#REF!</definedName>
    <definedName name="_Yr21" localSheetId="56">#REF!</definedName>
    <definedName name="_Yr21">"#REF!"</definedName>
    <definedName name="_Yr21_9">"#REF!"</definedName>
    <definedName name="_Yr22" localSheetId="57">#REF!</definedName>
    <definedName name="_Yr22" localSheetId="61">#REF!</definedName>
    <definedName name="_Yr22" localSheetId="53">#REF!</definedName>
    <definedName name="_Yr22" localSheetId="63">#REF!</definedName>
    <definedName name="_Yr22" localSheetId="64">#REF!</definedName>
    <definedName name="_Yr22" localSheetId="58">#REF!</definedName>
    <definedName name="_Yr22" localSheetId="59">#REF!</definedName>
    <definedName name="_Yr22" localSheetId="62">#REF!</definedName>
    <definedName name="_Yr22" localSheetId="60">#REF!</definedName>
    <definedName name="_Yr22" localSheetId="54">#REF!</definedName>
    <definedName name="_Yr22" localSheetId="55">#REF!</definedName>
    <definedName name="_Yr22" localSheetId="56">#REF!</definedName>
    <definedName name="_Yr22">"#REF!"</definedName>
    <definedName name="_Yr22_9">"#REF!"</definedName>
    <definedName name="_Yr23" localSheetId="57">#REF!</definedName>
    <definedName name="_Yr23" localSheetId="61">#REF!</definedName>
    <definedName name="_Yr23" localSheetId="53">#REF!</definedName>
    <definedName name="_Yr23" localSheetId="63">#REF!</definedName>
    <definedName name="_Yr23" localSheetId="64">#REF!</definedName>
    <definedName name="_Yr23" localSheetId="58">#REF!</definedName>
    <definedName name="_Yr23" localSheetId="59">#REF!</definedName>
    <definedName name="_Yr23" localSheetId="62">#REF!</definedName>
    <definedName name="_Yr23" localSheetId="60">#REF!</definedName>
    <definedName name="_Yr23" localSheetId="54">#REF!</definedName>
    <definedName name="_Yr23" localSheetId="55">#REF!</definedName>
    <definedName name="_Yr23" localSheetId="56">#REF!</definedName>
    <definedName name="_Yr23">"#REF!"</definedName>
    <definedName name="_Yr23_9">"#REF!"</definedName>
    <definedName name="_Yr24" localSheetId="57">#REF!</definedName>
    <definedName name="_Yr24" localSheetId="61">#REF!</definedName>
    <definedName name="_Yr24" localSheetId="53">#REF!</definedName>
    <definedName name="_Yr24" localSheetId="63">#REF!</definedName>
    <definedName name="_Yr24" localSheetId="64">#REF!</definedName>
    <definedName name="_Yr24" localSheetId="58">#REF!</definedName>
    <definedName name="_Yr24" localSheetId="59">#REF!</definedName>
    <definedName name="_Yr24" localSheetId="62">#REF!</definedName>
    <definedName name="_Yr24" localSheetId="60">#REF!</definedName>
    <definedName name="_Yr24" localSheetId="54">#REF!</definedName>
    <definedName name="_Yr24" localSheetId="55">#REF!</definedName>
    <definedName name="_Yr24" localSheetId="56">#REF!</definedName>
    <definedName name="_Yr24">"#REF!"</definedName>
    <definedName name="_Yr24_9">"#REF!"</definedName>
    <definedName name="_Yr25" localSheetId="57">#REF!</definedName>
    <definedName name="_Yr25" localSheetId="61">#REF!</definedName>
    <definedName name="_Yr25" localSheetId="53">#REF!</definedName>
    <definedName name="_Yr25" localSheetId="63">#REF!</definedName>
    <definedName name="_Yr25" localSheetId="64">#REF!</definedName>
    <definedName name="_Yr25" localSheetId="58">#REF!</definedName>
    <definedName name="_Yr25" localSheetId="59">#REF!</definedName>
    <definedName name="_Yr25" localSheetId="62">#REF!</definedName>
    <definedName name="_Yr25" localSheetId="60">#REF!</definedName>
    <definedName name="_Yr25" localSheetId="54">#REF!</definedName>
    <definedName name="_Yr25" localSheetId="55">#REF!</definedName>
    <definedName name="_Yr25" localSheetId="56">#REF!</definedName>
    <definedName name="_Yr25">"#REF!"</definedName>
    <definedName name="_Yr25_9">"#REF!"</definedName>
    <definedName name="_Yr3" localSheetId="57">#REF!</definedName>
    <definedName name="_Yr3" localSheetId="61">#REF!</definedName>
    <definedName name="_Yr3" localSheetId="53">#REF!</definedName>
    <definedName name="_Yr3" localSheetId="63">#REF!</definedName>
    <definedName name="_Yr3" localSheetId="64">#REF!</definedName>
    <definedName name="_Yr3" localSheetId="58">#REF!</definedName>
    <definedName name="_Yr3" localSheetId="59">#REF!</definedName>
    <definedName name="_Yr3" localSheetId="62">#REF!</definedName>
    <definedName name="_Yr3" localSheetId="60">#REF!</definedName>
    <definedName name="_Yr3" localSheetId="54">#REF!</definedName>
    <definedName name="_Yr3" localSheetId="55">#REF!</definedName>
    <definedName name="_Yr3" localSheetId="56">#REF!</definedName>
    <definedName name="_Yr3">"#REF!"</definedName>
    <definedName name="_Yr3_9">"#REF!"</definedName>
    <definedName name="_Yr4" localSheetId="57">#REF!</definedName>
    <definedName name="_Yr4" localSheetId="61">#REF!</definedName>
    <definedName name="_Yr4" localSheetId="53">#REF!</definedName>
    <definedName name="_Yr4" localSheetId="63">#REF!</definedName>
    <definedName name="_Yr4" localSheetId="64">#REF!</definedName>
    <definedName name="_Yr4" localSheetId="58">#REF!</definedName>
    <definedName name="_Yr4" localSheetId="59">#REF!</definedName>
    <definedName name="_Yr4" localSheetId="62">#REF!</definedName>
    <definedName name="_Yr4" localSheetId="60">#REF!</definedName>
    <definedName name="_Yr4" localSheetId="54">#REF!</definedName>
    <definedName name="_Yr4" localSheetId="55">#REF!</definedName>
    <definedName name="_Yr4" localSheetId="56">#REF!</definedName>
    <definedName name="_Yr4">"#REF!"</definedName>
    <definedName name="_Yr4_9">"#REF!"</definedName>
    <definedName name="_Yr5" localSheetId="57">#REF!</definedName>
    <definedName name="_Yr5" localSheetId="61">#REF!</definedName>
    <definedName name="_Yr5" localSheetId="53">#REF!</definedName>
    <definedName name="_Yr5" localSheetId="63">#REF!</definedName>
    <definedName name="_Yr5" localSheetId="64">#REF!</definedName>
    <definedName name="_Yr5" localSheetId="58">#REF!</definedName>
    <definedName name="_Yr5" localSheetId="59">#REF!</definedName>
    <definedName name="_Yr5" localSheetId="62">#REF!</definedName>
    <definedName name="_Yr5" localSheetId="60">#REF!</definedName>
    <definedName name="_Yr5" localSheetId="54">#REF!</definedName>
    <definedName name="_Yr5" localSheetId="55">#REF!</definedName>
    <definedName name="_Yr5" localSheetId="56">#REF!</definedName>
    <definedName name="_Yr5">"#REF!"</definedName>
    <definedName name="_Yr5_9">"#REF!"</definedName>
    <definedName name="_Yr6" localSheetId="57">#REF!</definedName>
    <definedName name="_Yr6" localSheetId="61">#REF!</definedName>
    <definedName name="_Yr6" localSheetId="53">#REF!</definedName>
    <definedName name="_Yr6" localSheetId="63">#REF!</definedName>
    <definedName name="_Yr6" localSheetId="64">#REF!</definedName>
    <definedName name="_Yr6" localSheetId="58">#REF!</definedName>
    <definedName name="_Yr6" localSheetId="59">#REF!</definedName>
    <definedName name="_Yr6" localSheetId="62">#REF!</definedName>
    <definedName name="_Yr6" localSheetId="60">#REF!</definedName>
    <definedName name="_Yr6" localSheetId="54">#REF!</definedName>
    <definedName name="_Yr6" localSheetId="55">#REF!</definedName>
    <definedName name="_Yr6" localSheetId="56">#REF!</definedName>
    <definedName name="_Yr6">"#REF!"</definedName>
    <definedName name="_Yr6_9">"#REF!"</definedName>
    <definedName name="_Yr7" localSheetId="57">#REF!</definedName>
    <definedName name="_Yr7" localSheetId="61">#REF!</definedName>
    <definedName name="_Yr7" localSheetId="53">#REF!</definedName>
    <definedName name="_Yr7" localSheetId="63">#REF!</definedName>
    <definedName name="_Yr7" localSheetId="64">#REF!</definedName>
    <definedName name="_Yr7" localSheetId="58">#REF!</definedName>
    <definedName name="_Yr7" localSheetId="59">#REF!</definedName>
    <definedName name="_Yr7" localSheetId="62">#REF!</definedName>
    <definedName name="_Yr7" localSheetId="60">#REF!</definedName>
    <definedName name="_Yr7" localSheetId="54">#REF!</definedName>
    <definedName name="_Yr7" localSheetId="55">#REF!</definedName>
    <definedName name="_Yr7" localSheetId="56">#REF!</definedName>
    <definedName name="_Yr7">"#REF!"</definedName>
    <definedName name="_Yr7_9">"#REF!"</definedName>
    <definedName name="_Yr8" localSheetId="57">#REF!</definedName>
    <definedName name="_Yr8" localSheetId="61">#REF!</definedName>
    <definedName name="_Yr8" localSheetId="53">#REF!</definedName>
    <definedName name="_Yr8" localSheetId="63">#REF!</definedName>
    <definedName name="_Yr8" localSheetId="64">#REF!</definedName>
    <definedName name="_Yr8" localSheetId="58">#REF!</definedName>
    <definedName name="_Yr8" localSheetId="59">#REF!</definedName>
    <definedName name="_Yr8" localSheetId="62">#REF!</definedName>
    <definedName name="_Yr8" localSheetId="60">#REF!</definedName>
    <definedName name="_Yr8" localSheetId="54">#REF!</definedName>
    <definedName name="_Yr8" localSheetId="55">#REF!</definedName>
    <definedName name="_Yr8" localSheetId="56">#REF!</definedName>
    <definedName name="_Yr8">"#REF!"</definedName>
    <definedName name="_Yr8_9">"#REF!"</definedName>
    <definedName name="_Yr9" localSheetId="57">#REF!</definedName>
    <definedName name="_Yr9" localSheetId="61">#REF!</definedName>
    <definedName name="_Yr9" localSheetId="53">#REF!</definedName>
    <definedName name="_Yr9" localSheetId="63">#REF!</definedName>
    <definedName name="_Yr9" localSheetId="64">#REF!</definedName>
    <definedName name="_Yr9" localSheetId="58">#REF!</definedName>
    <definedName name="_Yr9" localSheetId="59">#REF!</definedName>
    <definedName name="_Yr9" localSheetId="62">#REF!</definedName>
    <definedName name="_Yr9" localSheetId="60">#REF!</definedName>
    <definedName name="_Yr9" localSheetId="54">#REF!</definedName>
    <definedName name="_Yr9" localSheetId="55">#REF!</definedName>
    <definedName name="_Yr9" localSheetId="56">#REF!</definedName>
    <definedName name="_Yr9">"#REF!"</definedName>
    <definedName name="_Yr9_9">"#REF!"</definedName>
    <definedName name="a" localSheetId="57">'[2]Well Assumptions'!#REF!</definedName>
    <definedName name="a" localSheetId="61">'[2]Well Assumptions'!#REF!</definedName>
    <definedName name="a" localSheetId="53">'[2]Well Assumptions'!#REF!</definedName>
    <definedName name="a" localSheetId="63">'[2]Well Assumptions'!#REF!</definedName>
    <definedName name="a" localSheetId="64">'[2]Well Assumptions'!#REF!</definedName>
    <definedName name="a" localSheetId="58">'[2]Well Assumptions'!#REF!</definedName>
    <definedName name="a" localSheetId="59">'[2]Well Assumptions'!#REF!</definedName>
    <definedName name="a" localSheetId="62">'[2]Well Assumptions'!#REF!</definedName>
    <definedName name="a" localSheetId="60">'[2]Well Assumptions'!#REF!</definedName>
    <definedName name="a" localSheetId="54">'[2]Well Assumptions'!#REF!</definedName>
    <definedName name="a" localSheetId="55">'[2]Well Assumptions'!#REF!</definedName>
    <definedName name="a" localSheetId="56">'[2]Well Assumptions'!#REF!</definedName>
    <definedName name="a">NA()</definedName>
    <definedName name="a_9">NA()</definedName>
    <definedName name="BOE" localSheetId="57">'[6]Lifting Costs'!$B$4</definedName>
    <definedName name="BOE" localSheetId="61">'[6]Lifting Costs'!$B$4</definedName>
    <definedName name="BOE" localSheetId="53">'[6]Lifting Costs'!$B$4</definedName>
    <definedName name="BOE" localSheetId="63">'[6]Lifting Costs'!$B$4</definedName>
    <definedName name="BOE" localSheetId="64">'[6]Lifting Costs'!$B$4</definedName>
    <definedName name="BOE" localSheetId="58">'[6]Lifting Costs'!$B$4</definedName>
    <definedName name="BOE" localSheetId="59">'[6]Lifting Costs'!$B$4</definedName>
    <definedName name="BOE" localSheetId="62">'[6]Lifting Costs'!$B$4</definedName>
    <definedName name="BOE" localSheetId="60">'[6]Lifting Costs'!$B$4</definedName>
    <definedName name="BOE" localSheetId="54">'[6]Lifting Costs'!$B$4</definedName>
    <definedName name="BOE" localSheetId="55">'[6]Lifting Costs'!$B$4</definedName>
    <definedName name="BOE" localSheetId="56">'[6]Lifting Costs'!$B$4</definedName>
    <definedName name="BOE">NA()</definedName>
    <definedName name="BRMSAM" localSheetId="57">#REF!</definedName>
    <definedName name="BRMSAM" localSheetId="61">#REF!</definedName>
    <definedName name="BRMSAM" localSheetId="53">#REF!</definedName>
    <definedName name="BRMSAM" localSheetId="63">#REF!</definedName>
    <definedName name="BRMSAM" localSheetId="64">#REF!</definedName>
    <definedName name="BRMSAM" localSheetId="58">#REF!</definedName>
    <definedName name="BRMSAM" localSheetId="59">#REF!</definedName>
    <definedName name="BRMSAM" localSheetId="62">#REF!</definedName>
    <definedName name="BRMSAM" localSheetId="60">#REF!</definedName>
    <definedName name="BRMSAM" localSheetId="54">#REF!</definedName>
    <definedName name="BRMSAM" localSheetId="55">#REF!</definedName>
    <definedName name="BRMSAM" localSheetId="56">#REF!</definedName>
    <definedName name="BRMSAM">"#REF!"</definedName>
    <definedName name="BRMSAM_9">"#REF!"</definedName>
    <definedName name="BSFCase" localSheetId="57">'[7]CASE SELECTOR'!#REF!</definedName>
    <definedName name="BSFCase" localSheetId="61">'[7]CASE SELECTOR'!#REF!</definedName>
    <definedName name="BSFCase" localSheetId="53">'[7]CASE SELECTOR'!#REF!</definedName>
    <definedName name="BSFCase" localSheetId="63">'[7]CASE SELECTOR'!#REF!</definedName>
    <definedName name="BSFCase" localSheetId="64">'[7]CASE SELECTOR'!#REF!</definedName>
    <definedName name="BSFCase" localSheetId="58">'[7]CASE SELECTOR'!#REF!</definedName>
    <definedName name="BSFCase" localSheetId="59">'[7]CASE SELECTOR'!#REF!</definedName>
    <definedName name="BSFCase" localSheetId="62">'[7]CASE SELECTOR'!#REF!</definedName>
    <definedName name="BSFCase" localSheetId="60">'[7]CASE SELECTOR'!#REF!</definedName>
    <definedName name="BSFCase" localSheetId="54">'[7]CASE SELECTOR'!#REF!</definedName>
    <definedName name="BSFCase" localSheetId="55">'[7]CASE SELECTOR'!#REF!</definedName>
    <definedName name="BSFCase" localSheetId="56">'[7]CASE SELECTOR'!#REF!</definedName>
    <definedName name="BSFCase">NA()</definedName>
    <definedName name="BSFCase_9">NA()</definedName>
    <definedName name="BSFNCase" localSheetId="57">'[7]CASE SELECTOR'!#REF!</definedName>
    <definedName name="BSFNCase" localSheetId="61">'[7]CASE SELECTOR'!#REF!</definedName>
    <definedName name="BSFNCase" localSheetId="53">'[7]CASE SELECTOR'!#REF!</definedName>
    <definedName name="BSFNCase" localSheetId="63">'[7]CASE SELECTOR'!#REF!</definedName>
    <definedName name="BSFNCase" localSheetId="64">'[7]CASE SELECTOR'!#REF!</definedName>
    <definedName name="BSFNCase" localSheetId="58">'[7]CASE SELECTOR'!#REF!</definedName>
    <definedName name="BSFNCase" localSheetId="59">'[7]CASE SELECTOR'!#REF!</definedName>
    <definedName name="BSFNCase" localSheetId="62">'[7]CASE SELECTOR'!#REF!</definedName>
    <definedName name="BSFNCase" localSheetId="60">'[7]CASE SELECTOR'!#REF!</definedName>
    <definedName name="BSFNCase" localSheetId="54">'[7]CASE SELECTOR'!#REF!</definedName>
    <definedName name="BSFNCase" localSheetId="55">'[7]CASE SELECTOR'!#REF!</definedName>
    <definedName name="BSFNCase" localSheetId="56">'[7]CASE SELECTOR'!#REF!</definedName>
    <definedName name="BSFNCase">NA()</definedName>
    <definedName name="BSFNCase_9">NA()</definedName>
    <definedName name="BWMSAM" localSheetId="57">#REF!</definedName>
    <definedName name="BWMSAM" localSheetId="61">#REF!</definedName>
    <definedName name="BWMSAM" localSheetId="53">#REF!</definedName>
    <definedName name="BWMSAM" localSheetId="63">#REF!</definedName>
    <definedName name="BWMSAM" localSheetId="64">#REF!</definedName>
    <definedName name="BWMSAM" localSheetId="58">#REF!</definedName>
    <definedName name="BWMSAM" localSheetId="59">#REF!</definedName>
    <definedName name="BWMSAM" localSheetId="62">#REF!</definedName>
    <definedName name="BWMSAM" localSheetId="60">#REF!</definedName>
    <definedName name="BWMSAM" localSheetId="54">#REF!</definedName>
    <definedName name="BWMSAM" localSheetId="55">#REF!</definedName>
    <definedName name="BWMSAM" localSheetId="56">#REF!</definedName>
    <definedName name="BWMSAM">"#REF!"</definedName>
    <definedName name="BWMSAM_9">"#REF!"</definedName>
    <definedName name="Capex" localSheetId="57">#REF!</definedName>
    <definedName name="Capex" localSheetId="61">#REF!</definedName>
    <definedName name="Capex" localSheetId="53">#REF!</definedName>
    <definedName name="Capex" localSheetId="63">#REF!</definedName>
    <definedName name="Capex" localSheetId="64">#REF!</definedName>
    <definedName name="Capex" localSheetId="58">#REF!</definedName>
    <definedName name="Capex" localSheetId="59">#REF!</definedName>
    <definedName name="Capex" localSheetId="62">#REF!</definedName>
    <definedName name="Capex" localSheetId="60">#REF!</definedName>
    <definedName name="Capex" localSheetId="54">#REF!</definedName>
    <definedName name="Capex" localSheetId="55">#REF!</definedName>
    <definedName name="Capex" localSheetId="56">#REF!</definedName>
    <definedName name="Capex">"#REF!"</definedName>
    <definedName name="Capex_9">"#REF!"</definedName>
    <definedName name="CapexA._PT_Maruwai" localSheetId="57">#REF!</definedName>
    <definedName name="CapexA._PT_Maruwai" localSheetId="61">#REF!</definedName>
    <definedName name="CapexA._PT_Maruwai" localSheetId="53">#REF!</definedName>
    <definedName name="CapexA._PT_Maruwai" localSheetId="63">#REF!</definedName>
    <definedName name="CapexA._PT_Maruwai" localSheetId="64">#REF!</definedName>
    <definedName name="CapexA._PT_Maruwai" localSheetId="58">#REF!</definedName>
    <definedName name="CapexA._PT_Maruwai" localSheetId="59">#REF!</definedName>
    <definedName name="CapexA._PT_Maruwai" localSheetId="62">#REF!</definedName>
    <definedName name="CapexA._PT_Maruwai" localSheetId="60">#REF!</definedName>
    <definedName name="CapexA._PT_Maruwai" localSheetId="54">#REF!</definedName>
    <definedName name="CapexA._PT_Maruwai" localSheetId="55">#REF!</definedName>
    <definedName name="CapexA._PT_Maruwai" localSheetId="56">#REF!</definedName>
    <definedName name="CapexA._PT_Maruwai">"#REF!"</definedName>
    <definedName name="CapexA._PT_Maruwai_9">"#REF!"</definedName>
    <definedName name="CapexB._PT_Lahai" localSheetId="57">#REF!</definedName>
    <definedName name="CapexB._PT_Lahai" localSheetId="61">#REF!</definedName>
    <definedName name="CapexB._PT_Lahai" localSheetId="53">#REF!</definedName>
    <definedName name="CapexB._PT_Lahai" localSheetId="63">#REF!</definedName>
    <definedName name="CapexB._PT_Lahai" localSheetId="64">#REF!</definedName>
    <definedName name="CapexB._PT_Lahai" localSheetId="58">#REF!</definedName>
    <definedName name="CapexB._PT_Lahai" localSheetId="59">#REF!</definedName>
    <definedName name="CapexB._PT_Lahai" localSheetId="62">#REF!</definedName>
    <definedName name="CapexB._PT_Lahai" localSheetId="60">#REF!</definedName>
    <definedName name="CapexB._PT_Lahai" localSheetId="54">#REF!</definedName>
    <definedName name="CapexB._PT_Lahai" localSheetId="55">#REF!</definedName>
    <definedName name="CapexB._PT_Lahai" localSheetId="56">#REF!</definedName>
    <definedName name="CapexB._PT_Lahai">"#REF!"</definedName>
    <definedName name="CapexB._PT_Lahai_9">"#REF!"</definedName>
    <definedName name="CapexC._PT_Juloi" localSheetId="57">#REF!</definedName>
    <definedName name="CapexC._PT_Juloi" localSheetId="61">#REF!</definedName>
    <definedName name="CapexC._PT_Juloi" localSheetId="53">#REF!</definedName>
    <definedName name="CapexC._PT_Juloi" localSheetId="63">#REF!</definedName>
    <definedName name="CapexC._PT_Juloi" localSheetId="64">#REF!</definedName>
    <definedName name="CapexC._PT_Juloi" localSheetId="58">#REF!</definedName>
    <definedName name="CapexC._PT_Juloi" localSheetId="59">#REF!</definedName>
    <definedName name="CapexC._PT_Juloi" localSheetId="62">#REF!</definedName>
    <definedName name="CapexC._PT_Juloi" localSheetId="60">#REF!</definedName>
    <definedName name="CapexC._PT_Juloi" localSheetId="54">#REF!</definedName>
    <definedName name="CapexC._PT_Juloi" localSheetId="55">#REF!</definedName>
    <definedName name="CapexC._PT_Juloi" localSheetId="56">#REF!</definedName>
    <definedName name="CapexC._PT_Juloi">"#REF!"</definedName>
    <definedName name="CapexC._PT_Juloi_9">"#REF!"</definedName>
    <definedName name="CapexD._PT_Sumber_Barito" localSheetId="57">#REF!</definedName>
    <definedName name="CapexD._PT_Sumber_Barito" localSheetId="61">#REF!</definedName>
    <definedName name="CapexD._PT_Sumber_Barito" localSheetId="53">#REF!</definedName>
    <definedName name="CapexD._PT_Sumber_Barito" localSheetId="63">#REF!</definedName>
    <definedName name="CapexD._PT_Sumber_Barito" localSheetId="64">#REF!</definedName>
    <definedName name="CapexD._PT_Sumber_Barito" localSheetId="58">#REF!</definedName>
    <definedName name="CapexD._PT_Sumber_Barito" localSheetId="59">#REF!</definedName>
    <definedName name="CapexD._PT_Sumber_Barito" localSheetId="62">#REF!</definedName>
    <definedName name="CapexD._PT_Sumber_Barito" localSheetId="60">#REF!</definedName>
    <definedName name="CapexD._PT_Sumber_Barito" localSheetId="54">#REF!</definedName>
    <definedName name="CapexD._PT_Sumber_Barito" localSheetId="55">#REF!</definedName>
    <definedName name="CapexD._PT_Sumber_Barito" localSheetId="56">#REF!</definedName>
    <definedName name="CapexD._PT_Sumber_Barito">"#REF!"</definedName>
    <definedName name="CapexD._PT_Sumber_Barito_9">"#REF!"</definedName>
    <definedName name="CapexE._PT_Kalteng" localSheetId="57">#REF!</definedName>
    <definedName name="CapexE._PT_Kalteng" localSheetId="61">#REF!</definedName>
    <definedName name="CapexE._PT_Kalteng" localSheetId="53">#REF!</definedName>
    <definedName name="CapexE._PT_Kalteng" localSheetId="63">#REF!</definedName>
    <definedName name="CapexE._PT_Kalteng" localSheetId="64">#REF!</definedName>
    <definedName name="CapexE._PT_Kalteng" localSheetId="58">#REF!</definedName>
    <definedName name="CapexE._PT_Kalteng" localSheetId="59">#REF!</definedName>
    <definedName name="CapexE._PT_Kalteng" localSheetId="62">#REF!</definedName>
    <definedName name="CapexE._PT_Kalteng" localSheetId="60">#REF!</definedName>
    <definedName name="CapexE._PT_Kalteng" localSheetId="54">#REF!</definedName>
    <definedName name="CapexE._PT_Kalteng" localSheetId="55">#REF!</definedName>
    <definedName name="CapexE._PT_Kalteng" localSheetId="56">#REF!</definedName>
    <definedName name="CapexE._PT_Kalteng">"#REF!"</definedName>
    <definedName name="CapexE._PT_Kalteng_9">"#REF!"</definedName>
    <definedName name="CapexF._PT_Pari" localSheetId="57">#REF!</definedName>
    <definedName name="CapexF._PT_Pari" localSheetId="61">#REF!</definedName>
    <definedName name="CapexF._PT_Pari" localSheetId="53">#REF!</definedName>
    <definedName name="CapexF._PT_Pari" localSheetId="63">#REF!</definedName>
    <definedName name="CapexF._PT_Pari" localSheetId="64">#REF!</definedName>
    <definedName name="CapexF._PT_Pari" localSheetId="58">#REF!</definedName>
    <definedName name="CapexF._PT_Pari" localSheetId="59">#REF!</definedName>
    <definedName name="CapexF._PT_Pari" localSheetId="62">#REF!</definedName>
    <definedName name="CapexF._PT_Pari" localSheetId="60">#REF!</definedName>
    <definedName name="CapexF._PT_Pari" localSheetId="54">#REF!</definedName>
    <definedName name="CapexF._PT_Pari" localSheetId="55">#REF!</definedName>
    <definedName name="CapexF._PT_Pari" localSheetId="56">#REF!</definedName>
    <definedName name="CapexF._PT_Pari">"#REF!"</definedName>
    <definedName name="CapexF._PT_Pari_9">"#REF!"</definedName>
    <definedName name="Case0" localSheetId="57">#REF!</definedName>
    <definedName name="Case0" localSheetId="61">#REF!</definedName>
    <definedName name="Case0" localSheetId="53">#REF!</definedName>
    <definedName name="Case0" localSheetId="63">#REF!</definedName>
    <definedName name="Case0" localSheetId="64">#REF!</definedName>
    <definedName name="Case0" localSheetId="58">#REF!</definedName>
    <definedName name="Case0" localSheetId="59">#REF!</definedName>
    <definedName name="Case0" localSheetId="62">#REF!</definedName>
    <definedName name="Case0" localSheetId="60">#REF!</definedName>
    <definedName name="Case0" localSheetId="54">#REF!</definedName>
    <definedName name="Case0" localSheetId="55">#REF!</definedName>
    <definedName name="Case0" localSheetId="56">#REF!</definedName>
    <definedName name="Case0">"#REF!"</definedName>
    <definedName name="Case0_9">"#REF!"</definedName>
    <definedName name="Case1" localSheetId="57">#REF!</definedName>
    <definedName name="Case1" localSheetId="61">#REF!</definedName>
    <definedName name="Case1" localSheetId="53">#REF!</definedName>
    <definedName name="Case1" localSheetId="63">#REF!</definedName>
    <definedName name="Case1" localSheetId="64">#REF!</definedName>
    <definedName name="Case1" localSheetId="58">#REF!</definedName>
    <definedName name="Case1" localSheetId="59">#REF!</definedName>
    <definedName name="Case1" localSheetId="62">#REF!</definedName>
    <definedName name="Case1" localSheetId="60">#REF!</definedName>
    <definedName name="Case1" localSheetId="54">#REF!</definedName>
    <definedName name="Case1" localSheetId="55">#REF!</definedName>
    <definedName name="Case1" localSheetId="56">#REF!</definedName>
    <definedName name="Case1">"#REF!"</definedName>
    <definedName name="Case1_9">"#REF!"</definedName>
    <definedName name="Case10" localSheetId="57">'[8]Well Assumptions'!#REF!</definedName>
    <definedName name="Case10" localSheetId="61">'[8]Well Assumptions'!#REF!</definedName>
    <definedName name="Case10" localSheetId="53">'[8]Well Assumptions'!#REF!</definedName>
    <definedName name="Case10" localSheetId="63">'[8]Well Assumptions'!#REF!</definedName>
    <definedName name="Case10" localSheetId="64">'[8]Well Assumptions'!#REF!</definedName>
    <definedName name="Case10" localSheetId="58">'[8]Well Assumptions'!#REF!</definedName>
    <definedName name="Case10" localSheetId="59">'[8]Well Assumptions'!#REF!</definedName>
    <definedName name="Case10" localSheetId="62">'[8]Well Assumptions'!#REF!</definedName>
    <definedName name="Case10" localSheetId="60">'[8]Well Assumptions'!#REF!</definedName>
    <definedName name="Case10" localSheetId="54">'[8]Well Assumptions'!#REF!</definedName>
    <definedName name="Case10" localSheetId="55">'[8]Well Assumptions'!#REF!</definedName>
    <definedName name="Case10" localSheetId="56">'[8]Well Assumptions'!#REF!</definedName>
    <definedName name="Case10">NA()</definedName>
    <definedName name="Case10_9">NA()</definedName>
    <definedName name="Case11" localSheetId="57">'[8]Well Assumptions'!#REF!</definedName>
    <definedName name="Case11" localSheetId="61">'[8]Well Assumptions'!#REF!</definedName>
    <definedName name="Case11" localSheetId="53">'[8]Well Assumptions'!#REF!</definedName>
    <definedName name="Case11" localSheetId="63">'[8]Well Assumptions'!#REF!</definedName>
    <definedName name="Case11" localSheetId="64">'[8]Well Assumptions'!#REF!</definedName>
    <definedName name="Case11" localSheetId="58">'[8]Well Assumptions'!#REF!</definedName>
    <definedName name="Case11" localSheetId="59">'[8]Well Assumptions'!#REF!</definedName>
    <definedName name="Case11" localSheetId="62">'[8]Well Assumptions'!#REF!</definedName>
    <definedName name="Case11" localSheetId="60">'[8]Well Assumptions'!#REF!</definedName>
    <definedName name="Case11" localSheetId="54">'[8]Well Assumptions'!#REF!</definedName>
    <definedName name="Case11" localSheetId="55">'[8]Well Assumptions'!#REF!</definedName>
    <definedName name="Case11" localSheetId="56">'[8]Well Assumptions'!#REF!</definedName>
    <definedName name="Case11">NA()</definedName>
    <definedName name="Case11_9">NA()</definedName>
    <definedName name="Case2" localSheetId="57">#REF!</definedName>
    <definedName name="Case2" localSheetId="61">#REF!</definedName>
    <definedName name="Case2" localSheetId="53">#REF!</definedName>
    <definedName name="Case2" localSheetId="63">#REF!</definedName>
    <definedName name="Case2" localSheetId="64">#REF!</definedName>
    <definedName name="Case2" localSheetId="58">#REF!</definedName>
    <definedName name="Case2" localSheetId="59">#REF!</definedName>
    <definedName name="Case2" localSheetId="62">#REF!</definedName>
    <definedName name="Case2" localSheetId="60">#REF!</definedName>
    <definedName name="Case2" localSheetId="54">#REF!</definedName>
    <definedName name="Case2" localSheetId="55">#REF!</definedName>
    <definedName name="Case2" localSheetId="56">#REF!</definedName>
    <definedName name="Case2">"#REF!"</definedName>
    <definedName name="Case2_9">"#REF!"</definedName>
    <definedName name="Case2B" localSheetId="57">'[8]Well Assumptions'!#REF!</definedName>
    <definedName name="Case2B" localSheetId="61">'[8]Well Assumptions'!#REF!</definedName>
    <definedName name="Case2B" localSheetId="53">'[8]Well Assumptions'!#REF!</definedName>
    <definedName name="Case2B" localSheetId="63">'[8]Well Assumptions'!#REF!</definedName>
    <definedName name="Case2B" localSheetId="64">'[8]Well Assumptions'!#REF!</definedName>
    <definedName name="Case2B" localSheetId="58">'[8]Well Assumptions'!#REF!</definedName>
    <definedName name="Case2B" localSheetId="59">'[8]Well Assumptions'!#REF!</definedName>
    <definedName name="Case2B" localSheetId="62">'[8]Well Assumptions'!#REF!</definedName>
    <definedName name="Case2B" localSheetId="60">'[8]Well Assumptions'!#REF!</definedName>
    <definedName name="Case2B" localSheetId="54">'[8]Well Assumptions'!#REF!</definedName>
    <definedName name="Case2B" localSheetId="55">'[8]Well Assumptions'!#REF!</definedName>
    <definedName name="Case2B" localSheetId="56">'[8]Well Assumptions'!#REF!</definedName>
    <definedName name="Case2B">NA()</definedName>
    <definedName name="Case2B_9">NA()</definedName>
    <definedName name="Case3" localSheetId="57">'[8]Well Assumptions'!#REF!</definedName>
    <definedName name="Case3" localSheetId="61">'[8]Well Assumptions'!#REF!</definedName>
    <definedName name="Case3" localSheetId="53">'[8]Well Assumptions'!#REF!</definedName>
    <definedName name="Case3" localSheetId="63">'[8]Well Assumptions'!#REF!</definedName>
    <definedName name="Case3" localSheetId="64">'[8]Well Assumptions'!#REF!</definedName>
    <definedName name="Case3" localSheetId="58">'[8]Well Assumptions'!#REF!</definedName>
    <definedName name="Case3" localSheetId="59">'[8]Well Assumptions'!#REF!</definedName>
    <definedName name="Case3" localSheetId="62">'[8]Well Assumptions'!#REF!</definedName>
    <definedName name="Case3" localSheetId="60">'[8]Well Assumptions'!#REF!</definedName>
    <definedName name="Case3" localSheetId="54">'[8]Well Assumptions'!#REF!</definedName>
    <definedName name="Case3" localSheetId="55">'[8]Well Assumptions'!#REF!</definedName>
    <definedName name="Case3" localSheetId="56">'[8]Well Assumptions'!#REF!</definedName>
    <definedName name="Case3">NA()</definedName>
    <definedName name="Case3_9">NA()</definedName>
    <definedName name="Case4A" localSheetId="57">'[8]Well Assumptions'!#REF!</definedName>
    <definedName name="Case4A" localSheetId="61">'[8]Well Assumptions'!#REF!</definedName>
    <definedName name="Case4A" localSheetId="53">'[8]Well Assumptions'!#REF!</definedName>
    <definedName name="Case4A" localSheetId="63">'[8]Well Assumptions'!#REF!</definedName>
    <definedName name="Case4A" localSheetId="64">'[8]Well Assumptions'!#REF!</definedName>
    <definedName name="Case4A" localSheetId="58">'[8]Well Assumptions'!#REF!</definedName>
    <definedName name="Case4A" localSheetId="59">'[8]Well Assumptions'!#REF!</definedName>
    <definedName name="Case4A" localSheetId="62">'[8]Well Assumptions'!#REF!</definedName>
    <definedName name="Case4A" localSheetId="60">'[8]Well Assumptions'!#REF!</definedName>
    <definedName name="Case4A" localSheetId="54">'[8]Well Assumptions'!#REF!</definedName>
    <definedName name="Case4A" localSheetId="55">'[8]Well Assumptions'!#REF!</definedName>
    <definedName name="Case4A" localSheetId="56">'[8]Well Assumptions'!#REF!</definedName>
    <definedName name="Case4A">NA()</definedName>
    <definedName name="Case4A_9">NA()</definedName>
    <definedName name="Case4B" localSheetId="57">'[8]Well Assumptions'!#REF!</definedName>
    <definedName name="Case4B" localSheetId="61">'[8]Well Assumptions'!#REF!</definedName>
    <definedName name="Case4B" localSheetId="53">'[8]Well Assumptions'!#REF!</definedName>
    <definedName name="Case4B" localSheetId="63">'[8]Well Assumptions'!#REF!</definedName>
    <definedName name="Case4B" localSheetId="64">'[8]Well Assumptions'!#REF!</definedName>
    <definedName name="Case4B" localSheetId="58">'[8]Well Assumptions'!#REF!</definedName>
    <definedName name="Case4B" localSheetId="59">'[8]Well Assumptions'!#REF!</definedName>
    <definedName name="Case4B" localSheetId="62">'[8]Well Assumptions'!#REF!</definedName>
    <definedName name="Case4B" localSheetId="60">'[8]Well Assumptions'!#REF!</definedName>
    <definedName name="Case4B" localSheetId="54">'[8]Well Assumptions'!#REF!</definedName>
    <definedName name="Case4B" localSheetId="55">'[8]Well Assumptions'!#REF!</definedName>
    <definedName name="Case4B" localSheetId="56">'[8]Well Assumptions'!#REF!</definedName>
    <definedName name="Case4B">NA()</definedName>
    <definedName name="Case4B_9">NA()</definedName>
    <definedName name="Case5" localSheetId="57">'[8]Well Assumptions'!#REF!</definedName>
    <definedName name="Case5" localSheetId="61">'[8]Well Assumptions'!#REF!</definedName>
    <definedName name="Case5" localSheetId="53">'[8]Well Assumptions'!#REF!</definedName>
    <definedName name="Case5" localSheetId="63">'[8]Well Assumptions'!#REF!</definedName>
    <definedName name="Case5" localSheetId="64">'[8]Well Assumptions'!#REF!</definedName>
    <definedName name="Case5" localSheetId="58">'[8]Well Assumptions'!#REF!</definedName>
    <definedName name="Case5" localSheetId="59">'[8]Well Assumptions'!#REF!</definedName>
    <definedName name="Case5" localSheetId="62">'[8]Well Assumptions'!#REF!</definedName>
    <definedName name="Case5" localSheetId="60">'[8]Well Assumptions'!#REF!</definedName>
    <definedName name="Case5" localSheetId="54">'[8]Well Assumptions'!#REF!</definedName>
    <definedName name="Case5" localSheetId="55">'[8]Well Assumptions'!#REF!</definedName>
    <definedName name="Case5" localSheetId="56">'[8]Well Assumptions'!#REF!</definedName>
    <definedName name="Case5">NA()</definedName>
    <definedName name="Case5_9">NA()</definedName>
    <definedName name="Case6" localSheetId="57">'[8]Well Assumptions'!#REF!</definedName>
    <definedName name="Case6" localSheetId="61">'[8]Well Assumptions'!#REF!</definedName>
    <definedName name="Case6" localSheetId="53">'[8]Well Assumptions'!#REF!</definedName>
    <definedName name="Case6" localSheetId="63">'[8]Well Assumptions'!#REF!</definedName>
    <definedName name="Case6" localSheetId="64">'[8]Well Assumptions'!#REF!</definedName>
    <definedName name="Case6" localSheetId="58">'[8]Well Assumptions'!#REF!</definedName>
    <definedName name="Case6" localSheetId="59">'[8]Well Assumptions'!#REF!</definedName>
    <definedName name="Case6" localSheetId="62">'[8]Well Assumptions'!#REF!</definedName>
    <definedName name="Case6" localSheetId="60">'[8]Well Assumptions'!#REF!</definedName>
    <definedName name="Case6" localSheetId="54">'[8]Well Assumptions'!#REF!</definedName>
    <definedName name="Case6" localSheetId="55">'[8]Well Assumptions'!#REF!</definedName>
    <definedName name="Case6" localSheetId="56">'[8]Well Assumptions'!#REF!</definedName>
    <definedName name="Case6">NA()</definedName>
    <definedName name="Case6_9">NA()</definedName>
    <definedName name="Case6A" localSheetId="57">'[8]Well Assumptions'!#REF!</definedName>
    <definedName name="Case6A" localSheetId="61">'[8]Well Assumptions'!#REF!</definedName>
    <definedName name="Case6A" localSheetId="53">'[8]Well Assumptions'!#REF!</definedName>
    <definedName name="Case6A" localSheetId="63">'[8]Well Assumptions'!#REF!</definedName>
    <definedName name="Case6A" localSheetId="64">'[8]Well Assumptions'!#REF!</definedName>
    <definedName name="Case6A" localSheetId="58">'[8]Well Assumptions'!#REF!</definedName>
    <definedName name="Case6A" localSheetId="59">'[8]Well Assumptions'!#REF!</definedName>
    <definedName name="Case6A" localSheetId="62">'[8]Well Assumptions'!#REF!</definedName>
    <definedName name="Case6A" localSheetId="60">'[8]Well Assumptions'!#REF!</definedName>
    <definedName name="Case6A" localSheetId="54">'[8]Well Assumptions'!#REF!</definedName>
    <definedName name="Case6A" localSheetId="55">'[8]Well Assumptions'!#REF!</definedName>
    <definedName name="Case6A" localSheetId="56">'[8]Well Assumptions'!#REF!</definedName>
    <definedName name="Case6A">NA()</definedName>
    <definedName name="Case6A_9">NA()</definedName>
    <definedName name="Case6B" localSheetId="57">'[8]Well Assumptions'!#REF!</definedName>
    <definedName name="Case6B" localSheetId="61">'[8]Well Assumptions'!#REF!</definedName>
    <definedName name="Case6B" localSheetId="53">'[8]Well Assumptions'!#REF!</definedName>
    <definedName name="Case6B" localSheetId="63">'[8]Well Assumptions'!#REF!</definedName>
    <definedName name="Case6B" localSheetId="64">'[8]Well Assumptions'!#REF!</definedName>
    <definedName name="Case6B" localSheetId="58">'[8]Well Assumptions'!#REF!</definedName>
    <definedName name="Case6B" localSheetId="59">'[8]Well Assumptions'!#REF!</definedName>
    <definedName name="Case6B" localSheetId="62">'[8]Well Assumptions'!#REF!</definedName>
    <definedName name="Case6B" localSheetId="60">'[8]Well Assumptions'!#REF!</definedName>
    <definedName name="Case6B" localSheetId="54">'[8]Well Assumptions'!#REF!</definedName>
    <definedName name="Case6B" localSheetId="55">'[8]Well Assumptions'!#REF!</definedName>
    <definedName name="Case6B" localSheetId="56">'[8]Well Assumptions'!#REF!</definedName>
    <definedName name="Case6B">NA()</definedName>
    <definedName name="Case6B_9">NA()</definedName>
    <definedName name="Case7" localSheetId="57">'[8]Well Assumptions'!#REF!</definedName>
    <definedName name="Case7" localSheetId="61">'[8]Well Assumptions'!#REF!</definedName>
    <definedName name="Case7" localSheetId="53">'[8]Well Assumptions'!#REF!</definedName>
    <definedName name="Case7" localSheetId="63">'[8]Well Assumptions'!#REF!</definedName>
    <definedName name="Case7" localSheetId="64">'[8]Well Assumptions'!#REF!</definedName>
    <definedName name="Case7" localSheetId="58">'[8]Well Assumptions'!#REF!</definedName>
    <definedName name="Case7" localSheetId="59">'[8]Well Assumptions'!#REF!</definedName>
    <definedName name="Case7" localSheetId="62">'[8]Well Assumptions'!#REF!</definedName>
    <definedName name="Case7" localSheetId="60">'[8]Well Assumptions'!#REF!</definedName>
    <definedName name="Case7" localSheetId="54">'[8]Well Assumptions'!#REF!</definedName>
    <definedName name="Case7" localSheetId="55">'[8]Well Assumptions'!#REF!</definedName>
    <definedName name="Case7" localSheetId="56">'[8]Well Assumptions'!#REF!</definedName>
    <definedName name="Case7">NA()</definedName>
    <definedName name="Case7_9">NA()</definedName>
    <definedName name="Case8" localSheetId="57">'[8]Well Assumptions'!#REF!</definedName>
    <definedName name="Case8" localSheetId="61">'[8]Well Assumptions'!#REF!</definedName>
    <definedName name="Case8" localSheetId="53">'[8]Well Assumptions'!#REF!</definedName>
    <definedName name="Case8" localSheetId="63">'[8]Well Assumptions'!#REF!</definedName>
    <definedName name="Case8" localSheetId="64">'[8]Well Assumptions'!#REF!</definedName>
    <definedName name="Case8" localSheetId="58">'[8]Well Assumptions'!#REF!</definedName>
    <definedName name="Case8" localSheetId="59">'[8]Well Assumptions'!#REF!</definedName>
    <definedName name="Case8" localSheetId="62">'[8]Well Assumptions'!#REF!</definedName>
    <definedName name="Case8" localSheetId="60">'[8]Well Assumptions'!#REF!</definedName>
    <definedName name="Case8" localSheetId="54">'[8]Well Assumptions'!#REF!</definedName>
    <definedName name="Case8" localSheetId="55">'[8]Well Assumptions'!#REF!</definedName>
    <definedName name="Case8" localSheetId="56">'[8]Well Assumptions'!#REF!</definedName>
    <definedName name="Case8">NA()</definedName>
    <definedName name="Case8_9">NA()</definedName>
    <definedName name="Case9A" localSheetId="57">'[8]Well Assumptions'!#REF!</definedName>
    <definedName name="Case9A" localSheetId="61">'[8]Well Assumptions'!#REF!</definedName>
    <definedName name="Case9A" localSheetId="53">'[8]Well Assumptions'!#REF!</definedName>
    <definedName name="Case9A" localSheetId="63">'[8]Well Assumptions'!#REF!</definedName>
    <definedName name="Case9A" localSheetId="64">'[8]Well Assumptions'!#REF!</definedName>
    <definedName name="Case9A" localSheetId="58">'[8]Well Assumptions'!#REF!</definedName>
    <definedName name="Case9A" localSheetId="59">'[8]Well Assumptions'!#REF!</definedName>
    <definedName name="Case9A" localSheetId="62">'[8]Well Assumptions'!#REF!</definedName>
    <definedName name="Case9A" localSheetId="60">'[8]Well Assumptions'!#REF!</definedName>
    <definedName name="Case9A" localSheetId="54">'[8]Well Assumptions'!#REF!</definedName>
    <definedName name="Case9A" localSheetId="55">'[8]Well Assumptions'!#REF!</definedName>
    <definedName name="Case9A" localSheetId="56">'[8]Well Assumptions'!#REF!</definedName>
    <definedName name="Case9A">NA()</definedName>
    <definedName name="Case9A_9">NA()</definedName>
    <definedName name="Case9B" localSheetId="57">'[8]Well Assumptions'!#REF!</definedName>
    <definedName name="Case9B" localSheetId="61">'[8]Well Assumptions'!#REF!</definedName>
    <definedName name="Case9B" localSheetId="53">'[8]Well Assumptions'!#REF!</definedName>
    <definedName name="Case9B" localSheetId="63">'[8]Well Assumptions'!#REF!</definedName>
    <definedName name="Case9B" localSheetId="64">'[8]Well Assumptions'!#REF!</definedName>
    <definedName name="Case9B" localSheetId="58">'[8]Well Assumptions'!#REF!</definedName>
    <definedName name="Case9B" localSheetId="59">'[8]Well Assumptions'!#REF!</definedName>
    <definedName name="Case9B" localSheetId="62">'[8]Well Assumptions'!#REF!</definedName>
    <definedName name="Case9B" localSheetId="60">'[8]Well Assumptions'!#REF!</definedName>
    <definedName name="Case9B" localSheetId="54">'[8]Well Assumptions'!#REF!</definedName>
    <definedName name="Case9B" localSheetId="55">'[8]Well Assumptions'!#REF!</definedName>
    <definedName name="Case9B" localSheetId="56">'[8]Well Assumptions'!#REF!</definedName>
    <definedName name="Case9B">NA()</definedName>
    <definedName name="Case9B_9">NA()</definedName>
    <definedName name="Category">[9]Listings!$B$5:$B$10</definedName>
    <definedName name="cateringfactorreduce" localSheetId="57">#REF!</definedName>
    <definedName name="cateringfactorreduce" localSheetId="61">#REF!</definedName>
    <definedName name="cateringfactorreduce" localSheetId="53">#REF!</definedName>
    <definedName name="cateringfactorreduce" localSheetId="63">#REF!</definedName>
    <definedName name="cateringfactorreduce" localSheetId="64">#REF!</definedName>
    <definedName name="cateringfactorreduce" localSheetId="58">#REF!</definedName>
    <definedName name="cateringfactorreduce" localSheetId="59">#REF!</definedName>
    <definedName name="cateringfactorreduce" localSheetId="62">#REF!</definedName>
    <definedName name="cateringfactorreduce" localSheetId="60">#REF!</definedName>
    <definedName name="cateringfactorreduce" localSheetId="54">#REF!</definedName>
    <definedName name="cateringfactorreduce" localSheetId="55">#REF!</definedName>
    <definedName name="cateringfactorreduce" localSheetId="56">#REF!</definedName>
    <definedName name="cateringfactorreduce">"#REF!"</definedName>
    <definedName name="cateringfactorreduce_9">"#REF!"</definedName>
    <definedName name="CBWorkbookPriority" localSheetId="45">-2009828914</definedName>
    <definedName name="CBWorkbookPriority" localSheetId="21">-2009828914</definedName>
    <definedName name="CBWorkbookPriority" localSheetId="9">-2009828914</definedName>
    <definedName name="CBWorkbookPriority" localSheetId="49">-2009828914</definedName>
    <definedName name="CBWorkbookPriority" localSheetId="37">-2009828914</definedName>
    <definedName name="CBWorkbookPriority" localSheetId="13">-2009828914</definedName>
    <definedName name="CBWorkbookPriority" localSheetId="41">-2009828914</definedName>
    <definedName name="CBWorkbookPriority" localSheetId="17">-2009828914</definedName>
    <definedName name="CBWorkbookPriority" localSheetId="5">-2009828914</definedName>
    <definedName name="CBWorkbookPriority" localSheetId="51">-2009828914</definedName>
    <definedName name="CBWorkbookPriority" localSheetId="15">-2009828914</definedName>
    <definedName name="CBWorkbookPriority" localSheetId="52">-2009828914</definedName>
    <definedName name="CBWorkbookPriority" localSheetId="16">-2009828914</definedName>
    <definedName name="CBWorkbookPriority" localSheetId="46">-2009828914</definedName>
    <definedName name="CBWorkbookPriority" localSheetId="22">-2009828914</definedName>
    <definedName name="CBWorkbookPriority" localSheetId="10">-2009828914</definedName>
    <definedName name="CBWorkbookPriority" localSheetId="47">-2009828914</definedName>
    <definedName name="CBWorkbookPriority" localSheetId="23">-2009828914</definedName>
    <definedName name="CBWorkbookPriority" localSheetId="11">-2009828914</definedName>
    <definedName name="CBWorkbookPriority" localSheetId="35">-2009828914</definedName>
    <definedName name="CBWorkbookPriority" localSheetId="50">-2009828914</definedName>
    <definedName name="CBWorkbookPriority" localSheetId="38">-2009828914</definedName>
    <definedName name="CBWorkbookPriority" localSheetId="14">-2009828914</definedName>
    <definedName name="CBWorkbookPriority" localSheetId="48">-2009828914</definedName>
    <definedName name="CBWorkbookPriority" localSheetId="36">-2009828914</definedName>
    <definedName name="CBWorkbookPriority" localSheetId="24">-2009828914</definedName>
    <definedName name="CBWorkbookPriority" localSheetId="12">-2009828914</definedName>
    <definedName name="CBWorkbookPriority" localSheetId="42">-2009828914</definedName>
    <definedName name="CBWorkbookPriority" localSheetId="18">-2009828914</definedName>
    <definedName name="CBWorkbookPriority" localSheetId="6">-2009828914</definedName>
    <definedName name="CBWorkbookPriority" localSheetId="43">-2009828914</definedName>
    <definedName name="CBWorkbookPriority" localSheetId="19">-2009828914</definedName>
    <definedName name="CBWorkbookPriority" localSheetId="7">-2009828914</definedName>
    <definedName name="CBWorkbookPriority" localSheetId="44">-2009828914</definedName>
    <definedName name="CBWorkbookPriority" localSheetId="20">-2009828914</definedName>
    <definedName name="CBWorkbookPriority" localSheetId="8">-2009828914</definedName>
    <definedName name="CBWorkbookPriority" localSheetId="4">-2009828914</definedName>
    <definedName name="CBWorkbookPriority" localSheetId="3">-2009828914</definedName>
    <definedName name="CBWorkbookPriority" localSheetId="2">-2009828914</definedName>
    <definedName name="CBWorkbookPriority" localSheetId="1">-2009828914</definedName>
    <definedName name="CBWorkbookPriority" localSheetId="0">-2009828914</definedName>
    <definedName name="CBWorkbookPriority">-2009828914</definedName>
    <definedName name="CBWorkbookPriority_1" localSheetId="45">-139715706</definedName>
    <definedName name="CBWorkbookPriority_1" localSheetId="21">-139715706</definedName>
    <definedName name="CBWorkbookPriority_1" localSheetId="9">-139715706</definedName>
    <definedName name="CBWorkbookPriority_1" localSheetId="49">-139715706</definedName>
    <definedName name="CBWorkbookPriority_1" localSheetId="37">-139715706</definedName>
    <definedName name="CBWorkbookPriority_1" localSheetId="13">-139715706</definedName>
    <definedName name="CBWorkbookPriority_1" localSheetId="41">-139715706</definedName>
    <definedName name="CBWorkbookPriority_1" localSheetId="17">-139715706</definedName>
    <definedName name="CBWorkbookPriority_1" localSheetId="5">-139715706</definedName>
    <definedName name="CBWorkbookPriority_1" localSheetId="51">-139715706</definedName>
    <definedName name="CBWorkbookPriority_1" localSheetId="15">-139715706</definedName>
    <definedName name="CBWorkbookPriority_1" localSheetId="52">-139715706</definedName>
    <definedName name="CBWorkbookPriority_1" localSheetId="16">-139715706</definedName>
    <definedName name="CBWorkbookPriority_1" localSheetId="46">-139715706</definedName>
    <definedName name="CBWorkbookPriority_1" localSheetId="22">-139715706</definedName>
    <definedName name="CBWorkbookPriority_1" localSheetId="10">-139715706</definedName>
    <definedName name="CBWorkbookPriority_1" localSheetId="47">-139715706</definedName>
    <definedName name="CBWorkbookPriority_1" localSheetId="23">-139715706</definedName>
    <definedName name="CBWorkbookPriority_1" localSheetId="11">-139715706</definedName>
    <definedName name="CBWorkbookPriority_1" localSheetId="35">-139715706</definedName>
    <definedName name="CBWorkbookPriority_1" localSheetId="50">-139715706</definedName>
    <definedName name="CBWorkbookPriority_1" localSheetId="38">-139715706</definedName>
    <definedName name="CBWorkbookPriority_1" localSheetId="14">-139715706</definedName>
    <definedName name="CBWorkbookPriority_1" localSheetId="48">-139715706</definedName>
    <definedName name="CBWorkbookPriority_1" localSheetId="36">-139715706</definedName>
    <definedName name="CBWorkbookPriority_1" localSheetId="24">-139715706</definedName>
    <definedName name="CBWorkbookPriority_1" localSheetId="12">-139715706</definedName>
    <definedName name="CBWorkbookPriority_1" localSheetId="42">-139715706</definedName>
    <definedName name="CBWorkbookPriority_1" localSheetId="18">-139715706</definedName>
    <definedName name="CBWorkbookPriority_1" localSheetId="6">-139715706</definedName>
    <definedName name="CBWorkbookPriority_1" localSheetId="43">-139715706</definedName>
    <definedName name="CBWorkbookPriority_1" localSheetId="19">-139715706</definedName>
    <definedName name="CBWorkbookPriority_1" localSheetId="7">-139715706</definedName>
    <definedName name="CBWorkbookPriority_1" localSheetId="44">-139715706</definedName>
    <definedName name="CBWorkbookPriority_1" localSheetId="20">-139715706</definedName>
    <definedName name="CBWorkbookPriority_1" localSheetId="8">-139715706</definedName>
    <definedName name="CBWorkbookPriority_1" localSheetId="4">-139715706</definedName>
    <definedName name="CBWorkbookPriority_1" localSheetId="3">-139715706</definedName>
    <definedName name="CBWorkbookPriority_1" localSheetId="2">-139715706</definedName>
    <definedName name="CBWorkbookPriority_1" localSheetId="1">-139715706</definedName>
    <definedName name="CBWorkbookPriority_1" localSheetId="0">-139715706</definedName>
    <definedName name="CBWorkbookPriority_1">-139715706</definedName>
    <definedName name="conv_scf_m3" localSheetId="57">'[6]Lifting Costs'!$A$3</definedName>
    <definedName name="conv_scf_m3" localSheetId="61">'[6]Lifting Costs'!$A$3</definedName>
    <definedName name="conv_scf_m3" localSheetId="53">'[6]Lifting Costs'!$A$3</definedName>
    <definedName name="conv_scf_m3" localSheetId="63">'[6]Lifting Costs'!$A$3</definedName>
    <definedName name="conv_scf_m3" localSheetId="64">'[6]Lifting Costs'!$A$3</definedName>
    <definedName name="conv_scf_m3" localSheetId="58">'[6]Lifting Costs'!$A$3</definedName>
    <definedName name="conv_scf_m3" localSheetId="59">'[6]Lifting Costs'!$A$3</definedName>
    <definedName name="conv_scf_m3" localSheetId="62">'[6]Lifting Costs'!$A$3</definedName>
    <definedName name="conv_scf_m3" localSheetId="60">'[6]Lifting Costs'!$A$3</definedName>
    <definedName name="conv_scf_m3" localSheetId="54">'[6]Lifting Costs'!$A$3</definedName>
    <definedName name="conv_scf_m3" localSheetId="55">'[6]Lifting Costs'!$A$3</definedName>
    <definedName name="conv_scf_m3" localSheetId="56">'[6]Lifting Costs'!$A$3</definedName>
    <definedName name="conv_scf_m3">NA()</definedName>
    <definedName name="CostAnalysis" localSheetId="57">#REF!</definedName>
    <definedName name="CostAnalysis" localSheetId="61">#REF!</definedName>
    <definedName name="CostAnalysis" localSheetId="53">#REF!</definedName>
    <definedName name="CostAnalysis" localSheetId="63">#REF!</definedName>
    <definedName name="CostAnalysis" localSheetId="64">#REF!</definedName>
    <definedName name="CostAnalysis" localSheetId="58">#REF!</definedName>
    <definedName name="CostAnalysis" localSheetId="59">#REF!</definedName>
    <definedName name="CostAnalysis" localSheetId="62">#REF!</definedName>
    <definedName name="CostAnalysis" localSheetId="60">#REF!</definedName>
    <definedName name="CostAnalysis" localSheetId="54">#REF!</definedName>
    <definedName name="CostAnalysis" localSheetId="55">#REF!</definedName>
    <definedName name="CostAnalysis" localSheetId="56">#REF!</definedName>
    <definedName name="CostAnalysis">"#REF!"</definedName>
    <definedName name="CostAnalysis_9">"#REF!"</definedName>
    <definedName name="CostArray" localSheetId="57">[10]CostingArray!#REF!</definedName>
    <definedName name="CostArray" localSheetId="61">[10]CostingArray!#REF!</definedName>
    <definedName name="CostArray" localSheetId="53">[10]CostingArray!#REF!</definedName>
    <definedName name="CostArray" localSheetId="63">[10]CostingArray!#REF!</definedName>
    <definedName name="CostArray" localSheetId="64">[10]CostingArray!#REF!</definedName>
    <definedName name="CostArray" localSheetId="58">[10]CostingArray!#REF!</definedName>
    <definedName name="CostArray" localSheetId="59">[10]CostingArray!#REF!</definedName>
    <definedName name="CostArray" localSheetId="62">[10]CostingArray!#REF!</definedName>
    <definedName name="CostArray" localSheetId="60">[10]CostingArray!#REF!</definedName>
    <definedName name="CostArray" localSheetId="54">[10]CostingArray!#REF!</definedName>
    <definedName name="CostArray" localSheetId="55">[10]CostingArray!#REF!</definedName>
    <definedName name="CostArray" localSheetId="56">[10]CostingArray!#REF!</definedName>
    <definedName name="CostArray">NA()</definedName>
    <definedName name="CostArray_9">NA()</definedName>
    <definedName name="dataset" localSheetId="57">#REF!</definedName>
    <definedName name="dataset" localSheetId="61">#REF!</definedName>
    <definedName name="dataset" localSheetId="53">#REF!</definedName>
    <definedName name="dataset" localSheetId="63">#REF!</definedName>
    <definedName name="dataset" localSheetId="64">#REF!</definedName>
    <definedName name="dataset" localSheetId="58">#REF!</definedName>
    <definedName name="dataset" localSheetId="59">#REF!</definedName>
    <definedName name="dataset" localSheetId="62">#REF!</definedName>
    <definedName name="dataset" localSheetId="60">#REF!</definedName>
    <definedName name="dataset" localSheetId="54">#REF!</definedName>
    <definedName name="dataset" localSheetId="55">#REF!</definedName>
    <definedName name="dataset" localSheetId="56">#REF!</definedName>
    <definedName name="dataset">"#REF!"</definedName>
    <definedName name="dataset_9">"#REF!"</definedName>
    <definedName name="DepLife" localSheetId="57">#REF!</definedName>
    <definedName name="DepLife" localSheetId="61">#REF!</definedName>
    <definedName name="DepLife" localSheetId="53">#REF!</definedName>
    <definedName name="DepLife" localSheetId="63">#REF!</definedName>
    <definedName name="DepLife" localSheetId="64">#REF!</definedName>
    <definedName name="DepLife" localSheetId="58">#REF!</definedName>
    <definedName name="DepLife" localSheetId="59">#REF!</definedName>
    <definedName name="DepLife" localSheetId="62">#REF!</definedName>
    <definedName name="DepLife" localSheetId="60">#REF!</definedName>
    <definedName name="DepLife" localSheetId="54">#REF!</definedName>
    <definedName name="DepLife" localSheetId="55">#REF!</definedName>
    <definedName name="DepLife" localSheetId="56">#REF!</definedName>
    <definedName name="DepLife">"#REF!"</definedName>
    <definedName name="DepLife_9">"#REF!"</definedName>
    <definedName name="Description" localSheetId="57">#REF!</definedName>
    <definedName name="Description" localSheetId="61">#REF!</definedName>
    <definedName name="Description" localSheetId="53">#REF!</definedName>
    <definedName name="Description" localSheetId="63">#REF!</definedName>
    <definedName name="Description" localSheetId="64">#REF!</definedName>
    <definedName name="Description" localSheetId="58">#REF!</definedName>
    <definedName name="Description" localSheetId="59">#REF!</definedName>
    <definedName name="Description" localSheetId="62">#REF!</definedName>
    <definedName name="Description" localSheetId="60">#REF!</definedName>
    <definedName name="Description" localSheetId="54">#REF!</definedName>
    <definedName name="Description" localSheetId="55">#REF!</definedName>
    <definedName name="Description" localSheetId="56">#REF!</definedName>
    <definedName name="Description">"#REF!"</definedName>
    <definedName name="Description_9">"#REF!"</definedName>
    <definedName name="Discount_Rate_Std" localSheetId="57">#REF!</definedName>
    <definedName name="Discount_Rate_Std" localSheetId="61">#REF!</definedName>
    <definedName name="Discount_Rate_Std" localSheetId="53">#REF!</definedName>
    <definedName name="Discount_Rate_Std" localSheetId="63">#REF!</definedName>
    <definedName name="Discount_Rate_Std" localSheetId="64">#REF!</definedName>
    <definedName name="Discount_Rate_Std" localSheetId="58">#REF!</definedName>
    <definedName name="Discount_Rate_Std" localSheetId="59">#REF!</definedName>
    <definedName name="Discount_Rate_Std" localSheetId="62">#REF!</definedName>
    <definedName name="Discount_Rate_Std" localSheetId="60">#REF!</definedName>
    <definedName name="Discount_Rate_Std" localSheetId="54">#REF!</definedName>
    <definedName name="Discount_Rate_Std" localSheetId="55">#REF!</definedName>
    <definedName name="Discount_Rate_Std" localSheetId="56">#REF!</definedName>
    <definedName name="Discount_Rate_Std">"#REF!"</definedName>
    <definedName name="Discount_Rate_Std_9">"#REF!"</definedName>
    <definedName name="DouglasCrewCosts" localSheetId="57">#REF!</definedName>
    <definedName name="DouglasCrewCosts" localSheetId="61">#REF!</definedName>
    <definedName name="DouglasCrewCosts" localSheetId="53">#REF!</definedName>
    <definedName name="DouglasCrewCosts" localSheetId="63">#REF!</definedName>
    <definedName name="DouglasCrewCosts" localSheetId="64">#REF!</definedName>
    <definedName name="DouglasCrewCosts" localSheetId="58">#REF!</definedName>
    <definedName name="DouglasCrewCosts" localSheetId="59">#REF!</definedName>
    <definedName name="DouglasCrewCosts" localSheetId="62">#REF!</definedName>
    <definedName name="DouglasCrewCosts" localSheetId="60">#REF!</definedName>
    <definedName name="DouglasCrewCosts" localSheetId="54">#REF!</definedName>
    <definedName name="DouglasCrewCosts" localSheetId="55">#REF!</definedName>
    <definedName name="DouglasCrewCosts" localSheetId="56">#REF!</definedName>
    <definedName name="DouglasCrewCosts">"#REF!"</definedName>
    <definedName name="DouglasCrewCosts_9">"#REF!"</definedName>
    <definedName name="gbp" localSheetId="9">[3]Instructions!$G$26</definedName>
    <definedName name="gbp" localSheetId="5">[4]Instructions!$G$26</definedName>
    <definedName name="gbp" localSheetId="10">[3]Instructions!$G$26</definedName>
    <definedName name="gbp" localSheetId="6">[4]Instructions!$G$26</definedName>
    <definedName name="gbp" localSheetId="7">[3]Instructions!$G$26</definedName>
    <definedName name="gbp" localSheetId="8">[3]Instructions!$G$26</definedName>
    <definedName name="gbp" localSheetId="4">[4]Instructions!$G$26</definedName>
    <definedName name="gbp" localSheetId="3">[4]Instructions!$G$26</definedName>
    <definedName name="gbp" localSheetId="2">[4]Instructions!$G$26</definedName>
    <definedName name="gbp" localSheetId="1">[4]Instructions!$G$26</definedName>
    <definedName name="gbp" localSheetId="0">[4]Instructions!$G$26</definedName>
    <definedName name="gbp">[5]Instructions!$G$26</definedName>
    <definedName name="GCMSAM" localSheetId="57">#REF!</definedName>
    <definedName name="GCMSAM" localSheetId="61">#REF!</definedName>
    <definedName name="GCMSAM" localSheetId="53">#REF!</definedName>
    <definedName name="GCMSAM" localSheetId="63">#REF!</definedName>
    <definedName name="GCMSAM" localSheetId="64">#REF!</definedName>
    <definedName name="GCMSAM" localSheetId="58">#REF!</definedName>
    <definedName name="GCMSAM" localSheetId="59">#REF!</definedName>
    <definedName name="GCMSAM" localSheetId="62">#REF!</definedName>
    <definedName name="GCMSAM" localSheetId="60">#REF!</definedName>
    <definedName name="GCMSAM" localSheetId="54">#REF!</definedName>
    <definedName name="GCMSAM" localSheetId="55">#REF!</definedName>
    <definedName name="GCMSAM" localSheetId="56">#REF!</definedName>
    <definedName name="GCMSAM">"#REF!"</definedName>
    <definedName name="GCMSAM_9">"#REF!"</definedName>
    <definedName name="GYMSAM" localSheetId="57">#REF!</definedName>
    <definedName name="GYMSAM" localSheetId="61">#REF!</definedName>
    <definedName name="GYMSAM" localSheetId="53">#REF!</definedName>
    <definedName name="GYMSAM" localSheetId="63">#REF!</definedName>
    <definedName name="GYMSAM" localSheetId="64">#REF!</definedName>
    <definedName name="GYMSAM" localSheetId="58">#REF!</definedName>
    <definedName name="GYMSAM" localSheetId="59">#REF!</definedName>
    <definedName name="GYMSAM" localSheetId="62">#REF!</definedName>
    <definedName name="GYMSAM" localSheetId="60">#REF!</definedName>
    <definedName name="GYMSAM" localSheetId="54">#REF!</definedName>
    <definedName name="GYMSAM" localSheetId="55">#REF!</definedName>
    <definedName name="GYMSAM" localSheetId="56">#REF!</definedName>
    <definedName name="GYMSAM">"#REF!"</definedName>
    <definedName name="GYMSAM_9">"#REF!"</definedName>
    <definedName name="Input_Table" localSheetId="57">#REF!</definedName>
    <definedName name="Input_Table" localSheetId="61">#REF!</definedName>
    <definedName name="Input_Table" localSheetId="53">#REF!</definedName>
    <definedName name="Input_Table" localSheetId="63">#REF!</definedName>
    <definedName name="Input_Table" localSheetId="64">#REF!</definedName>
    <definedName name="Input_Table" localSheetId="58">#REF!</definedName>
    <definedName name="Input_Table" localSheetId="59">#REF!</definedName>
    <definedName name="Input_Table" localSheetId="62">#REF!</definedName>
    <definedName name="Input_Table" localSheetId="60">#REF!</definedName>
    <definedName name="Input_Table" localSheetId="54">#REF!</definedName>
    <definedName name="Input_Table" localSheetId="55">#REF!</definedName>
    <definedName name="Input_Table" localSheetId="56">#REF!</definedName>
    <definedName name="Input_Table">"#REF!"</definedName>
    <definedName name="Input_Table_9">"#REF!"</definedName>
    <definedName name="Input_Table_Mine" localSheetId="57">#REF!</definedName>
    <definedName name="Input_Table_Mine" localSheetId="61">#REF!</definedName>
    <definedName name="Input_Table_Mine" localSheetId="53">#REF!</definedName>
    <definedName name="Input_Table_Mine" localSheetId="63">#REF!</definedName>
    <definedName name="Input_Table_Mine" localSheetId="64">#REF!</definedName>
    <definedName name="Input_Table_Mine" localSheetId="58">#REF!</definedName>
    <definedName name="Input_Table_Mine" localSheetId="59">#REF!</definedName>
    <definedName name="Input_Table_Mine" localSheetId="62">#REF!</definedName>
    <definedName name="Input_Table_Mine" localSheetId="60">#REF!</definedName>
    <definedName name="Input_Table_Mine" localSheetId="54">#REF!</definedName>
    <definedName name="Input_Table_Mine" localSheetId="55">#REF!</definedName>
    <definedName name="Input_Table_Mine" localSheetId="56">#REF!</definedName>
    <definedName name="Input_Table_Mine">"#REF!"</definedName>
    <definedName name="Input_Table_Mine_9">"#REF!"</definedName>
    <definedName name="Liquid" localSheetId="57">'[11]Actual Data'!$A$232:$N$304</definedName>
    <definedName name="Liquid" localSheetId="61">'[11]Actual Data'!$A$232:$N$304</definedName>
    <definedName name="Liquid" localSheetId="53">'[11]Actual Data'!$A$232:$N$304</definedName>
    <definedName name="Liquid" localSheetId="63">'[11]Actual Data'!$A$232:$N$304</definedName>
    <definedName name="Liquid" localSheetId="64">'[11]Actual Data'!$A$232:$N$304</definedName>
    <definedName name="Liquid" localSheetId="58">'[11]Actual Data'!$A$232:$N$304</definedName>
    <definedName name="Liquid" localSheetId="59">'[11]Actual Data'!$A$232:$N$304</definedName>
    <definedName name="Liquid" localSheetId="62">'[11]Actual Data'!$A$232:$N$304</definedName>
    <definedName name="Liquid" localSheetId="60">'[11]Actual Data'!$A$232:$N$304</definedName>
    <definedName name="Liquid" localSheetId="54">'[11]Actual Data'!$A$232:$N$304</definedName>
    <definedName name="Liquid" localSheetId="55">'[11]Actual Data'!$A$232:$N$304</definedName>
    <definedName name="Liquid" localSheetId="56">'[11]Actual Data'!$A$232:$N$304</definedName>
    <definedName name="Liquid">NA()</definedName>
    <definedName name="manpowerfactor" localSheetId="57">#REF!</definedName>
    <definedName name="manpowerfactor" localSheetId="61">#REF!</definedName>
    <definedName name="manpowerfactor" localSheetId="53">#REF!</definedName>
    <definedName name="manpowerfactor" localSheetId="63">#REF!</definedName>
    <definedName name="manpowerfactor" localSheetId="64">#REF!</definedName>
    <definedName name="manpowerfactor" localSheetId="58">#REF!</definedName>
    <definedName name="manpowerfactor" localSheetId="59">#REF!</definedName>
    <definedName name="manpowerfactor" localSheetId="62">#REF!</definedName>
    <definedName name="manpowerfactor" localSheetId="60">#REF!</definedName>
    <definedName name="manpowerfactor" localSheetId="54">#REF!</definedName>
    <definedName name="manpowerfactor" localSheetId="55">#REF!</definedName>
    <definedName name="manpowerfactor" localSheetId="56">#REF!</definedName>
    <definedName name="manpowerfactor">"#REF!"</definedName>
    <definedName name="manpowerfactor_9">"#REF!"</definedName>
    <definedName name="NPMSAM" localSheetId="57">#REF!</definedName>
    <definedName name="NPMSAM" localSheetId="61">#REF!</definedName>
    <definedName name="NPMSAM" localSheetId="53">#REF!</definedName>
    <definedName name="NPMSAM" localSheetId="63">#REF!</definedName>
    <definedName name="NPMSAM" localSheetId="64">#REF!</definedName>
    <definedName name="NPMSAM" localSheetId="58">#REF!</definedName>
    <definedName name="NPMSAM" localSheetId="59">#REF!</definedName>
    <definedName name="NPMSAM" localSheetId="62">#REF!</definedName>
    <definedName name="NPMSAM" localSheetId="60">#REF!</definedName>
    <definedName name="NPMSAM" localSheetId="54">#REF!</definedName>
    <definedName name="NPMSAM" localSheetId="55">#REF!</definedName>
    <definedName name="NPMSAM" localSheetId="56">#REF!</definedName>
    <definedName name="NPMSAM">"#REF!"</definedName>
    <definedName name="NPMSAM_9">"#REF!"</definedName>
    <definedName name="Oil" localSheetId="57">'[12]Actual Data'!$A$7:$O$83</definedName>
    <definedName name="Oil" localSheetId="61">'[12]Actual Data'!$A$7:$O$83</definedName>
    <definedName name="Oil" localSheetId="53">'[12]Actual Data'!$A$7:$O$83</definedName>
    <definedName name="Oil" localSheetId="63">'[12]Actual Data'!$A$7:$O$83</definedName>
    <definedName name="Oil" localSheetId="64">'[12]Actual Data'!$A$7:$O$83</definedName>
    <definedName name="Oil" localSheetId="58">'[12]Actual Data'!$A$7:$O$83</definedName>
    <definedName name="Oil" localSheetId="59">'[12]Actual Data'!$A$7:$O$83</definedName>
    <definedName name="Oil" localSheetId="62">'[12]Actual Data'!$A$7:$O$83</definedName>
    <definedName name="Oil" localSheetId="60">'[12]Actual Data'!$A$7:$O$83</definedName>
    <definedName name="Oil" localSheetId="54">'[12]Actual Data'!$A$7:$O$83</definedName>
    <definedName name="Oil" localSheetId="55">'[12]Actual Data'!$A$7:$O$83</definedName>
    <definedName name="Oil" localSheetId="56">'[12]Actual Data'!$A$7:$O$83</definedName>
    <definedName name="Oil">NA()</definedName>
    <definedName name="Opex" localSheetId="57">#REF!</definedName>
    <definedName name="Opex" localSheetId="61">#REF!</definedName>
    <definedName name="Opex" localSheetId="53">#REF!</definedName>
    <definedName name="Opex" localSheetId="63">#REF!</definedName>
    <definedName name="Opex" localSheetId="64">#REF!</definedName>
    <definedName name="Opex" localSheetId="58">#REF!</definedName>
    <definedName name="Opex" localSheetId="59">#REF!</definedName>
    <definedName name="Opex" localSheetId="62">#REF!</definedName>
    <definedName name="Opex" localSheetId="60">#REF!</definedName>
    <definedName name="Opex" localSheetId="54">#REF!</definedName>
    <definedName name="Opex" localSheetId="55">#REF!</definedName>
    <definedName name="Opex" localSheetId="56">#REF!</definedName>
    <definedName name="Opex">"#REF!"</definedName>
    <definedName name="Opex_9">"#REF!"</definedName>
    <definedName name="OpexA._PT_Maruwai" localSheetId="57">#REF!</definedName>
    <definedName name="OpexA._PT_Maruwai" localSheetId="61">#REF!</definedName>
    <definedName name="OpexA._PT_Maruwai" localSheetId="53">#REF!</definedName>
    <definedName name="OpexA._PT_Maruwai" localSheetId="63">#REF!</definedName>
    <definedName name="OpexA._PT_Maruwai" localSheetId="64">#REF!</definedName>
    <definedName name="OpexA._PT_Maruwai" localSheetId="58">#REF!</definedName>
    <definedName name="OpexA._PT_Maruwai" localSheetId="59">#REF!</definedName>
    <definedName name="OpexA._PT_Maruwai" localSheetId="62">#REF!</definedName>
    <definedName name="OpexA._PT_Maruwai" localSheetId="60">#REF!</definedName>
    <definedName name="OpexA._PT_Maruwai" localSheetId="54">#REF!</definedName>
    <definedName name="OpexA._PT_Maruwai" localSheetId="55">#REF!</definedName>
    <definedName name="OpexA._PT_Maruwai" localSheetId="56">#REF!</definedName>
    <definedName name="OpexA._PT_Maruwai">"#REF!"</definedName>
    <definedName name="OpexA._PT_Maruwai_9">"#REF!"</definedName>
    <definedName name="OpexB._Lahai" localSheetId="57">#REF!</definedName>
    <definedName name="OpexB._Lahai" localSheetId="61">#REF!</definedName>
    <definedName name="OpexB._Lahai" localSheetId="53">#REF!</definedName>
    <definedName name="OpexB._Lahai" localSheetId="63">#REF!</definedName>
    <definedName name="OpexB._Lahai" localSheetId="64">#REF!</definedName>
    <definedName name="OpexB._Lahai" localSheetId="58">#REF!</definedName>
    <definedName name="OpexB._Lahai" localSheetId="59">#REF!</definedName>
    <definedName name="OpexB._Lahai" localSheetId="62">#REF!</definedName>
    <definedName name="OpexB._Lahai" localSheetId="60">#REF!</definedName>
    <definedName name="OpexB._Lahai" localSheetId="54">#REF!</definedName>
    <definedName name="OpexB._Lahai" localSheetId="55">#REF!</definedName>
    <definedName name="OpexB._Lahai" localSheetId="56">#REF!</definedName>
    <definedName name="OpexB._Lahai">"#REF!"</definedName>
    <definedName name="OpexB._Lahai_9">"#REF!"</definedName>
    <definedName name="OpexC._PT_Juloi" localSheetId="57">#REF!</definedName>
    <definedName name="OpexC._PT_Juloi" localSheetId="61">#REF!</definedName>
    <definedName name="OpexC._PT_Juloi" localSheetId="53">#REF!</definedName>
    <definedName name="OpexC._PT_Juloi" localSheetId="63">#REF!</definedName>
    <definedName name="OpexC._PT_Juloi" localSheetId="64">#REF!</definedName>
    <definedName name="OpexC._PT_Juloi" localSheetId="58">#REF!</definedName>
    <definedName name="OpexC._PT_Juloi" localSheetId="59">#REF!</definedName>
    <definedName name="OpexC._PT_Juloi" localSheetId="62">#REF!</definedName>
    <definedName name="OpexC._PT_Juloi" localSheetId="60">#REF!</definedName>
    <definedName name="OpexC._PT_Juloi" localSheetId="54">#REF!</definedName>
    <definedName name="OpexC._PT_Juloi" localSheetId="55">#REF!</definedName>
    <definedName name="OpexC._PT_Juloi" localSheetId="56">#REF!</definedName>
    <definedName name="OpexC._PT_Juloi">"#REF!"</definedName>
    <definedName name="OpexC._PT_Juloi_9">"#REF!"</definedName>
    <definedName name="OpexD._PT_Sumber_Barito" localSheetId="57">#REF!</definedName>
    <definedName name="OpexD._PT_Sumber_Barito" localSheetId="61">#REF!</definedName>
    <definedName name="OpexD._PT_Sumber_Barito" localSheetId="53">#REF!</definedName>
    <definedName name="OpexD._PT_Sumber_Barito" localSheetId="63">#REF!</definedName>
    <definedName name="OpexD._PT_Sumber_Barito" localSheetId="64">#REF!</definedName>
    <definedName name="OpexD._PT_Sumber_Barito" localSheetId="58">#REF!</definedName>
    <definedName name="OpexD._PT_Sumber_Barito" localSheetId="59">#REF!</definedName>
    <definedName name="OpexD._PT_Sumber_Barito" localSheetId="62">#REF!</definedName>
    <definedName name="OpexD._PT_Sumber_Barito" localSheetId="60">#REF!</definedName>
    <definedName name="OpexD._PT_Sumber_Barito" localSheetId="54">#REF!</definedName>
    <definedName name="OpexD._PT_Sumber_Barito" localSheetId="55">#REF!</definedName>
    <definedName name="OpexD._PT_Sumber_Barito" localSheetId="56">#REF!</definedName>
    <definedName name="OpexD._PT_Sumber_Barito">"#REF!"</definedName>
    <definedName name="OpexD._PT_Sumber_Barito_9">"#REF!"</definedName>
    <definedName name="OpexE._PT_Kalteng" localSheetId="57">#REF!</definedName>
    <definedName name="OpexE._PT_Kalteng" localSheetId="61">#REF!</definedName>
    <definedName name="OpexE._PT_Kalteng" localSheetId="53">#REF!</definedName>
    <definedName name="OpexE._PT_Kalteng" localSheetId="63">#REF!</definedName>
    <definedName name="OpexE._PT_Kalteng" localSheetId="64">#REF!</definedName>
    <definedName name="OpexE._PT_Kalteng" localSheetId="58">#REF!</definedName>
    <definedName name="OpexE._PT_Kalteng" localSheetId="59">#REF!</definedName>
    <definedName name="OpexE._PT_Kalteng" localSheetId="62">#REF!</definedName>
    <definedName name="OpexE._PT_Kalteng" localSheetId="60">#REF!</definedName>
    <definedName name="OpexE._PT_Kalteng" localSheetId="54">#REF!</definedName>
    <definedName name="OpexE._PT_Kalteng" localSheetId="55">#REF!</definedName>
    <definedName name="OpexE._PT_Kalteng" localSheetId="56">#REF!</definedName>
    <definedName name="OpexE._PT_Kalteng">"#REF!"</definedName>
    <definedName name="OpexE._PT_Kalteng_9">"#REF!"</definedName>
    <definedName name="OpexF._PT_Pari" localSheetId="57">#REF!</definedName>
    <definedName name="OpexF._PT_Pari" localSheetId="61">#REF!</definedName>
    <definedName name="OpexF._PT_Pari" localSheetId="53">#REF!</definedName>
    <definedName name="OpexF._PT_Pari" localSheetId="63">#REF!</definedName>
    <definedName name="OpexF._PT_Pari" localSheetId="64">#REF!</definedName>
    <definedName name="OpexF._PT_Pari" localSheetId="58">#REF!</definedName>
    <definedName name="OpexF._PT_Pari" localSheetId="59">#REF!</definedName>
    <definedName name="OpexF._PT_Pari" localSheetId="62">#REF!</definedName>
    <definedName name="OpexF._PT_Pari" localSheetId="60">#REF!</definedName>
    <definedName name="OpexF._PT_Pari" localSheetId="54">#REF!</definedName>
    <definedName name="OpexF._PT_Pari" localSheetId="55">#REF!</definedName>
    <definedName name="OpexF._PT_Pari" localSheetId="56">#REF!</definedName>
    <definedName name="OpexF._PT_Pari">"#REF!"</definedName>
    <definedName name="OpexF._PT_Pari_9">"#REF!"</definedName>
    <definedName name="Ore_Table" localSheetId="57">'[13]Mined Tonnes &amp; Volumes Summary'!$C$1081:$DB$1135</definedName>
    <definedName name="Ore_Table" localSheetId="61">'[13]Mined Tonnes &amp; Volumes Summary'!$C$1081:$DB$1135</definedName>
    <definedName name="Ore_Table" localSheetId="53">'[13]Mined Tonnes &amp; Volumes Summary'!$C$1081:$DB$1135</definedName>
    <definedName name="Ore_Table" localSheetId="63">'[13]Mined Tonnes &amp; Volumes Summary'!$C$1081:$DB$1135</definedName>
    <definedName name="Ore_Table" localSheetId="64">'[13]Mined Tonnes &amp; Volumes Summary'!$C$1081:$DB$1135</definedName>
    <definedName name="Ore_Table" localSheetId="58">'[13]Mined Tonnes &amp; Volumes Summary'!$C$1081:$DB$1135</definedName>
    <definedName name="Ore_Table" localSheetId="59">'[13]Mined Tonnes &amp; Volumes Summary'!$C$1081:$DB$1135</definedName>
    <definedName name="Ore_Table" localSheetId="62">'[13]Mined Tonnes &amp; Volumes Summary'!$C$1081:$DB$1135</definedName>
    <definedName name="Ore_Table" localSheetId="60">'[13]Mined Tonnes &amp; Volumes Summary'!$C$1081:$DB$1135</definedName>
    <definedName name="Ore_Table" localSheetId="54">'[13]Mined Tonnes &amp; Volumes Summary'!$C$1081:$DB$1135</definedName>
    <definedName name="Ore_Table" localSheetId="55">'[13]Mined Tonnes &amp; Volumes Summary'!$C$1081:$DB$1135</definedName>
    <definedName name="Ore_Table" localSheetId="56">'[13]Mined Tonnes &amp; Volumes Summary'!$C$1081:$DB$1135</definedName>
    <definedName name="Ore_Table">NA()</definedName>
    <definedName name="OSICrewCosts" localSheetId="57">#REF!</definedName>
    <definedName name="OSICrewCosts" localSheetId="61">#REF!</definedName>
    <definedName name="OSICrewCosts" localSheetId="53">#REF!</definedName>
    <definedName name="OSICrewCosts" localSheetId="63">#REF!</definedName>
    <definedName name="OSICrewCosts" localSheetId="64">#REF!</definedName>
    <definedName name="OSICrewCosts" localSheetId="58">#REF!</definedName>
    <definedName name="OSICrewCosts" localSheetId="59">#REF!</definedName>
    <definedName name="OSICrewCosts" localSheetId="62">#REF!</definedName>
    <definedName name="OSICrewCosts" localSheetId="60">#REF!</definedName>
    <definedName name="OSICrewCosts" localSheetId="54">#REF!</definedName>
    <definedName name="OSICrewCosts" localSheetId="55">#REF!</definedName>
    <definedName name="OSICrewCosts" localSheetId="56">#REF!</definedName>
    <definedName name="OSICrewCosts">"#REF!"</definedName>
    <definedName name="OSICrewCosts_9">"#REF!"</definedName>
    <definedName name="P" localSheetId="57">#REF!</definedName>
    <definedName name="P" localSheetId="61">#REF!</definedName>
    <definedName name="P" localSheetId="53">#REF!</definedName>
    <definedName name="P" localSheetId="63">#REF!</definedName>
    <definedName name="P" localSheetId="64">#REF!</definedName>
    <definedName name="P" localSheetId="58">#REF!</definedName>
    <definedName name="P" localSheetId="59">#REF!</definedName>
    <definedName name="P" localSheetId="62">#REF!</definedName>
    <definedName name="P" localSheetId="60">#REF!</definedName>
    <definedName name="P" localSheetId="54">#REF!</definedName>
    <definedName name="P" localSheetId="55">#REF!</definedName>
    <definedName name="P" localSheetId="56">#REF!</definedName>
    <definedName name="P">"#REF!"</definedName>
    <definedName name="P_9">"#REF!"</definedName>
    <definedName name="parecelsize" localSheetId="57">#REF!</definedName>
    <definedName name="parecelsize" localSheetId="61">#REF!</definedName>
    <definedName name="parecelsize" localSheetId="53">#REF!</definedName>
    <definedName name="parecelsize" localSheetId="63">#REF!</definedName>
    <definedName name="parecelsize" localSheetId="64">#REF!</definedName>
    <definedName name="parecelsize" localSheetId="58">#REF!</definedName>
    <definedName name="parecelsize" localSheetId="59">#REF!</definedName>
    <definedName name="parecelsize" localSheetId="62">#REF!</definedName>
    <definedName name="parecelsize" localSheetId="60">#REF!</definedName>
    <definedName name="parecelsize" localSheetId="54">#REF!</definedName>
    <definedName name="parecelsize" localSheetId="55">#REF!</definedName>
    <definedName name="parecelsize" localSheetId="56">#REF!</definedName>
    <definedName name="parecelsize">"#REF!"</definedName>
    <definedName name="parecelsize_9">"#REF!"</definedName>
    <definedName name="PDMSAM" localSheetId="57">#REF!</definedName>
    <definedName name="PDMSAM" localSheetId="61">#REF!</definedName>
    <definedName name="PDMSAM" localSheetId="53">#REF!</definedName>
    <definedName name="PDMSAM" localSheetId="63">#REF!</definedName>
    <definedName name="PDMSAM" localSheetId="64">#REF!</definedName>
    <definedName name="PDMSAM" localSheetId="58">#REF!</definedName>
    <definedName name="PDMSAM" localSheetId="59">#REF!</definedName>
    <definedName name="PDMSAM" localSheetId="62">#REF!</definedName>
    <definedName name="PDMSAM" localSheetId="60">#REF!</definedName>
    <definedName name="PDMSAM" localSheetId="54">#REF!</definedName>
    <definedName name="PDMSAM" localSheetId="55">#REF!</definedName>
    <definedName name="PDMSAM" localSheetId="56">#REF!</definedName>
    <definedName name="PDMSAM">"#REF!"</definedName>
    <definedName name="PDMSAM_9">"#REF!"</definedName>
    <definedName name="Pit_Volume_Table" localSheetId="57">'[14]Defn Phase Tonnes &amp; Volumes'!$C$880:$CM$921</definedName>
    <definedName name="Pit_Volume_Table" localSheetId="61">'[14]Defn Phase Tonnes &amp; Volumes'!$C$880:$CM$921</definedName>
    <definedName name="Pit_Volume_Table" localSheetId="53">'[14]Defn Phase Tonnes &amp; Volumes'!$C$880:$CM$921</definedName>
    <definedName name="Pit_Volume_Table" localSheetId="63">'[14]Defn Phase Tonnes &amp; Volumes'!$C$880:$CM$921</definedName>
    <definedName name="Pit_Volume_Table" localSheetId="64">'[14]Defn Phase Tonnes &amp; Volumes'!$C$880:$CM$921</definedName>
    <definedName name="Pit_Volume_Table" localSheetId="58">'[14]Defn Phase Tonnes &amp; Volumes'!$C$880:$CM$921</definedName>
    <definedName name="Pit_Volume_Table" localSheetId="59">'[14]Defn Phase Tonnes &amp; Volumes'!$C$880:$CM$921</definedName>
    <definedName name="Pit_Volume_Table" localSheetId="62">'[14]Defn Phase Tonnes &amp; Volumes'!$C$880:$CM$921</definedName>
    <definedName name="Pit_Volume_Table" localSheetId="60">'[14]Defn Phase Tonnes &amp; Volumes'!$C$880:$CM$921</definedName>
    <definedName name="Pit_Volume_Table" localSheetId="54">'[14]Defn Phase Tonnes &amp; Volumes'!$C$880:$CM$921</definedName>
    <definedName name="Pit_Volume_Table" localSheetId="55">'[14]Defn Phase Tonnes &amp; Volumes'!$C$880:$CM$921</definedName>
    <definedName name="Pit_Volume_Table" localSheetId="56">'[14]Defn Phase Tonnes &amp; Volumes'!$C$880:$CM$921</definedName>
    <definedName name="Pit_Volume_Table">NA()</definedName>
    <definedName name="Pit_Waste_Table" localSheetId="57">'[14]Defn Phase Tonnes &amp; Volumes'!$C$992:$CM$1032</definedName>
    <definedName name="Pit_Waste_Table" localSheetId="61">'[14]Defn Phase Tonnes &amp; Volumes'!$C$992:$CM$1032</definedName>
    <definedName name="Pit_Waste_Table" localSheetId="53">'[14]Defn Phase Tonnes &amp; Volumes'!$C$992:$CM$1032</definedName>
    <definedName name="Pit_Waste_Table" localSheetId="63">'[14]Defn Phase Tonnes &amp; Volumes'!$C$992:$CM$1032</definedName>
    <definedName name="Pit_Waste_Table" localSheetId="64">'[14]Defn Phase Tonnes &amp; Volumes'!$C$992:$CM$1032</definedName>
    <definedName name="Pit_Waste_Table" localSheetId="58">'[14]Defn Phase Tonnes &amp; Volumes'!$C$992:$CM$1032</definedName>
    <definedName name="Pit_Waste_Table" localSheetId="59">'[14]Defn Phase Tonnes &amp; Volumes'!$C$992:$CM$1032</definedName>
    <definedName name="Pit_Waste_Table" localSheetId="62">'[14]Defn Phase Tonnes &amp; Volumes'!$C$992:$CM$1032</definedName>
    <definedName name="Pit_Waste_Table" localSheetId="60">'[14]Defn Phase Tonnes &amp; Volumes'!$C$992:$CM$1032</definedName>
    <definedName name="Pit_Waste_Table" localSheetId="54">'[14]Defn Phase Tonnes &amp; Volumes'!$C$992:$CM$1032</definedName>
    <definedName name="Pit_Waste_Table" localSheetId="55">'[14]Defn Phase Tonnes &amp; Volumes'!$C$992:$CM$1032</definedName>
    <definedName name="Pit_Waste_Table" localSheetId="56">'[14]Defn Phase Tonnes &amp; Volumes'!$C$992:$CM$1032</definedName>
    <definedName name="Pit_Waste_Table">NA()</definedName>
    <definedName name="POACrewCosts" localSheetId="57">#REF!</definedName>
    <definedName name="POACrewCosts" localSheetId="61">#REF!</definedName>
    <definedName name="POACrewCosts" localSheetId="53">#REF!</definedName>
    <definedName name="POACrewCosts" localSheetId="63">#REF!</definedName>
    <definedName name="POACrewCosts" localSheetId="64">#REF!</definedName>
    <definedName name="POACrewCosts" localSheetId="58">#REF!</definedName>
    <definedName name="POACrewCosts" localSheetId="59">#REF!</definedName>
    <definedName name="POACrewCosts" localSheetId="62">#REF!</definedName>
    <definedName name="POACrewCosts" localSheetId="60">#REF!</definedName>
    <definedName name="POACrewCosts" localSheetId="54">#REF!</definedName>
    <definedName name="POACrewCosts" localSheetId="55">#REF!</definedName>
    <definedName name="POACrewCosts" localSheetId="56">#REF!</definedName>
    <definedName name="POACrewCosts">"#REF!"</definedName>
    <definedName name="POACrewCosts_9">"#REF!"</definedName>
    <definedName name="poundstodollars" localSheetId="57">'[6]Lifting Costs'!$B$5</definedName>
    <definedName name="poundstodollars" localSheetId="61">'[6]Lifting Costs'!$B$5</definedName>
    <definedName name="poundstodollars" localSheetId="53">'[6]Lifting Costs'!$B$5</definedName>
    <definedName name="poundstodollars" localSheetId="63">'[6]Lifting Costs'!$B$5</definedName>
    <definedName name="poundstodollars" localSheetId="64">'[6]Lifting Costs'!$B$5</definedName>
    <definedName name="poundstodollars" localSheetId="58">'[6]Lifting Costs'!$B$5</definedName>
    <definedName name="poundstodollars" localSheetId="59">'[6]Lifting Costs'!$B$5</definedName>
    <definedName name="poundstodollars" localSheetId="62">'[6]Lifting Costs'!$B$5</definedName>
    <definedName name="poundstodollars" localSheetId="60">'[6]Lifting Costs'!$B$5</definedName>
    <definedName name="poundstodollars" localSheetId="54">'[6]Lifting Costs'!$B$5</definedName>
    <definedName name="poundstodollars" localSheetId="55">'[6]Lifting Costs'!$B$5</definedName>
    <definedName name="poundstodollars" localSheetId="56">'[6]Lifting Costs'!$B$5</definedName>
    <definedName name="poundstodollars">NA()</definedName>
    <definedName name="PRA._PT_Maruwai" localSheetId="57">#REF!</definedName>
    <definedName name="PRA._PT_Maruwai" localSheetId="61">#REF!</definedName>
    <definedName name="PRA._PT_Maruwai" localSheetId="53">#REF!</definedName>
    <definedName name="PRA._PT_Maruwai" localSheetId="63">#REF!</definedName>
    <definedName name="PRA._PT_Maruwai" localSheetId="64">#REF!</definedName>
    <definedName name="PRA._PT_Maruwai" localSheetId="58">#REF!</definedName>
    <definedName name="PRA._PT_Maruwai" localSheetId="59">#REF!</definedName>
    <definedName name="PRA._PT_Maruwai" localSheetId="62">#REF!</definedName>
    <definedName name="PRA._PT_Maruwai" localSheetId="60">#REF!</definedName>
    <definedName name="PRA._PT_Maruwai" localSheetId="54">#REF!</definedName>
    <definedName name="PRA._PT_Maruwai" localSheetId="55">#REF!</definedName>
    <definedName name="PRA._PT_Maruwai" localSheetId="56">#REF!</definedName>
    <definedName name="PRA._PT_Maruwai">"#REF!"</definedName>
    <definedName name="PRA._PT_Maruwai_9">"#REF!"</definedName>
    <definedName name="PRB._PT_Lahai" localSheetId="57">#REF!</definedName>
    <definedName name="PRB._PT_Lahai" localSheetId="61">#REF!</definedName>
    <definedName name="PRB._PT_Lahai" localSheetId="53">#REF!</definedName>
    <definedName name="PRB._PT_Lahai" localSheetId="63">#REF!</definedName>
    <definedName name="PRB._PT_Lahai" localSheetId="64">#REF!</definedName>
    <definedName name="PRB._PT_Lahai" localSheetId="58">#REF!</definedName>
    <definedName name="PRB._PT_Lahai" localSheetId="59">#REF!</definedName>
    <definedName name="PRB._PT_Lahai" localSheetId="62">#REF!</definedName>
    <definedName name="PRB._PT_Lahai" localSheetId="60">#REF!</definedName>
    <definedName name="PRB._PT_Lahai" localSheetId="54">#REF!</definedName>
    <definedName name="PRB._PT_Lahai" localSheetId="55">#REF!</definedName>
    <definedName name="PRB._PT_Lahai" localSheetId="56">#REF!</definedName>
    <definedName name="PRB._PT_Lahai">"#REF!"</definedName>
    <definedName name="PRB._PT_Lahai_9">"#REF!"</definedName>
    <definedName name="PRC._PT_Juloi" localSheetId="57">#REF!</definedName>
    <definedName name="PRC._PT_Juloi" localSheetId="61">#REF!</definedName>
    <definedName name="PRC._PT_Juloi" localSheetId="53">#REF!</definedName>
    <definedName name="PRC._PT_Juloi" localSheetId="63">#REF!</definedName>
    <definedName name="PRC._PT_Juloi" localSheetId="64">#REF!</definedName>
    <definedName name="PRC._PT_Juloi" localSheetId="58">#REF!</definedName>
    <definedName name="PRC._PT_Juloi" localSheetId="59">#REF!</definedName>
    <definedName name="PRC._PT_Juloi" localSheetId="62">#REF!</definedName>
    <definedName name="PRC._PT_Juloi" localSheetId="60">#REF!</definedName>
    <definedName name="PRC._PT_Juloi" localSheetId="54">#REF!</definedName>
    <definedName name="PRC._PT_Juloi" localSheetId="55">#REF!</definedName>
    <definedName name="PRC._PT_Juloi" localSheetId="56">#REF!</definedName>
    <definedName name="PRC._PT_Juloi">"#REF!"</definedName>
    <definedName name="PRC._PT_Juloi_9">"#REF!"</definedName>
    <definedName name="PRD._PT_Sumber_Barito" localSheetId="57">#REF!</definedName>
    <definedName name="PRD._PT_Sumber_Barito" localSheetId="61">#REF!</definedName>
    <definedName name="PRD._PT_Sumber_Barito" localSheetId="53">#REF!</definedName>
    <definedName name="PRD._PT_Sumber_Barito" localSheetId="63">#REF!</definedName>
    <definedName name="PRD._PT_Sumber_Barito" localSheetId="64">#REF!</definedName>
    <definedName name="PRD._PT_Sumber_Barito" localSheetId="58">#REF!</definedName>
    <definedName name="PRD._PT_Sumber_Barito" localSheetId="59">#REF!</definedName>
    <definedName name="PRD._PT_Sumber_Barito" localSheetId="62">#REF!</definedName>
    <definedName name="PRD._PT_Sumber_Barito" localSheetId="60">#REF!</definedName>
    <definedName name="PRD._PT_Sumber_Barito" localSheetId="54">#REF!</definedName>
    <definedName name="PRD._PT_Sumber_Barito" localSheetId="55">#REF!</definedName>
    <definedName name="PRD._PT_Sumber_Barito" localSheetId="56">#REF!</definedName>
    <definedName name="PRD._PT_Sumber_Barito">"#REF!"</definedName>
    <definedName name="PRD._PT_Sumber_Barito_9">"#REF!"</definedName>
    <definedName name="PRE._PT_Kalteng" localSheetId="57">#REF!</definedName>
    <definedName name="PRE._PT_Kalteng" localSheetId="61">#REF!</definedName>
    <definedName name="PRE._PT_Kalteng" localSheetId="53">#REF!</definedName>
    <definedName name="PRE._PT_Kalteng" localSheetId="63">#REF!</definedName>
    <definedName name="PRE._PT_Kalteng" localSheetId="64">#REF!</definedName>
    <definedName name="PRE._PT_Kalteng" localSheetId="58">#REF!</definedName>
    <definedName name="PRE._PT_Kalteng" localSheetId="59">#REF!</definedName>
    <definedName name="PRE._PT_Kalteng" localSheetId="62">#REF!</definedName>
    <definedName name="PRE._PT_Kalteng" localSheetId="60">#REF!</definedName>
    <definedName name="PRE._PT_Kalteng" localSheetId="54">#REF!</definedName>
    <definedName name="PRE._PT_Kalteng" localSheetId="55">#REF!</definedName>
    <definedName name="PRE._PT_Kalteng" localSheetId="56">#REF!</definedName>
    <definedName name="PRE._PT_Kalteng">"#REF!"</definedName>
    <definedName name="PRE._PT_Kalteng_9">"#REF!"</definedName>
    <definedName name="PRF._PT_Pari" localSheetId="57">#REF!</definedName>
    <definedName name="PRF._PT_Pari" localSheetId="61">#REF!</definedName>
    <definedName name="PRF._PT_Pari" localSheetId="53">#REF!</definedName>
    <definedName name="PRF._PT_Pari" localSheetId="63">#REF!</definedName>
    <definedName name="PRF._PT_Pari" localSheetId="64">#REF!</definedName>
    <definedName name="PRF._PT_Pari" localSheetId="58">#REF!</definedName>
    <definedName name="PRF._PT_Pari" localSheetId="59">#REF!</definedName>
    <definedName name="PRF._PT_Pari" localSheetId="62">#REF!</definedName>
    <definedName name="PRF._PT_Pari" localSheetId="60">#REF!</definedName>
    <definedName name="PRF._PT_Pari" localSheetId="54">#REF!</definedName>
    <definedName name="PRF._PT_Pari" localSheetId="55">#REF!</definedName>
    <definedName name="PRF._PT_Pari" localSheetId="56">#REF!</definedName>
    <definedName name="PRF._PT_Pari">"#REF!"</definedName>
    <definedName name="PRF._PT_Pari_9">"#REF!"</definedName>
    <definedName name="Primary_R">[9]Listings!$D$5:$D$10</definedName>
    <definedName name="_xlnm.Print_Area" localSheetId="4">SPHJ01!$A$2:$L$65</definedName>
    <definedName name="_xlnm.Print_Area" localSheetId="3">SPHJ05!$A$2:$L$23</definedName>
    <definedName name="_xlnm.Print_Area" localSheetId="2">SPHJ07!$A$2:$L$56</definedName>
    <definedName name="_xlnm.Print_Area" localSheetId="1">SPHJ08!$A$2:$L$48</definedName>
    <definedName name="_xlnm.Print_Area" localSheetId="0">SPHJ09!$A$2:$L$33</definedName>
    <definedName name="_xlnm.Print_Area">#N/A</definedName>
    <definedName name="Print_Titles_MI" localSheetId="57">#REF!,#REF!</definedName>
    <definedName name="Print_Titles_MI" localSheetId="61">#REF!,#REF!</definedName>
    <definedName name="Print_Titles_MI" localSheetId="53">#REF!,#REF!</definedName>
    <definedName name="Print_Titles_MI" localSheetId="63">#REF!,#REF!</definedName>
    <definedName name="Print_Titles_MI" localSheetId="64">#REF!,#REF!</definedName>
    <definedName name="Print_Titles_MI" localSheetId="58">#REF!,#REF!</definedName>
    <definedName name="Print_Titles_MI" localSheetId="59">#REF!,#REF!</definedName>
    <definedName name="Print_Titles_MI" localSheetId="62">#REF!,#REF!</definedName>
    <definedName name="Print_Titles_MI" localSheetId="60">#REF!,#REF!</definedName>
    <definedName name="Print_Titles_MI" localSheetId="54">#REF!,#REF!</definedName>
    <definedName name="Print_Titles_MI" localSheetId="55">#REF!,#REF!</definedName>
    <definedName name="Print_Titles_MI" localSheetId="56">#REF!,#REF!</definedName>
    <definedName name="Print_Titles_MI">"#REF!,#REF!"</definedName>
    <definedName name="Print_Titles_MI_9">"#REF!,#REF!"</definedName>
    <definedName name="ProductionRevenue" localSheetId="57">#REF!</definedName>
    <definedName name="ProductionRevenue" localSheetId="61">#REF!</definedName>
    <definedName name="ProductionRevenue" localSheetId="53">#REF!</definedName>
    <definedName name="ProductionRevenue" localSheetId="63">#REF!</definedName>
    <definedName name="ProductionRevenue" localSheetId="64">#REF!</definedName>
    <definedName name="ProductionRevenue" localSheetId="58">#REF!</definedName>
    <definedName name="ProductionRevenue" localSheetId="59">#REF!</definedName>
    <definedName name="ProductionRevenue" localSheetId="62">#REF!</definedName>
    <definedName name="ProductionRevenue" localSheetId="60">#REF!</definedName>
    <definedName name="ProductionRevenue" localSheetId="54">#REF!</definedName>
    <definedName name="ProductionRevenue" localSheetId="55">#REF!</definedName>
    <definedName name="ProductionRevenue" localSheetId="56">#REF!</definedName>
    <definedName name="ProductionRevenue">"#REF!"</definedName>
    <definedName name="ProductionRevenue_9">"#REF!"</definedName>
    <definedName name="PTMSAM" localSheetId="57">#REF!</definedName>
    <definedName name="PTMSAM" localSheetId="61">#REF!</definedName>
    <definedName name="PTMSAM" localSheetId="53">#REF!</definedName>
    <definedName name="PTMSAM" localSheetId="63">#REF!</definedName>
    <definedName name="PTMSAM" localSheetId="64">#REF!</definedName>
    <definedName name="PTMSAM" localSheetId="58">#REF!</definedName>
    <definedName name="PTMSAM" localSheetId="59">#REF!</definedName>
    <definedName name="PTMSAM" localSheetId="62">#REF!</definedName>
    <definedName name="PTMSAM" localSheetId="60">#REF!</definedName>
    <definedName name="PTMSAM" localSheetId="54">#REF!</definedName>
    <definedName name="PTMSAM" localSheetId="55">#REF!</definedName>
    <definedName name="PTMSAM" localSheetId="56">#REF!</definedName>
    <definedName name="PTMSAM">"#REF!"</definedName>
    <definedName name="PTMSAM_9">"#REF!"</definedName>
    <definedName name="R_Level">[9]Listings!$F$5:$F$8</definedName>
    <definedName name="rateprofile" localSheetId="57">[15]RateProfiles!$A$1:$J$38</definedName>
    <definedName name="rateprofile" localSheetId="45">'[15]RateProfiles:Maintenance Events'!$A$1:$J$38</definedName>
    <definedName name="rateprofile" localSheetId="21">'[15]RateProfiles:Maintenance Events'!$A$1:$J$38</definedName>
    <definedName name="rateprofile" localSheetId="9">'[15]RateProfiles:Maintenance Events'!$A$1:$J$38</definedName>
    <definedName name="rateprofile" localSheetId="61">[15]RateProfiles!$A$1:$J$38</definedName>
    <definedName name="rateprofile" localSheetId="49">'[15]RateProfiles:Maintenance Events'!$A$1:$J$38</definedName>
    <definedName name="rateprofile" localSheetId="37">'[15]RateProfiles:Maintenance Events'!$A$1:$J$38</definedName>
    <definedName name="rateprofile" localSheetId="13">'[15]RateProfiles:Maintenance Events'!$A$1:$J$38</definedName>
    <definedName name="rateprofile" localSheetId="53">[15]RateProfiles!$A$1:$J$38</definedName>
    <definedName name="rateprofile" localSheetId="41">'[15]RateProfiles:Maintenance Events'!$A$1:$J$38</definedName>
    <definedName name="rateprofile" localSheetId="17">'[15]RateProfiles:Maintenance Events'!$A$1:$J$38</definedName>
    <definedName name="rateprofile" localSheetId="5">'[15]RateProfiles:Maintenance Events'!$A$1:$J$38</definedName>
    <definedName name="rateprofile" localSheetId="63">[15]RateProfiles!$A$1:$J$38</definedName>
    <definedName name="rateprofile" localSheetId="51">'[15]RateProfiles:Maintenance Events'!$A$1:$J$38</definedName>
    <definedName name="rateprofile" localSheetId="15">'[15]RateProfiles:Maintenance Events'!$A$1:$J$38</definedName>
    <definedName name="rateprofile" localSheetId="64">[15]RateProfiles!$A$1:$J$38</definedName>
    <definedName name="rateprofile" localSheetId="52">'[15]RateProfiles:Maintenance Events'!$A$1:$J$38</definedName>
    <definedName name="rateprofile" localSheetId="16">'[15]RateProfiles:Maintenance Events'!$A$1:$J$38</definedName>
    <definedName name="rateprofile" localSheetId="58">[15]RateProfiles!$A$1:$J$38</definedName>
    <definedName name="rateprofile" localSheetId="46">'[15]RateProfiles:Maintenance Events'!$A$1:$J$38</definedName>
    <definedName name="rateprofile" localSheetId="22">'[15]RateProfiles:Maintenance Events'!$A$1:$J$38</definedName>
    <definedName name="rateprofile" localSheetId="10">'[15]RateProfiles:Maintenance Events'!$A$1:$J$38</definedName>
    <definedName name="rateprofile" localSheetId="47">'[15]RateProfiles:Maintenance Events'!$A$1:$J$38</definedName>
    <definedName name="rateprofile" localSheetId="23">'[15]RateProfiles:Maintenance Events'!$A$1:$J$38</definedName>
    <definedName name="rateprofile" localSheetId="11">'[15]RateProfiles:Maintenance Events'!$A$1:$J$38</definedName>
    <definedName name="rateprofile" localSheetId="59">[15]RateProfiles!$A$1:$J$38</definedName>
    <definedName name="rateprofile" localSheetId="35">'[15]RateProfiles:Maintenance Events'!$A$1:$J$38</definedName>
    <definedName name="rateprofile" localSheetId="62">[15]RateProfiles!$A$1:$J$38</definedName>
    <definedName name="rateprofile" localSheetId="50">'[15]RateProfiles:Maintenance Events'!$A$1:$J$38</definedName>
    <definedName name="rateprofile" localSheetId="38">'[15]RateProfiles:Maintenance Events'!$A$1:$J$38</definedName>
    <definedName name="rateprofile" localSheetId="14">'[15]RateProfiles:Maintenance Events'!$A$1:$J$38</definedName>
    <definedName name="rateprofile" localSheetId="60">[15]RateProfiles!$A$1:$J$38</definedName>
    <definedName name="rateprofile" localSheetId="48">'[15]RateProfiles:Maintenance Events'!$A$1:$J$38</definedName>
    <definedName name="rateprofile" localSheetId="36">'[15]RateProfiles:Maintenance Events'!$A$1:$J$38</definedName>
    <definedName name="rateprofile" localSheetId="24">'[15]RateProfiles:Maintenance Events'!$A$1:$J$38</definedName>
    <definedName name="rateprofile" localSheetId="12">'[15]RateProfiles:Maintenance Events'!$A$1:$J$38</definedName>
    <definedName name="rateprofile" localSheetId="54">[15]RateProfiles!$A$1:$J$38</definedName>
    <definedName name="rateprofile" localSheetId="42">'[15]RateProfiles:Maintenance Events'!$A$1:$J$38</definedName>
    <definedName name="rateprofile" localSheetId="18">'[15]RateProfiles:Maintenance Events'!$A$1:$J$38</definedName>
    <definedName name="rateprofile" localSheetId="6">'[15]RateProfiles:Maintenance Events'!$A$1:$J$38</definedName>
    <definedName name="rateprofile" localSheetId="55">[15]RateProfiles!$A$1:$J$38</definedName>
    <definedName name="rateprofile" localSheetId="43">'[15]RateProfiles:Maintenance Events'!$A$1:$J$38</definedName>
    <definedName name="rateprofile" localSheetId="19">'[15]RateProfiles:Maintenance Events'!$A$1:$J$38</definedName>
    <definedName name="rateprofile" localSheetId="7">'[15]RateProfiles:Maintenance Events'!$A$1:$J$38</definedName>
    <definedName name="rateprofile" localSheetId="56">[15]RateProfiles!$A$1:$J$38</definedName>
    <definedName name="rateprofile" localSheetId="44">'[15]RateProfiles:Maintenance Events'!$A$1:$J$38</definedName>
    <definedName name="rateprofile" localSheetId="20">'[15]RateProfiles:Maintenance Events'!$A$1:$J$38</definedName>
    <definedName name="rateprofile" localSheetId="8">'[15]RateProfiles:Maintenance Events'!$A$1:$J$38</definedName>
    <definedName name="rateprofile" localSheetId="4">'[15]RateProfiles:Maintenance Events'!$A$1:$J$38</definedName>
    <definedName name="rateprofile" localSheetId="3">'[15]RateProfiles:Maintenance Events'!$A$1:$J$38</definedName>
    <definedName name="rateprofile" localSheetId="2">'[15]RateProfiles:Maintenance Events'!$A$1:$J$38</definedName>
    <definedName name="rateprofile" localSheetId="1">'[15]RateProfiles:Maintenance Events'!$A$1:$J$38</definedName>
    <definedName name="rateprofile" localSheetId="0">'[15]RateProfiles:Maintenance Events'!$A$1:$J$38</definedName>
    <definedName name="rateprofile">'[15]RateProfiles:Maintenance Events'!$A$1:$J$38</definedName>
    <definedName name="Report_Section">[16]Listings!$D$5:$D$91</definedName>
    <definedName name="RiskAutoStopPercChange">1.5</definedName>
    <definedName name="RiskCollectDistributionSamples">0</definedName>
    <definedName name="RiskExcelReportsGoInNewWorkbook" localSheetId="57">TRUE</definedName>
    <definedName name="RiskExcelReportsGoInNewWorkbook" localSheetId="61">TRUE</definedName>
    <definedName name="RiskExcelReportsGoInNewWorkbook" localSheetId="53">TRUE</definedName>
    <definedName name="RiskExcelReportsGoInNewWorkbook" localSheetId="63">TRUE</definedName>
    <definedName name="RiskExcelReportsGoInNewWorkbook" localSheetId="64">TRUE</definedName>
    <definedName name="RiskExcelReportsGoInNewWorkbook" localSheetId="58">TRUE</definedName>
    <definedName name="RiskExcelReportsGoInNewWorkbook" localSheetId="59">TRUE</definedName>
    <definedName name="RiskExcelReportsGoInNewWorkbook" localSheetId="62">TRUE</definedName>
    <definedName name="RiskExcelReportsGoInNewWorkbook" localSheetId="60">TRUE</definedName>
    <definedName name="RiskExcelReportsGoInNewWorkbook" localSheetId="54">TRUE</definedName>
    <definedName name="RiskExcelReportsGoInNewWorkbook" localSheetId="55">TRUE</definedName>
    <definedName name="RiskExcelReportsGoInNewWorkbook" localSheetId="56">TRUE</definedName>
    <definedName name="RiskExcelReportsGoInNewWorkbook">1</definedName>
    <definedName name="RiskExcelReportsToGenerate">2048</definedName>
    <definedName name="RiskFixedSeed">3860</definedName>
    <definedName name="RiskGenerateExcelReportsAtEndOfSimulation" localSheetId="57">TRUE</definedName>
    <definedName name="RiskGenerateExcelReportsAtEndOfSimulation" localSheetId="61">TRUE</definedName>
    <definedName name="RiskGenerateExcelReportsAtEndOfSimulation" localSheetId="53">TRUE</definedName>
    <definedName name="RiskGenerateExcelReportsAtEndOfSimulation" localSheetId="63">TRUE</definedName>
    <definedName name="RiskGenerateExcelReportsAtEndOfSimulation" localSheetId="64">TRUE</definedName>
    <definedName name="RiskGenerateExcelReportsAtEndOfSimulation" localSheetId="58">TRUE</definedName>
    <definedName name="RiskGenerateExcelReportsAtEndOfSimulation" localSheetId="59">TRUE</definedName>
    <definedName name="RiskGenerateExcelReportsAtEndOfSimulation" localSheetId="62">TRUE</definedName>
    <definedName name="RiskGenerateExcelReportsAtEndOfSimulation" localSheetId="60">TRUE</definedName>
    <definedName name="RiskGenerateExcelReportsAtEndOfSimulation" localSheetId="54">TRUE</definedName>
    <definedName name="RiskGenerateExcelReportsAtEndOfSimulation" localSheetId="55">TRUE</definedName>
    <definedName name="RiskGenerateExcelReportsAtEndOfSimulation" localSheetId="56">TRUE</definedName>
    <definedName name="RiskGenerateExcelReportsAtEndOfSimulation">1</definedName>
    <definedName name="RiskHasSettings" localSheetId="57">TRUE</definedName>
    <definedName name="RiskHasSettings" localSheetId="61">TRUE</definedName>
    <definedName name="RiskHasSettings" localSheetId="53">TRUE</definedName>
    <definedName name="RiskHasSettings" localSheetId="63">TRUE</definedName>
    <definedName name="RiskHasSettings" localSheetId="64">TRUE</definedName>
    <definedName name="RiskHasSettings" localSheetId="58">TRUE</definedName>
    <definedName name="RiskHasSettings" localSheetId="59">TRUE</definedName>
    <definedName name="RiskHasSettings" localSheetId="62">TRUE</definedName>
    <definedName name="RiskHasSettings" localSheetId="60">TRUE</definedName>
    <definedName name="RiskHasSettings" localSheetId="54">TRUE</definedName>
    <definedName name="RiskHasSettings" localSheetId="55">TRUE</definedName>
    <definedName name="RiskHasSettings" localSheetId="56">TRUE</definedName>
    <definedName name="RiskHasSettings">1</definedName>
    <definedName name="RiskMinimizeOnStart" localSheetId="57">FALSE</definedName>
    <definedName name="RiskMinimizeOnStart" localSheetId="61">FALSE</definedName>
    <definedName name="RiskMinimizeOnStart" localSheetId="53">FALSE</definedName>
    <definedName name="RiskMinimizeOnStart" localSheetId="63">FALSE</definedName>
    <definedName name="RiskMinimizeOnStart" localSheetId="64">FALSE</definedName>
    <definedName name="RiskMinimizeOnStart" localSheetId="58">FALSE</definedName>
    <definedName name="RiskMinimizeOnStart" localSheetId="59">FALSE</definedName>
    <definedName name="RiskMinimizeOnStart" localSheetId="62">FALSE</definedName>
    <definedName name="RiskMinimizeOnStart" localSheetId="60">FALSE</definedName>
    <definedName name="RiskMinimizeOnStart" localSheetId="54">FALSE</definedName>
    <definedName name="RiskMinimizeOnStart" localSheetId="55">FALSE</definedName>
    <definedName name="RiskMinimizeOnStart" localSheetId="56">FALSE</definedName>
    <definedName name="RiskMinimizeOnStart">0</definedName>
    <definedName name="RiskMonitorConvergence" localSheetId="57">FALSE</definedName>
    <definedName name="RiskMonitorConvergence" localSheetId="61">FALSE</definedName>
    <definedName name="RiskMonitorConvergence" localSheetId="53">FALSE</definedName>
    <definedName name="RiskMonitorConvergence" localSheetId="63">FALSE</definedName>
    <definedName name="RiskMonitorConvergence" localSheetId="64">FALSE</definedName>
    <definedName name="RiskMonitorConvergence" localSheetId="58">FALSE</definedName>
    <definedName name="RiskMonitorConvergence" localSheetId="59">FALSE</definedName>
    <definedName name="RiskMonitorConvergence" localSheetId="62">FALSE</definedName>
    <definedName name="RiskMonitorConvergence" localSheetId="60">FALSE</definedName>
    <definedName name="RiskMonitorConvergence" localSheetId="54">FALSE</definedName>
    <definedName name="RiskMonitorConvergence" localSheetId="55">FALSE</definedName>
    <definedName name="RiskMonitorConvergence" localSheetId="56">FALSE</definedName>
    <definedName name="RiskMonitorConvergence">0</definedName>
    <definedName name="RiskNumIterations">1000</definedName>
    <definedName name="RiskNumSimulations">1</definedName>
    <definedName name="RiskPauseOnError" localSheetId="57">FALSE</definedName>
    <definedName name="RiskPauseOnError" localSheetId="61">FALSE</definedName>
    <definedName name="RiskPauseOnError" localSheetId="53">FALSE</definedName>
    <definedName name="RiskPauseOnError" localSheetId="63">FALSE</definedName>
    <definedName name="RiskPauseOnError" localSheetId="64">FALSE</definedName>
    <definedName name="RiskPauseOnError" localSheetId="58">FALSE</definedName>
    <definedName name="RiskPauseOnError" localSheetId="59">FALSE</definedName>
    <definedName name="RiskPauseOnError" localSheetId="62">FALSE</definedName>
    <definedName name="RiskPauseOnError" localSheetId="60">FALSE</definedName>
    <definedName name="RiskPauseOnError" localSheetId="54">FALSE</definedName>
    <definedName name="RiskPauseOnError" localSheetId="55">FALSE</definedName>
    <definedName name="RiskPauseOnError" localSheetId="56">FALSE</definedName>
    <definedName name="RiskPauseOnError">0</definedName>
    <definedName name="RiskRealTimeResults" localSheetId="57">FALSE</definedName>
    <definedName name="RiskRealTimeResults" localSheetId="61">FALSE</definedName>
    <definedName name="RiskRealTimeResults" localSheetId="53">FALSE</definedName>
    <definedName name="RiskRealTimeResults" localSheetId="63">FALSE</definedName>
    <definedName name="RiskRealTimeResults" localSheetId="64">FALSE</definedName>
    <definedName name="RiskRealTimeResults" localSheetId="58">FALSE</definedName>
    <definedName name="RiskRealTimeResults" localSheetId="59">FALSE</definedName>
    <definedName name="RiskRealTimeResults" localSheetId="62">FALSE</definedName>
    <definedName name="RiskRealTimeResults" localSheetId="60">FALSE</definedName>
    <definedName name="RiskRealTimeResults" localSheetId="54">FALSE</definedName>
    <definedName name="RiskRealTimeResults" localSheetId="55">FALSE</definedName>
    <definedName name="RiskRealTimeResults" localSheetId="56">FALSE</definedName>
    <definedName name="RiskRealTimeResults">0</definedName>
    <definedName name="RiskReportGraphFormat">0</definedName>
    <definedName name="RiskResultsUpdateFreq">100</definedName>
    <definedName name="RiskRunAfterRecalcMacro" localSheetId="57">FALSE</definedName>
    <definedName name="RiskRunAfterRecalcMacro" localSheetId="61">FALSE</definedName>
    <definedName name="RiskRunAfterRecalcMacro" localSheetId="53">FALSE</definedName>
    <definedName name="RiskRunAfterRecalcMacro" localSheetId="63">FALSE</definedName>
    <definedName name="RiskRunAfterRecalcMacro" localSheetId="64">FALSE</definedName>
    <definedName name="RiskRunAfterRecalcMacro" localSheetId="58">FALSE</definedName>
    <definedName name="RiskRunAfterRecalcMacro" localSheetId="59">FALSE</definedName>
    <definedName name="RiskRunAfterRecalcMacro" localSheetId="62">FALSE</definedName>
    <definedName name="RiskRunAfterRecalcMacro" localSheetId="60">FALSE</definedName>
    <definedName name="RiskRunAfterRecalcMacro" localSheetId="54">FALSE</definedName>
    <definedName name="RiskRunAfterRecalcMacro" localSheetId="55">FALSE</definedName>
    <definedName name="RiskRunAfterRecalcMacro" localSheetId="56">FALSE</definedName>
    <definedName name="RiskRunAfterRecalcMacro">0</definedName>
    <definedName name="RiskRunAfterSimMacro" localSheetId="57">FALSE</definedName>
    <definedName name="RiskRunAfterSimMacro" localSheetId="61">FALSE</definedName>
    <definedName name="RiskRunAfterSimMacro" localSheetId="53">FALSE</definedName>
    <definedName name="RiskRunAfterSimMacro" localSheetId="63">FALSE</definedName>
    <definedName name="RiskRunAfterSimMacro" localSheetId="64">FALSE</definedName>
    <definedName name="RiskRunAfterSimMacro" localSheetId="58">FALSE</definedName>
    <definedName name="RiskRunAfterSimMacro" localSheetId="59">FALSE</definedName>
    <definedName name="RiskRunAfterSimMacro" localSheetId="62">FALSE</definedName>
    <definedName name="RiskRunAfterSimMacro" localSheetId="60">FALSE</definedName>
    <definedName name="RiskRunAfterSimMacro" localSheetId="54">FALSE</definedName>
    <definedName name="RiskRunAfterSimMacro" localSheetId="55">FALSE</definedName>
    <definedName name="RiskRunAfterSimMacro" localSheetId="56">FALSE</definedName>
    <definedName name="RiskRunAfterSimMacro">0</definedName>
    <definedName name="RiskRunBeforeRecalcMacro" localSheetId="57">FALSE</definedName>
    <definedName name="RiskRunBeforeRecalcMacro" localSheetId="61">FALSE</definedName>
    <definedName name="RiskRunBeforeRecalcMacro" localSheetId="53">FALSE</definedName>
    <definedName name="RiskRunBeforeRecalcMacro" localSheetId="63">FALSE</definedName>
    <definedName name="RiskRunBeforeRecalcMacro" localSheetId="64">FALSE</definedName>
    <definedName name="RiskRunBeforeRecalcMacro" localSheetId="58">FALSE</definedName>
    <definedName name="RiskRunBeforeRecalcMacro" localSheetId="59">FALSE</definedName>
    <definedName name="RiskRunBeforeRecalcMacro" localSheetId="62">FALSE</definedName>
    <definedName name="RiskRunBeforeRecalcMacro" localSheetId="60">FALSE</definedName>
    <definedName name="RiskRunBeforeRecalcMacro" localSheetId="54">FALSE</definedName>
    <definedName name="RiskRunBeforeRecalcMacro" localSheetId="55">FALSE</definedName>
    <definedName name="RiskRunBeforeRecalcMacro" localSheetId="56">FALSE</definedName>
    <definedName name="RiskRunBeforeRecalcMacro">0</definedName>
    <definedName name="RiskRunBeforeSimMacro" localSheetId="57">FALSE</definedName>
    <definedName name="RiskRunBeforeSimMacro" localSheetId="61">FALSE</definedName>
    <definedName name="RiskRunBeforeSimMacro" localSheetId="53">FALSE</definedName>
    <definedName name="RiskRunBeforeSimMacro" localSheetId="63">FALSE</definedName>
    <definedName name="RiskRunBeforeSimMacro" localSheetId="64">FALSE</definedName>
    <definedName name="RiskRunBeforeSimMacro" localSheetId="58">FALSE</definedName>
    <definedName name="RiskRunBeforeSimMacro" localSheetId="59">FALSE</definedName>
    <definedName name="RiskRunBeforeSimMacro" localSheetId="62">FALSE</definedName>
    <definedName name="RiskRunBeforeSimMacro" localSheetId="60">FALSE</definedName>
    <definedName name="RiskRunBeforeSimMacro" localSheetId="54">FALSE</definedName>
    <definedName name="RiskRunBeforeSimMacro" localSheetId="55">FALSE</definedName>
    <definedName name="RiskRunBeforeSimMacro" localSheetId="56">FALSE</definedName>
    <definedName name="RiskRunBeforeSimMacro">0</definedName>
    <definedName name="RiskSamplingType">3</definedName>
    <definedName name="RiskShowRiskWindowAtEndOfSimulation" localSheetId="57">TRUE</definedName>
    <definedName name="RiskShowRiskWindowAtEndOfSimulation" localSheetId="61">TRUE</definedName>
    <definedName name="RiskShowRiskWindowAtEndOfSimulation" localSheetId="53">TRUE</definedName>
    <definedName name="RiskShowRiskWindowAtEndOfSimulation" localSheetId="63">TRUE</definedName>
    <definedName name="RiskShowRiskWindowAtEndOfSimulation" localSheetId="64">TRUE</definedName>
    <definedName name="RiskShowRiskWindowAtEndOfSimulation" localSheetId="58">TRUE</definedName>
    <definedName name="RiskShowRiskWindowAtEndOfSimulation" localSheetId="59">TRUE</definedName>
    <definedName name="RiskShowRiskWindowAtEndOfSimulation" localSheetId="62">TRUE</definedName>
    <definedName name="RiskShowRiskWindowAtEndOfSimulation" localSheetId="60">TRUE</definedName>
    <definedName name="RiskShowRiskWindowAtEndOfSimulation" localSheetId="54">TRUE</definedName>
    <definedName name="RiskShowRiskWindowAtEndOfSimulation" localSheetId="55">TRUE</definedName>
    <definedName name="RiskShowRiskWindowAtEndOfSimulation" localSheetId="56">TRUE</definedName>
    <definedName name="RiskShowRiskWindowAtEndOfSimulation">1</definedName>
    <definedName name="RiskStandardRecalc">1</definedName>
    <definedName name="RiskTemplateSheetName">"myTemplate"</definedName>
    <definedName name="RiskUpdateDisplay" localSheetId="57">TRUE</definedName>
    <definedName name="RiskUpdateDisplay" localSheetId="61">TRUE</definedName>
    <definedName name="RiskUpdateDisplay" localSheetId="53">TRUE</definedName>
    <definedName name="RiskUpdateDisplay" localSheetId="63">TRUE</definedName>
    <definedName name="RiskUpdateDisplay" localSheetId="64">TRUE</definedName>
    <definedName name="RiskUpdateDisplay" localSheetId="58">TRUE</definedName>
    <definedName name="RiskUpdateDisplay" localSheetId="59">TRUE</definedName>
    <definedName name="RiskUpdateDisplay" localSheetId="62">TRUE</definedName>
    <definedName name="RiskUpdateDisplay" localSheetId="60">TRUE</definedName>
    <definedName name="RiskUpdateDisplay" localSheetId="54">TRUE</definedName>
    <definedName name="RiskUpdateDisplay" localSheetId="55">TRUE</definedName>
    <definedName name="RiskUpdateDisplay" localSheetId="56">TRUE</definedName>
    <definedName name="RiskUpdateDisplay">1</definedName>
    <definedName name="RiskUseDifferentSeedForEachSim" localSheetId="57">FALSE</definedName>
    <definedName name="RiskUseDifferentSeedForEachSim" localSheetId="61">FALSE</definedName>
    <definedName name="RiskUseDifferentSeedForEachSim" localSheetId="53">FALSE</definedName>
    <definedName name="RiskUseDifferentSeedForEachSim" localSheetId="63">FALSE</definedName>
    <definedName name="RiskUseDifferentSeedForEachSim" localSheetId="64">FALSE</definedName>
    <definedName name="RiskUseDifferentSeedForEachSim" localSheetId="58">FALSE</definedName>
    <definedName name="RiskUseDifferentSeedForEachSim" localSheetId="59">FALSE</definedName>
    <definedName name="RiskUseDifferentSeedForEachSim" localSheetId="62">FALSE</definedName>
    <definedName name="RiskUseDifferentSeedForEachSim" localSheetId="60">FALSE</definedName>
    <definedName name="RiskUseDifferentSeedForEachSim" localSheetId="54">FALSE</definedName>
    <definedName name="RiskUseDifferentSeedForEachSim" localSheetId="55">FALSE</definedName>
    <definedName name="RiskUseDifferentSeedForEachSim" localSheetId="56">FALSE</definedName>
    <definedName name="RiskUseDifferentSeedForEachSim">0</definedName>
    <definedName name="RiskUseFixedSeed" localSheetId="57">TRUE</definedName>
    <definedName name="RiskUseFixedSeed" localSheetId="61">TRUE</definedName>
    <definedName name="RiskUseFixedSeed" localSheetId="53">TRUE</definedName>
    <definedName name="RiskUseFixedSeed" localSheetId="63">TRUE</definedName>
    <definedName name="RiskUseFixedSeed" localSheetId="64">TRUE</definedName>
    <definedName name="RiskUseFixedSeed" localSheetId="58">TRUE</definedName>
    <definedName name="RiskUseFixedSeed" localSheetId="59">TRUE</definedName>
    <definedName name="RiskUseFixedSeed" localSheetId="62">TRUE</definedName>
    <definedName name="RiskUseFixedSeed" localSheetId="60">TRUE</definedName>
    <definedName name="RiskUseFixedSeed" localSheetId="54">TRUE</definedName>
    <definedName name="RiskUseFixedSeed" localSheetId="55">TRUE</definedName>
    <definedName name="RiskUseFixedSeed" localSheetId="56">TRUE</definedName>
    <definedName name="RiskUseFixedSeed">1</definedName>
    <definedName name="RiskUseMultipleCPUs" localSheetId="57">FALSE</definedName>
    <definedName name="RiskUseMultipleCPUs" localSheetId="61">FALSE</definedName>
    <definedName name="RiskUseMultipleCPUs" localSheetId="53">FALSE</definedName>
    <definedName name="RiskUseMultipleCPUs" localSheetId="63">FALSE</definedName>
    <definedName name="RiskUseMultipleCPUs" localSheetId="64">FALSE</definedName>
    <definedName name="RiskUseMultipleCPUs" localSheetId="58">FALSE</definedName>
    <definedName name="RiskUseMultipleCPUs" localSheetId="59">FALSE</definedName>
    <definedName name="RiskUseMultipleCPUs" localSheetId="62">FALSE</definedName>
    <definedName name="RiskUseMultipleCPUs" localSheetId="60">FALSE</definedName>
    <definedName name="RiskUseMultipleCPUs" localSheetId="54">FALSE</definedName>
    <definedName name="RiskUseMultipleCPUs" localSheetId="55">FALSE</definedName>
    <definedName name="RiskUseMultipleCPUs" localSheetId="56">FALSE</definedName>
    <definedName name="RiskUseMultipleCPUs">0</definedName>
    <definedName name="RODF6Case" localSheetId="57">'[7]CASE SELECTOR'!#REF!</definedName>
    <definedName name="RODF6Case" localSheetId="61">'[7]CASE SELECTOR'!#REF!</definedName>
    <definedName name="RODF6Case" localSheetId="53">'[7]CASE SELECTOR'!#REF!</definedName>
    <definedName name="RODF6Case" localSheetId="63">'[7]CASE SELECTOR'!#REF!</definedName>
    <definedName name="RODF6Case" localSheetId="64">'[7]CASE SELECTOR'!#REF!</definedName>
    <definedName name="RODF6Case" localSheetId="58">'[7]CASE SELECTOR'!#REF!</definedName>
    <definedName name="RODF6Case" localSheetId="59">'[7]CASE SELECTOR'!#REF!</definedName>
    <definedName name="RODF6Case" localSheetId="62">'[7]CASE SELECTOR'!#REF!</definedName>
    <definedName name="RODF6Case" localSheetId="60">'[7]CASE SELECTOR'!#REF!</definedName>
    <definedName name="RODF6Case" localSheetId="54">'[7]CASE SELECTOR'!#REF!</definedName>
    <definedName name="RODF6Case" localSheetId="55">'[7]CASE SELECTOR'!#REF!</definedName>
    <definedName name="RODF6Case" localSheetId="56">'[7]CASE SELECTOR'!#REF!</definedName>
    <definedName name="RODF6Case">NA()</definedName>
    <definedName name="RODF6Case_9">NA()</definedName>
    <definedName name="RODTAG1Case" localSheetId="57">'[7]CASE SELECTOR'!#REF!</definedName>
    <definedName name="RODTAG1Case" localSheetId="61">'[7]CASE SELECTOR'!#REF!</definedName>
    <definedName name="RODTAG1Case" localSheetId="53">'[7]CASE SELECTOR'!#REF!</definedName>
    <definedName name="RODTAG1Case" localSheetId="63">'[7]CASE SELECTOR'!#REF!</definedName>
    <definedName name="RODTAG1Case" localSheetId="64">'[7]CASE SELECTOR'!#REF!</definedName>
    <definedName name="RODTAG1Case" localSheetId="58">'[7]CASE SELECTOR'!#REF!</definedName>
    <definedName name="RODTAG1Case" localSheetId="59">'[7]CASE SELECTOR'!#REF!</definedName>
    <definedName name="RODTAG1Case" localSheetId="62">'[7]CASE SELECTOR'!#REF!</definedName>
    <definedName name="RODTAG1Case" localSheetId="60">'[7]CASE SELECTOR'!#REF!</definedName>
    <definedName name="RODTAG1Case" localSheetId="54">'[7]CASE SELECTOR'!#REF!</definedName>
    <definedName name="RODTAG1Case" localSheetId="55">'[7]CASE SELECTOR'!#REF!</definedName>
    <definedName name="RODTAG1Case" localSheetId="56">'[7]CASE SELECTOR'!#REF!</definedName>
    <definedName name="RODTAG1Case">NA()</definedName>
    <definedName name="RODTAG1Case_9">NA()</definedName>
    <definedName name="RVM" localSheetId="57">#REF!</definedName>
    <definedName name="RVM" localSheetId="61">#REF!</definedName>
    <definedName name="RVM" localSheetId="53">#REF!</definedName>
    <definedName name="RVM" localSheetId="63">#REF!</definedName>
    <definedName name="RVM" localSheetId="64">#REF!</definedName>
    <definedName name="RVM" localSheetId="58">#REF!</definedName>
    <definedName name="RVM" localSheetId="59">#REF!</definedName>
    <definedName name="RVM" localSheetId="62">#REF!</definedName>
    <definedName name="RVM" localSheetId="60">#REF!</definedName>
    <definedName name="RVM" localSheetId="54">#REF!</definedName>
    <definedName name="RVM" localSheetId="55">#REF!</definedName>
    <definedName name="RVM" localSheetId="56">#REF!</definedName>
    <definedName name="RVM">"#REF!"</definedName>
    <definedName name="RVM_9">"#REF!"</definedName>
    <definedName name="RVMSAM" localSheetId="57">#REF!</definedName>
    <definedName name="RVMSAM" localSheetId="61">#REF!</definedName>
    <definedName name="RVMSAM" localSheetId="53">#REF!</definedName>
    <definedName name="RVMSAM" localSheetId="63">#REF!</definedName>
    <definedName name="RVMSAM" localSheetId="64">#REF!</definedName>
    <definedName name="RVMSAM" localSheetId="58">#REF!</definedName>
    <definedName name="RVMSAM" localSheetId="59">#REF!</definedName>
    <definedName name="RVMSAM" localSheetId="62">#REF!</definedName>
    <definedName name="RVMSAM" localSheetId="60">#REF!</definedName>
    <definedName name="RVMSAM" localSheetId="54">#REF!</definedName>
    <definedName name="RVMSAM" localSheetId="55">#REF!</definedName>
    <definedName name="RVMSAM" localSheetId="56">#REF!</definedName>
    <definedName name="RVMSAM">"#REF!"</definedName>
    <definedName name="RVMSAM_9">"#REF!"</definedName>
    <definedName name="SAPBEXdnldView">"49D8EAE8F8SXHHWW4478RQIA6"</definedName>
    <definedName name="SAPBEXsysID">"OB1"</definedName>
    <definedName name="SBW" localSheetId="57">#REF!</definedName>
    <definedName name="SBW" localSheetId="61">#REF!</definedName>
    <definedName name="SBW" localSheetId="53">#REF!</definedName>
    <definedName name="SBW" localSheetId="63">#REF!</definedName>
    <definedName name="SBW" localSheetId="64">#REF!</definedName>
    <definedName name="SBW" localSheetId="58">#REF!</definedName>
    <definedName name="SBW" localSheetId="59">#REF!</definedName>
    <definedName name="SBW" localSheetId="62">#REF!</definedName>
    <definedName name="SBW" localSheetId="60">#REF!</definedName>
    <definedName name="SBW" localSheetId="54">#REF!</definedName>
    <definedName name="SBW" localSheetId="55">#REF!</definedName>
    <definedName name="SBW" localSheetId="56">#REF!</definedName>
    <definedName name="SBW">"#REF!"</definedName>
    <definedName name="SBW_9">"#REF!"</definedName>
    <definedName name="scf_to_cubic_m" localSheetId="57">'[6]Lifting Costs'!$B$3</definedName>
    <definedName name="scf_to_cubic_m" localSheetId="61">'[6]Lifting Costs'!$B$3</definedName>
    <definedName name="scf_to_cubic_m" localSheetId="53">'[6]Lifting Costs'!$B$3</definedName>
    <definedName name="scf_to_cubic_m" localSheetId="63">'[6]Lifting Costs'!$B$3</definedName>
    <definedName name="scf_to_cubic_m" localSheetId="64">'[6]Lifting Costs'!$B$3</definedName>
    <definedName name="scf_to_cubic_m" localSheetId="58">'[6]Lifting Costs'!$B$3</definedName>
    <definedName name="scf_to_cubic_m" localSheetId="59">'[6]Lifting Costs'!$B$3</definedName>
    <definedName name="scf_to_cubic_m" localSheetId="62">'[6]Lifting Costs'!$B$3</definedName>
    <definedName name="scf_to_cubic_m" localSheetId="60">'[6]Lifting Costs'!$B$3</definedName>
    <definedName name="scf_to_cubic_m" localSheetId="54">'[6]Lifting Costs'!$B$3</definedName>
    <definedName name="scf_to_cubic_m" localSheetId="55">'[6]Lifting Costs'!$B$3</definedName>
    <definedName name="scf_to_cubic_m" localSheetId="56">'[6]Lifting Costs'!$B$3</definedName>
    <definedName name="scf_to_cubic_m">NA()</definedName>
    <definedName name="Section_Type">[16]Listings!$C$5:$C$73</definedName>
    <definedName name="SFNECase" localSheetId="57">'[7]CASE SELECTOR'!#REF!</definedName>
    <definedName name="SFNECase" localSheetId="61">'[7]CASE SELECTOR'!#REF!</definedName>
    <definedName name="SFNECase" localSheetId="53">'[7]CASE SELECTOR'!#REF!</definedName>
    <definedName name="SFNECase" localSheetId="63">'[7]CASE SELECTOR'!#REF!</definedName>
    <definedName name="SFNECase" localSheetId="64">'[7]CASE SELECTOR'!#REF!</definedName>
    <definedName name="SFNECase" localSheetId="58">'[7]CASE SELECTOR'!#REF!</definedName>
    <definedName name="SFNECase" localSheetId="59">'[7]CASE SELECTOR'!#REF!</definedName>
    <definedName name="SFNECase" localSheetId="62">'[7]CASE SELECTOR'!#REF!</definedName>
    <definedName name="SFNECase" localSheetId="60">'[7]CASE SELECTOR'!#REF!</definedName>
    <definedName name="SFNECase" localSheetId="54">'[7]CASE SELECTOR'!#REF!</definedName>
    <definedName name="SFNECase" localSheetId="55">'[7]CASE SELECTOR'!#REF!</definedName>
    <definedName name="SFNECase" localSheetId="56">'[7]CASE SELECTOR'!#REF!</definedName>
    <definedName name="SFNECase">NA()</definedName>
    <definedName name="SFNECase_9">NA()</definedName>
    <definedName name="sigmr" localSheetId="57">#REF!</definedName>
    <definedName name="sigmr" localSheetId="61">#REF!</definedName>
    <definedName name="sigmr" localSheetId="53">#REF!</definedName>
    <definedName name="sigmr" localSheetId="63">#REF!</definedName>
    <definedName name="sigmr" localSheetId="64">#REF!</definedName>
    <definedName name="sigmr" localSheetId="58">#REF!</definedName>
    <definedName name="sigmr" localSheetId="59">#REF!</definedName>
    <definedName name="sigmr" localSheetId="62">#REF!</definedName>
    <definedName name="sigmr" localSheetId="60">#REF!</definedName>
    <definedName name="sigmr" localSheetId="54">#REF!</definedName>
    <definedName name="sigmr" localSheetId="55">#REF!</definedName>
    <definedName name="sigmr" localSheetId="56">#REF!</definedName>
    <definedName name="sigmr">"#REF!"</definedName>
    <definedName name="sigmr_9">"#REF!"</definedName>
    <definedName name="SRMSAM" localSheetId="57">#REF!</definedName>
    <definedName name="SRMSAM" localSheetId="61">#REF!</definedName>
    <definedName name="SRMSAM" localSheetId="53">#REF!</definedName>
    <definedName name="SRMSAM" localSheetId="63">#REF!</definedName>
    <definedName name="SRMSAM" localSheetId="64">#REF!</definedName>
    <definedName name="SRMSAM" localSheetId="58">#REF!</definedName>
    <definedName name="SRMSAM" localSheetId="59">#REF!</definedName>
    <definedName name="SRMSAM" localSheetId="62">#REF!</definedName>
    <definedName name="SRMSAM" localSheetId="60">#REF!</definedName>
    <definedName name="SRMSAM" localSheetId="54">#REF!</definedName>
    <definedName name="SRMSAM" localSheetId="55">#REF!</definedName>
    <definedName name="SRMSAM" localSheetId="56">#REF!</definedName>
    <definedName name="SRMSAM">"#REF!"</definedName>
    <definedName name="SRMSAM_9">"#REF!"</definedName>
    <definedName name="Stockpile_Table" localSheetId="57">'[13]Mined Tonnes &amp; Volumes Summary'!$C$1021:$DB$1075</definedName>
    <definedName name="Stockpile_Table" localSheetId="61">'[13]Mined Tonnes &amp; Volumes Summary'!$C$1021:$DB$1075</definedName>
    <definedName name="Stockpile_Table" localSheetId="53">'[13]Mined Tonnes &amp; Volumes Summary'!$C$1021:$DB$1075</definedName>
    <definedName name="Stockpile_Table" localSheetId="63">'[13]Mined Tonnes &amp; Volumes Summary'!$C$1021:$DB$1075</definedName>
    <definedName name="Stockpile_Table" localSheetId="64">'[13]Mined Tonnes &amp; Volumes Summary'!$C$1021:$DB$1075</definedName>
    <definedName name="Stockpile_Table" localSheetId="58">'[13]Mined Tonnes &amp; Volumes Summary'!$C$1021:$DB$1075</definedName>
    <definedName name="Stockpile_Table" localSheetId="59">'[13]Mined Tonnes &amp; Volumes Summary'!$C$1021:$DB$1075</definedName>
    <definedName name="Stockpile_Table" localSheetId="62">'[13]Mined Tonnes &amp; Volumes Summary'!$C$1021:$DB$1075</definedName>
    <definedName name="Stockpile_Table" localSheetId="60">'[13]Mined Tonnes &amp; Volumes Summary'!$C$1021:$DB$1075</definedName>
    <definedName name="Stockpile_Table" localSheetId="54">'[13]Mined Tonnes &amp; Volumes Summary'!$C$1021:$DB$1075</definedName>
    <definedName name="Stockpile_Table" localSheetId="55">'[13]Mined Tonnes &amp; Volumes Summary'!$C$1021:$DB$1075</definedName>
    <definedName name="Stockpile_Table" localSheetId="56">'[13]Mined Tonnes &amp; Volumes Summary'!$C$1021:$DB$1075</definedName>
    <definedName name="Stockpile_Table">NA()</definedName>
    <definedName name="SWMSAM" localSheetId="57">#REF!</definedName>
    <definedName name="SWMSAM" localSheetId="61">#REF!</definedName>
    <definedName name="SWMSAM" localSheetId="53">#REF!</definedName>
    <definedName name="SWMSAM" localSheetId="63">#REF!</definedName>
    <definedName name="SWMSAM" localSheetId="64">#REF!</definedName>
    <definedName name="SWMSAM" localSheetId="58">#REF!</definedName>
    <definedName name="SWMSAM" localSheetId="59">#REF!</definedName>
    <definedName name="SWMSAM" localSheetId="62">#REF!</definedName>
    <definedName name="SWMSAM" localSheetId="60">#REF!</definedName>
    <definedName name="SWMSAM" localSheetId="54">#REF!</definedName>
    <definedName name="SWMSAM" localSheetId="55">#REF!</definedName>
    <definedName name="SWMSAM" localSheetId="56">#REF!</definedName>
    <definedName name="SWMSAM">"#REF!"</definedName>
    <definedName name="SWMSAM_9">"#REF!"</definedName>
    <definedName name="Taxes" localSheetId="57">#REF!</definedName>
    <definedName name="Taxes" localSheetId="61">#REF!</definedName>
    <definedName name="Taxes" localSheetId="53">#REF!</definedName>
    <definedName name="Taxes" localSheetId="63">#REF!</definedName>
    <definedName name="Taxes" localSheetId="64">#REF!</definedName>
    <definedName name="Taxes" localSheetId="58">#REF!</definedName>
    <definedName name="Taxes" localSheetId="59">#REF!</definedName>
    <definedName name="Taxes" localSheetId="62">#REF!</definedName>
    <definedName name="Taxes" localSheetId="60">#REF!</definedName>
    <definedName name="Taxes" localSheetId="54">#REF!</definedName>
    <definedName name="Taxes" localSheetId="55">#REF!</definedName>
    <definedName name="Taxes" localSheetId="56">#REF!</definedName>
    <definedName name="Taxes">"#REF!"</definedName>
    <definedName name="Taxes_9">"#REF!"</definedName>
    <definedName name="toler" localSheetId="57">#REF!</definedName>
    <definedName name="toler" localSheetId="61">#REF!</definedName>
    <definedName name="toler" localSheetId="53">#REF!</definedName>
    <definedName name="toler" localSheetId="63">#REF!</definedName>
    <definedName name="toler" localSheetId="64">#REF!</definedName>
    <definedName name="toler" localSheetId="58">#REF!</definedName>
    <definedName name="toler" localSheetId="59">#REF!</definedName>
    <definedName name="toler" localSheetId="62">#REF!</definedName>
    <definedName name="toler" localSheetId="60">#REF!</definedName>
    <definedName name="toler" localSheetId="54">#REF!</definedName>
    <definedName name="toler" localSheetId="55">#REF!</definedName>
    <definedName name="toler" localSheetId="56">#REF!</definedName>
    <definedName name="toler">"#REF!"</definedName>
    <definedName name="toler_9">"#REF!"</definedName>
    <definedName name="Type">[9]Listings!$I$5:$I$9</definedName>
    <definedName name="Valuation" localSheetId="57">#REF!</definedName>
    <definedName name="Valuation" localSheetId="61">#REF!</definedName>
    <definedName name="Valuation" localSheetId="53">#REF!</definedName>
    <definedName name="Valuation" localSheetId="63">#REF!</definedName>
    <definedName name="Valuation" localSheetId="64">#REF!</definedName>
    <definedName name="Valuation" localSheetId="58">#REF!</definedName>
    <definedName name="Valuation" localSheetId="59">#REF!</definedName>
    <definedName name="Valuation" localSheetId="62">#REF!</definedName>
    <definedName name="Valuation" localSheetId="60">#REF!</definedName>
    <definedName name="Valuation" localSheetId="54">#REF!</definedName>
    <definedName name="Valuation" localSheetId="55">#REF!</definedName>
    <definedName name="Valuation" localSheetId="56">#REF!</definedName>
    <definedName name="Valuation">"#REF!"</definedName>
    <definedName name="Valuation_9">"#REF!"</definedName>
    <definedName name="Volume_Table" localSheetId="57">'[13]Mined Tonnes &amp; Volumes Summary'!$C$1236:$DB$1289</definedName>
    <definedName name="Volume_Table" localSheetId="61">'[13]Mined Tonnes &amp; Volumes Summary'!$C$1236:$DB$1289</definedName>
    <definedName name="Volume_Table" localSheetId="53">'[13]Mined Tonnes &amp; Volumes Summary'!$C$1236:$DB$1289</definedName>
    <definedName name="Volume_Table" localSheetId="63">'[13]Mined Tonnes &amp; Volumes Summary'!$C$1236:$DB$1289</definedName>
    <definedName name="Volume_Table" localSheetId="64">'[13]Mined Tonnes &amp; Volumes Summary'!$C$1236:$DB$1289</definedName>
    <definedName name="Volume_Table" localSheetId="58">'[13]Mined Tonnes &amp; Volumes Summary'!$C$1236:$DB$1289</definedName>
    <definedName name="Volume_Table" localSheetId="59">'[13]Mined Tonnes &amp; Volumes Summary'!$C$1236:$DB$1289</definedName>
    <definedName name="Volume_Table" localSheetId="62">'[13]Mined Tonnes &amp; Volumes Summary'!$C$1236:$DB$1289</definedName>
    <definedName name="Volume_Table" localSheetId="60">'[13]Mined Tonnes &amp; Volumes Summary'!$C$1236:$DB$1289</definedName>
    <definedName name="Volume_Table" localSheetId="54">'[13]Mined Tonnes &amp; Volumes Summary'!$C$1236:$DB$1289</definedName>
    <definedName name="Volume_Table" localSheetId="55">'[13]Mined Tonnes &amp; Volumes Summary'!$C$1236:$DB$1289</definedName>
    <definedName name="Volume_Table" localSheetId="56">'[13]Mined Tonnes &amp; Volumes Summary'!$C$1236:$DB$1289</definedName>
    <definedName name="Volume_Table">NA()</definedName>
    <definedName name="Waste_Table" localSheetId="57">'[13]Mined Tonnes &amp; Volumes Summary'!$C$1236:$DB$1288</definedName>
    <definedName name="Waste_Table" localSheetId="61">'[13]Mined Tonnes &amp; Volumes Summary'!$C$1236:$DB$1288</definedName>
    <definedName name="Waste_Table" localSheetId="53">'[13]Mined Tonnes &amp; Volumes Summary'!$C$1236:$DB$1288</definedName>
    <definedName name="Waste_Table" localSheetId="63">'[13]Mined Tonnes &amp; Volumes Summary'!$C$1236:$DB$1288</definedName>
    <definedName name="Waste_Table" localSheetId="64">'[13]Mined Tonnes &amp; Volumes Summary'!$C$1236:$DB$1288</definedName>
    <definedName name="Waste_Table" localSheetId="58">'[13]Mined Tonnes &amp; Volumes Summary'!$C$1236:$DB$1288</definedName>
    <definedName name="Waste_Table" localSheetId="59">'[13]Mined Tonnes &amp; Volumes Summary'!$C$1236:$DB$1288</definedName>
    <definedName name="Waste_Table" localSheetId="62">'[13]Mined Tonnes &amp; Volumes Summary'!$C$1236:$DB$1288</definedName>
    <definedName name="Waste_Table" localSheetId="60">'[13]Mined Tonnes &amp; Volumes Summary'!$C$1236:$DB$1288</definedName>
    <definedName name="Waste_Table" localSheetId="54">'[13]Mined Tonnes &amp; Volumes Summary'!$C$1236:$DB$1288</definedName>
    <definedName name="Waste_Table" localSheetId="55">'[13]Mined Tonnes &amp; Volumes Summary'!$C$1236:$DB$1288</definedName>
    <definedName name="Waste_Table" localSheetId="56">'[13]Mined Tonnes &amp; Volumes Summary'!$C$1236:$DB$1288</definedName>
    <definedName name="Waste_Table">NA()</definedName>
    <definedName name="Waste_Tonnes_Table" localSheetId="57">'[13]Mined Tonnes &amp; Volumes Summary'!$C$1081:$DB$1135</definedName>
    <definedName name="Waste_Tonnes_Table" localSheetId="61">'[13]Mined Tonnes &amp; Volumes Summary'!$C$1081:$DB$1135</definedName>
    <definedName name="Waste_Tonnes_Table" localSheetId="53">'[13]Mined Tonnes &amp; Volumes Summary'!$C$1081:$DB$1135</definedName>
    <definedName name="Waste_Tonnes_Table" localSheetId="63">'[13]Mined Tonnes &amp; Volumes Summary'!$C$1081:$DB$1135</definedName>
    <definedName name="Waste_Tonnes_Table" localSheetId="64">'[13]Mined Tonnes &amp; Volumes Summary'!$C$1081:$DB$1135</definedName>
    <definedName name="Waste_Tonnes_Table" localSheetId="58">'[13]Mined Tonnes &amp; Volumes Summary'!$C$1081:$DB$1135</definedName>
    <definedName name="Waste_Tonnes_Table" localSheetId="59">'[13]Mined Tonnes &amp; Volumes Summary'!$C$1081:$DB$1135</definedName>
    <definedName name="Waste_Tonnes_Table" localSheetId="62">'[13]Mined Tonnes &amp; Volumes Summary'!$C$1081:$DB$1135</definedName>
    <definedName name="Waste_Tonnes_Table" localSheetId="60">'[13]Mined Tonnes &amp; Volumes Summary'!$C$1081:$DB$1135</definedName>
    <definedName name="Waste_Tonnes_Table" localSheetId="54">'[13]Mined Tonnes &amp; Volumes Summary'!$C$1081:$DB$1135</definedName>
    <definedName name="Waste_Tonnes_Table" localSheetId="55">'[13]Mined Tonnes &amp; Volumes Summary'!$C$1081:$DB$1135</definedName>
    <definedName name="Waste_Tonnes_Table" localSheetId="56">'[13]Mined Tonnes &amp; Volumes Summary'!$C$1081:$DB$1135</definedName>
    <definedName name="Waste_Tonnes_Table">NA()</definedName>
    <definedName name="Water" localSheetId="57">'[12]Actual Data'!$A$86:$O$163</definedName>
    <definedName name="Water" localSheetId="61">'[12]Actual Data'!$A$86:$O$163</definedName>
    <definedName name="Water" localSheetId="53">'[12]Actual Data'!$A$86:$O$163</definedName>
    <definedName name="Water" localSheetId="63">'[12]Actual Data'!$A$86:$O$163</definedName>
    <definedName name="Water" localSheetId="64">'[12]Actual Data'!$A$86:$O$163</definedName>
    <definedName name="Water" localSheetId="58">'[12]Actual Data'!$A$86:$O$163</definedName>
    <definedName name="Water" localSheetId="59">'[12]Actual Data'!$A$86:$O$163</definedName>
    <definedName name="Water" localSheetId="62">'[12]Actual Data'!$A$86:$O$163</definedName>
    <definedName name="Water" localSheetId="60">'[12]Actual Data'!$A$86:$O$163</definedName>
    <definedName name="Water" localSheetId="54">'[12]Actual Data'!$A$86:$O$163</definedName>
    <definedName name="Water" localSheetId="55">'[12]Actual Data'!$A$86:$O$163</definedName>
    <definedName name="Water" localSheetId="56">'[12]Actual Data'!$A$86:$O$163</definedName>
    <definedName name="Water">NA()</definedName>
    <definedName name="x2b" localSheetId="57">'[2]Well Assumptions'!#REF!</definedName>
    <definedName name="x2b" localSheetId="61">'[2]Well Assumptions'!#REF!</definedName>
    <definedName name="x2b" localSheetId="53">'[2]Well Assumptions'!#REF!</definedName>
    <definedName name="x2b" localSheetId="63">'[2]Well Assumptions'!#REF!</definedName>
    <definedName name="x2b" localSheetId="64">'[2]Well Assumptions'!#REF!</definedName>
    <definedName name="x2b" localSheetId="58">'[2]Well Assumptions'!#REF!</definedName>
    <definedName name="x2b" localSheetId="59">'[2]Well Assumptions'!#REF!</definedName>
    <definedName name="x2b" localSheetId="62">'[2]Well Assumptions'!#REF!</definedName>
    <definedName name="x2b" localSheetId="60">'[2]Well Assumptions'!#REF!</definedName>
    <definedName name="x2b" localSheetId="54">'[2]Well Assumptions'!#REF!</definedName>
    <definedName name="x2b" localSheetId="55">'[2]Well Assumptions'!#REF!</definedName>
    <definedName name="x2b" localSheetId="56">'[2]Well Assumptions'!#REF!</definedName>
    <definedName name="x2b">NA()</definedName>
    <definedName name="x2b_9">NA()</definedName>
    <definedName name="x4a" localSheetId="57">'[2]Well Assumptions'!#REF!</definedName>
    <definedName name="x4a" localSheetId="61">'[2]Well Assumptions'!#REF!</definedName>
    <definedName name="x4a" localSheetId="53">'[2]Well Assumptions'!#REF!</definedName>
    <definedName name="x4a" localSheetId="63">'[2]Well Assumptions'!#REF!</definedName>
    <definedName name="x4a" localSheetId="64">'[2]Well Assumptions'!#REF!</definedName>
    <definedName name="x4a" localSheetId="58">'[2]Well Assumptions'!#REF!</definedName>
    <definedName name="x4a" localSheetId="59">'[2]Well Assumptions'!#REF!</definedName>
    <definedName name="x4a" localSheetId="62">'[2]Well Assumptions'!#REF!</definedName>
    <definedName name="x4a" localSheetId="60">'[2]Well Assumptions'!#REF!</definedName>
    <definedName name="x4a" localSheetId="54">'[2]Well Assumptions'!#REF!</definedName>
    <definedName name="x4a" localSheetId="55">'[2]Well Assumptions'!#REF!</definedName>
    <definedName name="x4a" localSheetId="56">'[2]Well Assumptions'!#REF!</definedName>
    <definedName name="x4a">NA()</definedName>
    <definedName name="x4a_9">NA()</definedName>
    <definedName name="x4b" localSheetId="57">'[2]Well Assumptions'!#REF!</definedName>
    <definedName name="x4b" localSheetId="61">'[2]Well Assumptions'!#REF!</definedName>
    <definedName name="x4b" localSheetId="53">'[2]Well Assumptions'!#REF!</definedName>
    <definedName name="x4b" localSheetId="63">'[2]Well Assumptions'!#REF!</definedName>
    <definedName name="x4b" localSheetId="64">'[2]Well Assumptions'!#REF!</definedName>
    <definedName name="x4b" localSheetId="58">'[2]Well Assumptions'!#REF!</definedName>
    <definedName name="x4b" localSheetId="59">'[2]Well Assumptions'!#REF!</definedName>
    <definedName name="x4b" localSheetId="62">'[2]Well Assumptions'!#REF!</definedName>
    <definedName name="x4b" localSheetId="60">'[2]Well Assumptions'!#REF!</definedName>
    <definedName name="x4b" localSheetId="54">'[2]Well Assumptions'!#REF!</definedName>
    <definedName name="x4b" localSheetId="55">'[2]Well Assumptions'!#REF!</definedName>
    <definedName name="x4b" localSheetId="56">'[2]Well Assumptions'!#REF!</definedName>
    <definedName name="x4b">NA()</definedName>
    <definedName name="x4b_9">NA()</definedName>
    <definedName name="x6a" localSheetId="57">'[2]Well Assumptions'!#REF!</definedName>
    <definedName name="x6a" localSheetId="61">'[2]Well Assumptions'!#REF!</definedName>
    <definedName name="x6a" localSheetId="53">'[2]Well Assumptions'!#REF!</definedName>
    <definedName name="x6a" localSheetId="63">'[2]Well Assumptions'!#REF!</definedName>
    <definedName name="x6a" localSheetId="64">'[2]Well Assumptions'!#REF!</definedName>
    <definedName name="x6a" localSheetId="58">'[2]Well Assumptions'!#REF!</definedName>
    <definedName name="x6a" localSheetId="59">'[2]Well Assumptions'!#REF!</definedName>
    <definedName name="x6a" localSheetId="62">'[2]Well Assumptions'!#REF!</definedName>
    <definedName name="x6a" localSheetId="60">'[2]Well Assumptions'!#REF!</definedName>
    <definedName name="x6a" localSheetId="54">'[2]Well Assumptions'!#REF!</definedName>
    <definedName name="x6a" localSheetId="55">'[2]Well Assumptions'!#REF!</definedName>
    <definedName name="x6a" localSheetId="56">'[2]Well Assumptions'!#REF!</definedName>
    <definedName name="x6a">NA()</definedName>
    <definedName name="x6a_9">NA()</definedName>
    <definedName name="x6b" localSheetId="57">'[2]Well Assumptions'!#REF!</definedName>
    <definedName name="x6b" localSheetId="61">'[2]Well Assumptions'!#REF!</definedName>
    <definedName name="x6b" localSheetId="53">'[2]Well Assumptions'!#REF!</definedName>
    <definedName name="x6b" localSheetId="63">'[2]Well Assumptions'!#REF!</definedName>
    <definedName name="x6b" localSheetId="64">'[2]Well Assumptions'!#REF!</definedName>
    <definedName name="x6b" localSheetId="58">'[2]Well Assumptions'!#REF!</definedName>
    <definedName name="x6b" localSheetId="59">'[2]Well Assumptions'!#REF!</definedName>
    <definedName name="x6b" localSheetId="62">'[2]Well Assumptions'!#REF!</definedName>
    <definedName name="x6b" localSheetId="60">'[2]Well Assumptions'!#REF!</definedName>
    <definedName name="x6b" localSheetId="54">'[2]Well Assumptions'!#REF!</definedName>
    <definedName name="x6b" localSheetId="55">'[2]Well Assumptions'!#REF!</definedName>
    <definedName name="x6b" localSheetId="56">'[2]Well Assumptions'!#REF!</definedName>
    <definedName name="x6b">NA()</definedName>
    <definedName name="x6b_9">NA()</definedName>
    <definedName name="x9b" localSheetId="57">'[2]Well Assumptions'!#REF!</definedName>
    <definedName name="x9b" localSheetId="61">'[2]Well Assumptions'!#REF!</definedName>
    <definedName name="x9b" localSheetId="53">'[2]Well Assumptions'!#REF!</definedName>
    <definedName name="x9b" localSheetId="63">'[2]Well Assumptions'!#REF!</definedName>
    <definedName name="x9b" localSheetId="64">'[2]Well Assumptions'!#REF!</definedName>
    <definedName name="x9b" localSheetId="58">'[2]Well Assumptions'!#REF!</definedName>
    <definedName name="x9b" localSheetId="59">'[2]Well Assumptions'!#REF!</definedName>
    <definedName name="x9b" localSheetId="62">'[2]Well Assumptions'!#REF!</definedName>
    <definedName name="x9b" localSheetId="60">'[2]Well Assumptions'!#REF!</definedName>
    <definedName name="x9b" localSheetId="54">'[2]Well Assumptions'!#REF!</definedName>
    <definedName name="x9b" localSheetId="55">'[2]Well Assumptions'!#REF!</definedName>
    <definedName name="x9b" localSheetId="56">'[2]Well Assumptions'!#REF!</definedName>
    <definedName name="x9b">NA()</definedName>
    <definedName name="x9b_9">NA()</definedName>
    <definedName name="xx" localSheetId="57">'[2]Well Assumptions'!#REF!</definedName>
    <definedName name="xx" localSheetId="61">'[2]Well Assumptions'!#REF!</definedName>
    <definedName name="xx" localSheetId="53">'[2]Well Assumptions'!#REF!</definedName>
    <definedName name="xx" localSheetId="63">'[2]Well Assumptions'!#REF!</definedName>
    <definedName name="xx" localSheetId="64">'[2]Well Assumptions'!#REF!</definedName>
    <definedName name="xx" localSheetId="58">'[2]Well Assumptions'!#REF!</definedName>
    <definedName name="xx" localSheetId="59">'[2]Well Assumptions'!#REF!</definedName>
    <definedName name="xx" localSheetId="62">'[2]Well Assumptions'!#REF!</definedName>
    <definedName name="xx" localSheetId="60">'[2]Well Assumptions'!#REF!</definedName>
    <definedName name="xx" localSheetId="54">'[2]Well Assumptions'!#REF!</definedName>
    <definedName name="xx" localSheetId="55">'[2]Well Assumptions'!#REF!</definedName>
    <definedName name="xx" localSheetId="56">'[2]Well Assumptions'!#REF!</definedName>
    <definedName name="xx">NA()</definedName>
    <definedName name="xx_9">NA()</definedName>
    <definedName name="xxx" localSheetId="57">'[2]Well Assumptions'!#REF!</definedName>
    <definedName name="xxx" localSheetId="61">'[2]Well Assumptions'!#REF!</definedName>
    <definedName name="xxx" localSheetId="53">'[2]Well Assumptions'!#REF!</definedName>
    <definedName name="xxx" localSheetId="63">'[2]Well Assumptions'!#REF!</definedName>
    <definedName name="xxx" localSheetId="64">'[2]Well Assumptions'!#REF!</definedName>
    <definedName name="xxx" localSheetId="58">'[2]Well Assumptions'!#REF!</definedName>
    <definedName name="xxx" localSheetId="59">'[2]Well Assumptions'!#REF!</definedName>
    <definedName name="xxx" localSheetId="62">'[2]Well Assumptions'!#REF!</definedName>
    <definedName name="xxx" localSheetId="60">'[2]Well Assumptions'!#REF!</definedName>
    <definedName name="xxx" localSheetId="54">'[2]Well Assumptions'!#REF!</definedName>
    <definedName name="xxx" localSheetId="55">'[2]Well Assumptions'!#REF!</definedName>
    <definedName name="xxx" localSheetId="56">'[2]Well Assumptions'!#REF!</definedName>
    <definedName name="xxx">NA()</definedName>
    <definedName name="xxx_9">NA()</definedName>
    <definedName name="xxxxx" localSheetId="57">'[2]Well Assumptions'!#REF!</definedName>
    <definedName name="xxxxx" localSheetId="61">'[2]Well Assumptions'!#REF!</definedName>
    <definedName name="xxxxx" localSheetId="53">'[2]Well Assumptions'!#REF!</definedName>
    <definedName name="xxxxx" localSheetId="63">'[2]Well Assumptions'!#REF!</definedName>
    <definedName name="xxxxx" localSheetId="64">'[2]Well Assumptions'!#REF!</definedName>
    <definedName name="xxxxx" localSheetId="58">'[2]Well Assumptions'!#REF!</definedName>
    <definedName name="xxxxx" localSheetId="59">'[2]Well Assumptions'!#REF!</definedName>
    <definedName name="xxxxx" localSheetId="62">'[2]Well Assumptions'!#REF!</definedName>
    <definedName name="xxxxx" localSheetId="60">'[2]Well Assumptions'!#REF!</definedName>
    <definedName name="xxxxx" localSheetId="54">'[2]Well Assumptions'!#REF!</definedName>
    <definedName name="xxxxx" localSheetId="55">'[2]Well Assumptions'!#REF!</definedName>
    <definedName name="xxxxx" localSheetId="56">'[2]Well Assumptions'!#REF!</definedName>
    <definedName name="xxxxx">NA()</definedName>
    <definedName name="xxxxx_9">NA()</definedName>
    <definedName name="Yr_1" localSheetId="57">#REF!</definedName>
    <definedName name="Yr_1" localSheetId="61">#REF!</definedName>
    <definedName name="Yr_1" localSheetId="53">#REF!</definedName>
    <definedName name="Yr_1" localSheetId="63">#REF!</definedName>
    <definedName name="Yr_1" localSheetId="64">#REF!</definedName>
    <definedName name="Yr_1" localSheetId="58">#REF!</definedName>
    <definedName name="Yr_1" localSheetId="59">#REF!</definedName>
    <definedName name="Yr_1" localSheetId="62">#REF!</definedName>
    <definedName name="Yr_1" localSheetId="60">#REF!</definedName>
    <definedName name="Yr_1" localSheetId="54">#REF!</definedName>
    <definedName name="Yr_1" localSheetId="55">#REF!</definedName>
    <definedName name="Yr_1" localSheetId="56">#REF!</definedName>
    <definedName name="Yr_1">"#REF!"</definedName>
    <definedName name="Yr_1_9">"#REF!"</definedName>
    <definedName name="ZZSCENARIO">"X"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3" i="70" l="1"/>
  <c r="K65" i="72"/>
  <c r="L65" i="72"/>
  <c r="K56" i="68"/>
  <c r="L56" i="68"/>
  <c r="K48" i="69"/>
  <c r="L48" i="69"/>
  <c r="K33" i="71"/>
  <c r="L33" i="71"/>
  <c r="I9" i="67"/>
  <c r="K32" i="71"/>
  <c r="D7" i="67"/>
  <c r="D8" i="67"/>
  <c r="D9" i="67"/>
  <c r="D6" i="67"/>
  <c r="D6" i="62"/>
  <c r="D6" i="65"/>
  <c r="L26" i="72" l="1"/>
  <c r="D6" i="68"/>
  <c r="E23" i="70"/>
  <c r="G23" i="70"/>
  <c r="H23" i="70"/>
  <c r="I23" i="70"/>
  <c r="D23" i="70"/>
  <c r="J65" i="72"/>
  <c r="I65" i="72"/>
  <c r="O65" i="72" s="1"/>
  <c r="H65" i="72"/>
  <c r="N65" i="72" s="1"/>
  <c r="P65" i="72" s="1"/>
  <c r="G65" i="72"/>
  <c r="F65" i="72"/>
  <c r="E65" i="72"/>
  <c r="D65" i="72"/>
  <c r="I6" i="72"/>
  <c r="H6" i="72"/>
  <c r="G6" i="72"/>
  <c r="E6" i="72"/>
  <c r="D6" i="72"/>
  <c r="I7" i="72"/>
  <c r="H7" i="72"/>
  <c r="G7" i="72"/>
  <c r="E7" i="72"/>
  <c r="D7" i="72"/>
  <c r="I8" i="72"/>
  <c r="H8" i="72"/>
  <c r="G8" i="72"/>
  <c r="E8" i="72"/>
  <c r="D8" i="72"/>
  <c r="I9" i="72"/>
  <c r="H9" i="72"/>
  <c r="G9" i="72"/>
  <c r="E9" i="72"/>
  <c r="D9" i="72"/>
  <c r="I10" i="72"/>
  <c r="H10" i="72"/>
  <c r="E10" i="72"/>
  <c r="D10" i="72"/>
  <c r="I11" i="72"/>
  <c r="H11" i="72"/>
  <c r="E11" i="72"/>
  <c r="D11" i="72"/>
  <c r="I12" i="72"/>
  <c r="H12" i="72"/>
  <c r="G12" i="72"/>
  <c r="E12" i="72"/>
  <c r="D12" i="72"/>
  <c r="I13" i="72"/>
  <c r="H13" i="72"/>
  <c r="G13" i="72"/>
  <c r="E13" i="72"/>
  <c r="D13" i="72"/>
  <c r="I14" i="72"/>
  <c r="H14" i="72"/>
  <c r="G14" i="72"/>
  <c r="E14" i="72"/>
  <c r="D14" i="72"/>
  <c r="I15" i="72"/>
  <c r="H15" i="72"/>
  <c r="G15" i="72"/>
  <c r="E15" i="72"/>
  <c r="D15" i="72"/>
  <c r="I16" i="72"/>
  <c r="H16" i="72"/>
  <c r="G16" i="72"/>
  <c r="E16" i="72"/>
  <c r="D16" i="72"/>
  <c r="I17" i="72"/>
  <c r="H17" i="72"/>
  <c r="G17" i="72"/>
  <c r="E17" i="72"/>
  <c r="D17" i="72"/>
  <c r="I18" i="72"/>
  <c r="H18" i="72"/>
  <c r="G18" i="72"/>
  <c r="E18" i="72"/>
  <c r="D18" i="72"/>
  <c r="I19" i="72"/>
  <c r="H19" i="72"/>
  <c r="G19" i="72"/>
  <c r="E19" i="72"/>
  <c r="D19" i="72"/>
  <c r="I20" i="72"/>
  <c r="H20" i="72"/>
  <c r="G20" i="72"/>
  <c r="E20" i="72"/>
  <c r="D20" i="72"/>
  <c r="I21" i="72"/>
  <c r="H21" i="72"/>
  <c r="G21" i="72"/>
  <c r="E21" i="72"/>
  <c r="D21" i="72"/>
  <c r="I22" i="72"/>
  <c r="H22" i="72"/>
  <c r="G22" i="72"/>
  <c r="E22" i="72"/>
  <c r="D22" i="72"/>
  <c r="I23" i="72"/>
  <c r="H23" i="72"/>
  <c r="G23" i="72"/>
  <c r="E23" i="72"/>
  <c r="D23" i="72"/>
  <c r="I24" i="72"/>
  <c r="H24" i="72"/>
  <c r="G24" i="72"/>
  <c r="E24" i="72"/>
  <c r="D24" i="72"/>
  <c r="I25" i="72"/>
  <c r="H25" i="72"/>
  <c r="G25" i="72"/>
  <c r="E25" i="72"/>
  <c r="D25" i="72"/>
  <c r="I26" i="72"/>
  <c r="H26" i="72"/>
  <c r="G26" i="72"/>
  <c r="E26" i="72"/>
  <c r="D26" i="72"/>
  <c r="I27" i="72"/>
  <c r="H27" i="72"/>
  <c r="G27" i="72"/>
  <c r="E27" i="72"/>
  <c r="D27" i="72"/>
  <c r="I28" i="72"/>
  <c r="H28" i="72"/>
  <c r="G28" i="72"/>
  <c r="E28" i="72"/>
  <c r="D28" i="72"/>
  <c r="J29" i="72"/>
  <c r="I29" i="72"/>
  <c r="H29" i="72"/>
  <c r="G29" i="72"/>
  <c r="E29" i="72"/>
  <c r="D29" i="72"/>
  <c r="J30" i="72"/>
  <c r="I30" i="72"/>
  <c r="H30" i="72"/>
  <c r="G30" i="72"/>
  <c r="E30" i="72"/>
  <c r="D30" i="72"/>
  <c r="J31" i="72"/>
  <c r="I31" i="72"/>
  <c r="H31" i="72"/>
  <c r="G31" i="72"/>
  <c r="E31" i="72"/>
  <c r="D31" i="72"/>
  <c r="J32" i="72"/>
  <c r="I32" i="72"/>
  <c r="H32" i="72"/>
  <c r="G32" i="72"/>
  <c r="E32" i="72"/>
  <c r="D32" i="72"/>
  <c r="J33" i="72"/>
  <c r="I33" i="72"/>
  <c r="H33" i="72"/>
  <c r="G33" i="72"/>
  <c r="E33" i="72"/>
  <c r="D33" i="72"/>
  <c r="J34" i="72"/>
  <c r="I34" i="72"/>
  <c r="H34" i="72"/>
  <c r="G34" i="72"/>
  <c r="E34" i="72"/>
  <c r="D34" i="72"/>
  <c r="J35" i="72"/>
  <c r="I35" i="72"/>
  <c r="H35" i="72"/>
  <c r="G35" i="72"/>
  <c r="E35" i="72"/>
  <c r="D35" i="72"/>
  <c r="J36" i="72"/>
  <c r="I36" i="72"/>
  <c r="H36" i="72"/>
  <c r="G36" i="72"/>
  <c r="E36" i="72"/>
  <c r="D36" i="72"/>
  <c r="J37" i="72"/>
  <c r="I37" i="72"/>
  <c r="H37" i="72"/>
  <c r="G37" i="72"/>
  <c r="E37" i="72"/>
  <c r="D37" i="72"/>
  <c r="J38" i="72"/>
  <c r="I38" i="72"/>
  <c r="H38" i="72"/>
  <c r="G38" i="72"/>
  <c r="E38" i="72"/>
  <c r="D38" i="72"/>
  <c r="J39" i="72"/>
  <c r="I39" i="72"/>
  <c r="H39" i="72"/>
  <c r="G39" i="72"/>
  <c r="E39" i="72"/>
  <c r="D39" i="72"/>
  <c r="J40" i="72"/>
  <c r="I40" i="72"/>
  <c r="H40" i="72"/>
  <c r="G40" i="72"/>
  <c r="E40" i="72"/>
  <c r="D40" i="72"/>
  <c r="J41" i="72"/>
  <c r="I41" i="72"/>
  <c r="H41" i="72"/>
  <c r="G41" i="72"/>
  <c r="E41" i="72"/>
  <c r="D41" i="72"/>
  <c r="J42" i="72"/>
  <c r="I42" i="72"/>
  <c r="H42" i="72"/>
  <c r="G42" i="72"/>
  <c r="E42" i="72"/>
  <c r="D42" i="72"/>
  <c r="J43" i="72"/>
  <c r="I43" i="72"/>
  <c r="H43" i="72"/>
  <c r="G43" i="72"/>
  <c r="E43" i="72"/>
  <c r="D43" i="72"/>
  <c r="J44" i="72"/>
  <c r="I44" i="72"/>
  <c r="H44" i="72"/>
  <c r="G44" i="72"/>
  <c r="E44" i="72"/>
  <c r="D44" i="72"/>
  <c r="J45" i="72"/>
  <c r="I45" i="72"/>
  <c r="H45" i="72"/>
  <c r="G45" i="72"/>
  <c r="E45" i="72"/>
  <c r="D45" i="72"/>
  <c r="J46" i="72"/>
  <c r="I46" i="72"/>
  <c r="H46" i="72"/>
  <c r="G46" i="72"/>
  <c r="E46" i="72"/>
  <c r="D46" i="72"/>
  <c r="J47" i="72"/>
  <c r="I47" i="72"/>
  <c r="H47" i="72"/>
  <c r="G47" i="72"/>
  <c r="E47" i="72"/>
  <c r="D47" i="72"/>
  <c r="J48" i="72"/>
  <c r="I48" i="72"/>
  <c r="H48" i="72"/>
  <c r="G48" i="72"/>
  <c r="E48" i="72"/>
  <c r="D48" i="72"/>
  <c r="J49" i="72"/>
  <c r="I49" i="72"/>
  <c r="H49" i="72"/>
  <c r="G49" i="72"/>
  <c r="E49" i="72"/>
  <c r="D49" i="72"/>
  <c r="J50" i="72"/>
  <c r="I50" i="72"/>
  <c r="H50" i="72"/>
  <c r="G50" i="72"/>
  <c r="E50" i="72"/>
  <c r="D50" i="72"/>
  <c r="J51" i="72"/>
  <c r="I51" i="72"/>
  <c r="H51" i="72"/>
  <c r="G51" i="72"/>
  <c r="E51" i="72"/>
  <c r="D51" i="72"/>
  <c r="J52" i="72"/>
  <c r="I52" i="72"/>
  <c r="H52" i="72"/>
  <c r="G52" i="72"/>
  <c r="E52" i="72"/>
  <c r="D52" i="72"/>
  <c r="J53" i="72"/>
  <c r="I53" i="72"/>
  <c r="H53" i="72"/>
  <c r="G53" i="72"/>
  <c r="E53" i="72"/>
  <c r="D53" i="72"/>
  <c r="J54" i="72"/>
  <c r="I54" i="72"/>
  <c r="H54" i="72"/>
  <c r="G54" i="72"/>
  <c r="E54" i="72"/>
  <c r="D54" i="72"/>
  <c r="J55" i="72"/>
  <c r="I55" i="72"/>
  <c r="H55" i="72"/>
  <c r="G55" i="72"/>
  <c r="E55" i="72"/>
  <c r="D55" i="72"/>
  <c r="J56" i="72"/>
  <c r="I56" i="72"/>
  <c r="H56" i="72"/>
  <c r="G56" i="72"/>
  <c r="E56" i="72"/>
  <c r="D56" i="72"/>
  <c r="J57" i="72"/>
  <c r="I57" i="72"/>
  <c r="H57" i="72"/>
  <c r="G57" i="72"/>
  <c r="F57" i="72"/>
  <c r="E57" i="72"/>
  <c r="D57" i="72"/>
  <c r="J58" i="72"/>
  <c r="I58" i="72"/>
  <c r="H58" i="72"/>
  <c r="G58" i="72"/>
  <c r="F58" i="72"/>
  <c r="E58" i="72"/>
  <c r="D58" i="72"/>
  <c r="J59" i="72"/>
  <c r="I59" i="72"/>
  <c r="H59" i="72"/>
  <c r="G59" i="72"/>
  <c r="E59" i="72"/>
  <c r="D59" i="72"/>
  <c r="K60" i="72"/>
  <c r="G60" i="72"/>
  <c r="E60" i="72"/>
  <c r="D60" i="72"/>
  <c r="K61" i="72"/>
  <c r="G61" i="72"/>
  <c r="E61" i="72"/>
  <c r="D61" i="72"/>
  <c r="K62" i="72"/>
  <c r="G62" i="72"/>
  <c r="E62" i="72"/>
  <c r="D62" i="72"/>
  <c r="K63" i="72"/>
  <c r="G63" i="72"/>
  <c r="E63" i="72"/>
  <c r="D63" i="72"/>
  <c r="K64" i="72"/>
  <c r="G64" i="72"/>
  <c r="E64" i="72"/>
  <c r="D64" i="72"/>
  <c r="K23" i="70" l="1"/>
  <c r="K55" i="72"/>
  <c r="L55" i="72" s="1"/>
  <c r="K51" i="72"/>
  <c r="K47" i="72"/>
  <c r="K43" i="72"/>
  <c r="K39" i="72"/>
  <c r="L39" i="72" s="1"/>
  <c r="K35" i="72"/>
  <c r="L35" i="72" s="1"/>
  <c r="K31" i="72"/>
  <c r="L31" i="72" s="1"/>
  <c r="K28" i="72"/>
  <c r="L28" i="72" s="1"/>
  <c r="K26" i="72"/>
  <c r="K24" i="72"/>
  <c r="L24" i="72" s="1"/>
  <c r="K22" i="72"/>
  <c r="L22" i="72" s="1"/>
  <c r="K20" i="72"/>
  <c r="L20" i="72" s="1"/>
  <c r="K18" i="72"/>
  <c r="L18" i="72" s="1"/>
  <c r="K16" i="72"/>
  <c r="L16" i="72" s="1"/>
  <c r="K14" i="72"/>
  <c r="L62" i="72"/>
  <c r="L51" i="72"/>
  <c r="L47" i="72"/>
  <c r="L43" i="72"/>
  <c r="K48" i="72"/>
  <c r="L64" i="72"/>
  <c r="K54" i="72"/>
  <c r="L54" i="72" s="1"/>
  <c r="K50" i="72"/>
  <c r="L50" i="72" s="1"/>
  <c r="L48" i="72"/>
  <c r="L60" i="72"/>
  <c r="K53" i="72"/>
  <c r="L53" i="72" s="1"/>
  <c r="K38" i="72"/>
  <c r="L38" i="72" s="1"/>
  <c r="K34" i="72"/>
  <c r="L34" i="72" s="1"/>
  <c r="K32" i="72"/>
  <c r="L32" i="72" s="1"/>
  <c r="K59" i="72"/>
  <c r="L59" i="72" s="1"/>
  <c r="K37" i="72"/>
  <c r="L37" i="72" s="1"/>
  <c r="K57" i="72"/>
  <c r="L57" i="72" s="1"/>
  <c r="K52" i="72"/>
  <c r="L52" i="72" s="1"/>
  <c r="K41" i="72"/>
  <c r="L41" i="72" s="1"/>
  <c r="K36" i="72"/>
  <c r="L36" i="72" s="1"/>
  <c r="K27" i="72"/>
  <c r="L27" i="72" s="1"/>
  <c r="K25" i="72"/>
  <c r="L25" i="72" s="1"/>
  <c r="K23" i="72"/>
  <c r="L23" i="72" s="1"/>
  <c r="K21" i="72"/>
  <c r="L21" i="72" s="1"/>
  <c r="K19" i="72"/>
  <c r="L19" i="72" s="1"/>
  <c r="K17" i="72"/>
  <c r="L17" i="72" s="1"/>
  <c r="K15" i="72"/>
  <c r="L15" i="72" s="1"/>
  <c r="K13" i="72"/>
  <c r="L13" i="72" s="1"/>
  <c r="K11" i="72"/>
  <c r="K9" i="72"/>
  <c r="L9" i="72" s="1"/>
  <c r="K7" i="72"/>
  <c r="L7" i="72" s="1"/>
  <c r="L61" i="72"/>
  <c r="K49" i="72"/>
  <c r="L49" i="72" s="1"/>
  <c r="K46" i="72"/>
  <c r="L46" i="72" s="1"/>
  <c r="K44" i="72"/>
  <c r="L44" i="72" s="1"/>
  <c r="K33" i="72"/>
  <c r="L33" i="72" s="1"/>
  <c r="K30" i="72"/>
  <c r="L30" i="72" s="1"/>
  <c r="L14" i="72"/>
  <c r="K12" i="72"/>
  <c r="L12" i="72" s="1"/>
  <c r="K10" i="72"/>
  <c r="K8" i="72"/>
  <c r="L8" i="72" s="1"/>
  <c r="K6" i="72"/>
  <c r="L6" i="72" s="1"/>
  <c r="L63" i="72"/>
  <c r="K58" i="72"/>
  <c r="L58" i="72" s="1"/>
  <c r="K56" i="72"/>
  <c r="L56" i="72" s="1"/>
  <c r="K45" i="72"/>
  <c r="L45" i="72" s="1"/>
  <c r="K42" i="72"/>
  <c r="L42" i="72" s="1"/>
  <c r="K40" i="72"/>
  <c r="L40" i="72" s="1"/>
  <c r="K29" i="72"/>
  <c r="L29" i="72" s="1"/>
  <c r="E33" i="71"/>
  <c r="F33" i="71"/>
  <c r="G33" i="71"/>
  <c r="H33" i="71"/>
  <c r="N33" i="71" s="1"/>
  <c r="I33" i="71"/>
  <c r="O33" i="71" s="1"/>
  <c r="J33" i="71"/>
  <c r="E32" i="71"/>
  <c r="G32" i="71"/>
  <c r="H32" i="71"/>
  <c r="I32" i="71"/>
  <c r="J32" i="71"/>
  <c r="E31" i="71"/>
  <c r="G31" i="71"/>
  <c r="H31" i="71"/>
  <c r="I31" i="71"/>
  <c r="J31" i="71"/>
  <c r="E30" i="71"/>
  <c r="G30" i="71"/>
  <c r="H30" i="71"/>
  <c r="I30" i="71"/>
  <c r="J30" i="71"/>
  <c r="E29" i="71"/>
  <c r="G29" i="71"/>
  <c r="H29" i="71"/>
  <c r="I29" i="71"/>
  <c r="J29" i="71"/>
  <c r="E28" i="71"/>
  <c r="G28" i="71"/>
  <c r="H28" i="71"/>
  <c r="I28" i="71"/>
  <c r="J28" i="71"/>
  <c r="E27" i="71"/>
  <c r="G27" i="71"/>
  <c r="H27" i="71"/>
  <c r="I27" i="71"/>
  <c r="J27" i="71"/>
  <c r="E26" i="71"/>
  <c r="F26" i="71"/>
  <c r="G26" i="71"/>
  <c r="H26" i="71"/>
  <c r="I26" i="71"/>
  <c r="J26" i="71"/>
  <c r="E25" i="71"/>
  <c r="F25" i="71"/>
  <c r="G25" i="71"/>
  <c r="H25" i="71"/>
  <c r="I25" i="71"/>
  <c r="J25" i="71"/>
  <c r="E24" i="71"/>
  <c r="G24" i="71"/>
  <c r="H24" i="71"/>
  <c r="I24" i="71"/>
  <c r="J24" i="71"/>
  <c r="E23" i="71"/>
  <c r="G23" i="71"/>
  <c r="H23" i="71"/>
  <c r="I23" i="71"/>
  <c r="J23" i="71"/>
  <c r="E22" i="71"/>
  <c r="G22" i="71"/>
  <c r="H22" i="71"/>
  <c r="I22" i="71"/>
  <c r="J22" i="71"/>
  <c r="E21" i="71"/>
  <c r="G21" i="71"/>
  <c r="H21" i="71"/>
  <c r="I21" i="71"/>
  <c r="J21" i="71"/>
  <c r="E20" i="71"/>
  <c r="G20" i="71"/>
  <c r="H20" i="71"/>
  <c r="K20" i="71" s="1"/>
  <c r="I20" i="71"/>
  <c r="J20" i="71"/>
  <c r="E19" i="71"/>
  <c r="G19" i="71"/>
  <c r="H19" i="71"/>
  <c r="I19" i="71"/>
  <c r="J19" i="71"/>
  <c r="E18" i="71"/>
  <c r="G18" i="71"/>
  <c r="H18" i="71"/>
  <c r="I18" i="71"/>
  <c r="J18" i="71"/>
  <c r="E17" i="71"/>
  <c r="G17" i="71"/>
  <c r="H17" i="71"/>
  <c r="I17" i="71"/>
  <c r="J17" i="71"/>
  <c r="E16" i="71"/>
  <c r="G16" i="71"/>
  <c r="H16" i="71"/>
  <c r="I16" i="71"/>
  <c r="J16" i="71"/>
  <c r="E15" i="71"/>
  <c r="G15" i="71"/>
  <c r="H15" i="71"/>
  <c r="I15" i="71"/>
  <c r="J15" i="71"/>
  <c r="D15" i="71"/>
  <c r="D16" i="71"/>
  <c r="D17" i="71"/>
  <c r="D18" i="71"/>
  <c r="D19" i="71"/>
  <c r="D20" i="71"/>
  <c r="D21" i="71"/>
  <c r="D22" i="71"/>
  <c r="D23" i="71"/>
  <c r="D24" i="71"/>
  <c r="D25" i="71"/>
  <c r="D26" i="71"/>
  <c r="D27" i="71"/>
  <c r="D28" i="71"/>
  <c r="D29" i="71"/>
  <c r="D30" i="71"/>
  <c r="D31" i="71"/>
  <c r="D33" i="71"/>
  <c r="D32" i="71"/>
  <c r="L20" i="71" l="1"/>
  <c r="K15" i="71"/>
  <c r="L15" i="71" s="1"/>
  <c r="K16" i="71"/>
  <c r="L16" i="71" s="1"/>
  <c r="K17" i="71"/>
  <c r="L17" i="71" s="1"/>
  <c r="K19" i="71"/>
  <c r="L19" i="71" s="1"/>
  <c r="K21" i="71"/>
  <c r="L21" i="71" s="1"/>
  <c r="K23" i="71"/>
  <c r="L23" i="71" s="1"/>
  <c r="K24" i="71"/>
  <c r="L24" i="71" s="1"/>
  <c r="K25" i="71"/>
  <c r="L25" i="71" s="1"/>
  <c r="K27" i="71"/>
  <c r="L27" i="71" s="1"/>
  <c r="K28" i="71"/>
  <c r="L28" i="71" s="1"/>
  <c r="K29" i="71"/>
  <c r="L29" i="71" s="1"/>
  <c r="K31" i="71"/>
  <c r="L31" i="71" s="1"/>
  <c r="L32" i="71"/>
  <c r="P33" i="71"/>
  <c r="K18" i="71"/>
  <c r="L18" i="71" s="1"/>
  <c r="K22" i="71"/>
  <c r="L22" i="71" s="1"/>
  <c r="K26" i="71"/>
  <c r="L26" i="71" s="1"/>
  <c r="K30" i="71"/>
  <c r="L30" i="71" s="1"/>
  <c r="E22" i="70"/>
  <c r="G22" i="70"/>
  <c r="H22" i="70"/>
  <c r="I22" i="70"/>
  <c r="E21" i="70"/>
  <c r="G21" i="70"/>
  <c r="H21" i="70"/>
  <c r="I21" i="70"/>
  <c r="E20" i="70"/>
  <c r="G20" i="70"/>
  <c r="H20" i="70"/>
  <c r="I20" i="70"/>
  <c r="E19" i="70"/>
  <c r="G19" i="70"/>
  <c r="H19" i="70"/>
  <c r="I19" i="70"/>
  <c r="E18" i="70"/>
  <c r="G18" i="70"/>
  <c r="H18" i="70"/>
  <c r="I18" i="70"/>
  <c r="E17" i="70"/>
  <c r="G17" i="70"/>
  <c r="H17" i="70"/>
  <c r="I17" i="70"/>
  <c r="E16" i="70"/>
  <c r="G16" i="70"/>
  <c r="H16" i="70"/>
  <c r="I16" i="70"/>
  <c r="E15" i="70"/>
  <c r="G15" i="70"/>
  <c r="H15" i="70"/>
  <c r="I15" i="70"/>
  <c r="K15" i="70" s="1"/>
  <c r="L15" i="70" s="1"/>
  <c r="E14" i="70"/>
  <c r="G14" i="70"/>
  <c r="H14" i="70"/>
  <c r="I14" i="70"/>
  <c r="E13" i="70"/>
  <c r="G13" i="70"/>
  <c r="H13" i="70"/>
  <c r="I13" i="70"/>
  <c r="E12" i="70"/>
  <c r="G12" i="70"/>
  <c r="H12" i="70"/>
  <c r="I12" i="70"/>
  <c r="K12" i="70" s="1"/>
  <c r="E11" i="70"/>
  <c r="G11" i="70"/>
  <c r="H11" i="70"/>
  <c r="I11" i="70"/>
  <c r="E10" i="70"/>
  <c r="G10" i="70"/>
  <c r="H10" i="70"/>
  <c r="I10" i="70"/>
  <c r="E9" i="70"/>
  <c r="G9" i="70"/>
  <c r="H9" i="70"/>
  <c r="I9" i="70"/>
  <c r="E8" i="70"/>
  <c r="G8" i="70"/>
  <c r="H8" i="70"/>
  <c r="I8" i="70"/>
  <c r="E7" i="70"/>
  <c r="H7" i="70"/>
  <c r="I7" i="70"/>
  <c r="E6" i="70"/>
  <c r="H6" i="70"/>
  <c r="I6" i="70"/>
  <c r="D6" i="70"/>
  <c r="D7" i="70"/>
  <c r="D8" i="70"/>
  <c r="D9" i="70"/>
  <c r="D10" i="70"/>
  <c r="D11" i="70"/>
  <c r="D12" i="70"/>
  <c r="D13" i="70"/>
  <c r="D14" i="70"/>
  <c r="D15" i="70"/>
  <c r="D16" i="70"/>
  <c r="D17" i="70"/>
  <c r="D18" i="70"/>
  <c r="D19" i="70"/>
  <c r="D20" i="70"/>
  <c r="D21" i="70"/>
  <c r="D22" i="70"/>
  <c r="E11" i="69"/>
  <c r="G11" i="69"/>
  <c r="H11" i="69"/>
  <c r="K11" i="69" s="1"/>
  <c r="I11" i="69"/>
  <c r="D11" i="69"/>
  <c r="E12" i="69"/>
  <c r="G12" i="69"/>
  <c r="H12" i="69"/>
  <c r="I12" i="69"/>
  <c r="J12" i="69"/>
  <c r="J19" i="69"/>
  <c r="J18" i="69"/>
  <c r="J17" i="69"/>
  <c r="J16" i="69"/>
  <c r="J15" i="69"/>
  <c r="J14" i="69"/>
  <c r="J13" i="69"/>
  <c r="E20" i="69"/>
  <c r="G20" i="69"/>
  <c r="H20" i="69"/>
  <c r="I20" i="69"/>
  <c r="E19" i="69"/>
  <c r="G19" i="69"/>
  <c r="H19" i="69"/>
  <c r="I19" i="69"/>
  <c r="E18" i="69"/>
  <c r="G18" i="69"/>
  <c r="H18" i="69"/>
  <c r="I18" i="69"/>
  <c r="K18" i="69" s="1"/>
  <c r="L18" i="69" s="1"/>
  <c r="E17" i="69"/>
  <c r="G17" i="69"/>
  <c r="H17" i="69"/>
  <c r="I17" i="69"/>
  <c r="E16" i="69"/>
  <c r="G16" i="69"/>
  <c r="H16" i="69"/>
  <c r="I16" i="69"/>
  <c r="E15" i="69"/>
  <c r="G15" i="69"/>
  <c r="H15" i="69"/>
  <c r="I15" i="69"/>
  <c r="E14" i="69"/>
  <c r="G14" i="69"/>
  <c r="H14" i="69"/>
  <c r="I14" i="69"/>
  <c r="E13" i="69"/>
  <c r="H13" i="69"/>
  <c r="I13" i="69"/>
  <c r="E10" i="69"/>
  <c r="G10" i="69"/>
  <c r="H10" i="69"/>
  <c r="I10" i="69"/>
  <c r="K10" i="69" s="1"/>
  <c r="E9" i="69"/>
  <c r="G9" i="69"/>
  <c r="H9" i="69"/>
  <c r="I9" i="69"/>
  <c r="E8" i="69"/>
  <c r="G8" i="69"/>
  <c r="H8" i="69"/>
  <c r="I8" i="69"/>
  <c r="E7" i="69"/>
  <c r="G7" i="69"/>
  <c r="H7" i="69"/>
  <c r="I7" i="69"/>
  <c r="E6" i="69"/>
  <c r="G6" i="69"/>
  <c r="H6" i="69"/>
  <c r="I6" i="69"/>
  <c r="D6" i="69"/>
  <c r="D7" i="69"/>
  <c r="D8" i="69"/>
  <c r="D9" i="69"/>
  <c r="D12" i="69"/>
  <c r="D13" i="69"/>
  <c r="D14" i="69"/>
  <c r="D15" i="69"/>
  <c r="D16" i="69"/>
  <c r="D17" i="69"/>
  <c r="D18" i="69"/>
  <c r="D19" i="69"/>
  <c r="D20" i="69"/>
  <c r="E21" i="69"/>
  <c r="G21" i="69"/>
  <c r="H21" i="69"/>
  <c r="I21" i="69"/>
  <c r="J21" i="69"/>
  <c r="E48" i="69"/>
  <c r="F48" i="69"/>
  <c r="G48" i="69"/>
  <c r="H48" i="69"/>
  <c r="N48" i="69" s="1"/>
  <c r="I48" i="69"/>
  <c r="J48" i="69"/>
  <c r="E47" i="69"/>
  <c r="G47" i="69"/>
  <c r="H47" i="69"/>
  <c r="I47" i="69"/>
  <c r="J47" i="69"/>
  <c r="E46" i="69"/>
  <c r="G46" i="69"/>
  <c r="H46" i="69"/>
  <c r="I46" i="69"/>
  <c r="J46" i="69"/>
  <c r="E45" i="69"/>
  <c r="G45" i="69"/>
  <c r="H45" i="69"/>
  <c r="I45" i="69"/>
  <c r="J45" i="69"/>
  <c r="E44" i="69"/>
  <c r="G44" i="69"/>
  <c r="H44" i="69"/>
  <c r="I44" i="69"/>
  <c r="J44" i="69"/>
  <c r="E43" i="69"/>
  <c r="G43" i="69"/>
  <c r="H43" i="69"/>
  <c r="I43" i="69"/>
  <c r="J43" i="69"/>
  <c r="E42" i="69"/>
  <c r="G42" i="69"/>
  <c r="H42" i="69"/>
  <c r="I42" i="69"/>
  <c r="J42" i="69"/>
  <c r="E41" i="69"/>
  <c r="F41" i="69"/>
  <c r="G41" i="69"/>
  <c r="H41" i="69"/>
  <c r="I41" i="69"/>
  <c r="J41" i="69"/>
  <c r="E40" i="69"/>
  <c r="F40" i="69"/>
  <c r="G40" i="69"/>
  <c r="H40" i="69"/>
  <c r="I40" i="69"/>
  <c r="J40" i="69"/>
  <c r="E39" i="69"/>
  <c r="G39" i="69"/>
  <c r="H39" i="69"/>
  <c r="I39" i="69"/>
  <c r="J39" i="69"/>
  <c r="E38" i="69"/>
  <c r="G38" i="69"/>
  <c r="H38" i="69"/>
  <c r="I38" i="69"/>
  <c r="J38" i="69"/>
  <c r="E37" i="69"/>
  <c r="G37" i="69"/>
  <c r="H37" i="69"/>
  <c r="I37" i="69"/>
  <c r="J37" i="69"/>
  <c r="E36" i="69"/>
  <c r="G36" i="69"/>
  <c r="H36" i="69"/>
  <c r="I36" i="69"/>
  <c r="J36" i="69"/>
  <c r="E35" i="69"/>
  <c r="G35" i="69"/>
  <c r="H35" i="69"/>
  <c r="I35" i="69"/>
  <c r="J35" i="69"/>
  <c r="E34" i="69"/>
  <c r="G34" i="69"/>
  <c r="H34" i="69"/>
  <c r="I34" i="69"/>
  <c r="J34" i="69"/>
  <c r="E33" i="69"/>
  <c r="G33" i="69"/>
  <c r="H33" i="69"/>
  <c r="I33" i="69"/>
  <c r="K33" i="69" s="1"/>
  <c r="L33" i="69" s="1"/>
  <c r="J33" i="69"/>
  <c r="E32" i="69"/>
  <c r="G32" i="69"/>
  <c r="H32" i="69"/>
  <c r="I32" i="69"/>
  <c r="J32" i="69"/>
  <c r="E31" i="69"/>
  <c r="G31" i="69"/>
  <c r="H31" i="69"/>
  <c r="I31" i="69"/>
  <c r="J31" i="69"/>
  <c r="E30" i="69"/>
  <c r="G30" i="69"/>
  <c r="H30" i="69"/>
  <c r="I30" i="69"/>
  <c r="J30" i="69"/>
  <c r="E29" i="69"/>
  <c r="G29" i="69"/>
  <c r="H29" i="69"/>
  <c r="I29" i="69"/>
  <c r="J29" i="69"/>
  <c r="E28" i="69"/>
  <c r="G28" i="69"/>
  <c r="H28" i="69"/>
  <c r="I28" i="69"/>
  <c r="J28" i="69"/>
  <c r="E27" i="69"/>
  <c r="G27" i="69"/>
  <c r="H27" i="69"/>
  <c r="I27" i="69"/>
  <c r="J27" i="69"/>
  <c r="E26" i="69"/>
  <c r="G26" i="69"/>
  <c r="H26" i="69"/>
  <c r="I26" i="69"/>
  <c r="J26" i="69"/>
  <c r="E25" i="69"/>
  <c r="G25" i="69"/>
  <c r="H25" i="69"/>
  <c r="I25" i="69"/>
  <c r="J25" i="69"/>
  <c r="E24" i="69"/>
  <c r="G24" i="69"/>
  <c r="H24" i="69"/>
  <c r="I24" i="69"/>
  <c r="J24" i="69"/>
  <c r="E23" i="69"/>
  <c r="G23" i="69"/>
  <c r="H23" i="69"/>
  <c r="I23" i="69"/>
  <c r="J23" i="69"/>
  <c r="E22" i="69"/>
  <c r="G22" i="69"/>
  <c r="H22" i="69"/>
  <c r="I22" i="69"/>
  <c r="J22" i="69"/>
  <c r="D21" i="69"/>
  <c r="D22" i="69"/>
  <c r="D23" i="69"/>
  <c r="D24" i="69"/>
  <c r="D25" i="69"/>
  <c r="D26" i="69"/>
  <c r="D27" i="69"/>
  <c r="D28" i="69"/>
  <c r="D29" i="69"/>
  <c r="D30" i="69"/>
  <c r="D31" i="69"/>
  <c r="D32" i="69"/>
  <c r="D33" i="69"/>
  <c r="D34" i="69"/>
  <c r="D35" i="69"/>
  <c r="D36" i="69"/>
  <c r="D37" i="69"/>
  <c r="D38" i="69"/>
  <c r="D39" i="69"/>
  <c r="D40" i="69"/>
  <c r="D41" i="69"/>
  <c r="D42" i="69"/>
  <c r="D43" i="69"/>
  <c r="D44" i="69"/>
  <c r="D45" i="69"/>
  <c r="D46" i="69"/>
  <c r="D47" i="69"/>
  <c r="D48" i="69"/>
  <c r="K7" i="69"/>
  <c r="D10" i="69"/>
  <c r="K19" i="69"/>
  <c r="J20" i="69"/>
  <c r="K37" i="69"/>
  <c r="L37" i="69" s="1"/>
  <c r="O48" i="69"/>
  <c r="E19" i="68"/>
  <c r="G19" i="68"/>
  <c r="H19" i="68"/>
  <c r="I19" i="68"/>
  <c r="E18" i="68"/>
  <c r="G18" i="68"/>
  <c r="H18" i="68"/>
  <c r="I18" i="68"/>
  <c r="K18" i="68" s="1"/>
  <c r="E17" i="68"/>
  <c r="G17" i="68"/>
  <c r="H17" i="68"/>
  <c r="I17" i="68"/>
  <c r="E16" i="68"/>
  <c r="G16" i="68"/>
  <c r="H16" i="68"/>
  <c r="K16" i="68" s="1"/>
  <c r="I16" i="68"/>
  <c r="E15" i="68"/>
  <c r="G15" i="68"/>
  <c r="H15" i="68"/>
  <c r="I15" i="68"/>
  <c r="E14" i="68"/>
  <c r="G14" i="68"/>
  <c r="H14" i="68"/>
  <c r="I14" i="68"/>
  <c r="K14" i="68" s="1"/>
  <c r="E13" i="68"/>
  <c r="G13" i="68"/>
  <c r="H13" i="68"/>
  <c r="I13" i="68"/>
  <c r="E12" i="68"/>
  <c r="G12" i="68"/>
  <c r="H12" i="68"/>
  <c r="I12" i="68"/>
  <c r="E11" i="68"/>
  <c r="G11" i="68"/>
  <c r="H11" i="68"/>
  <c r="I11" i="68"/>
  <c r="E10" i="68"/>
  <c r="G10" i="68"/>
  <c r="H10" i="68"/>
  <c r="I10" i="68"/>
  <c r="K10" i="68" s="1"/>
  <c r="E9" i="68"/>
  <c r="G9" i="68"/>
  <c r="H9" i="68"/>
  <c r="I9" i="68"/>
  <c r="E8" i="68"/>
  <c r="G8" i="68"/>
  <c r="H8" i="68"/>
  <c r="I8" i="68"/>
  <c r="E7" i="68"/>
  <c r="G7" i="68"/>
  <c r="H7" i="68"/>
  <c r="I7" i="68"/>
  <c r="E6" i="68"/>
  <c r="G6" i="68"/>
  <c r="H6" i="68"/>
  <c r="I6" i="68"/>
  <c r="K6" i="68" s="1"/>
  <c r="L6" i="68" s="1"/>
  <c r="D18" i="68"/>
  <c r="D7" i="68"/>
  <c r="D8" i="68"/>
  <c r="D9" i="68"/>
  <c r="D10" i="68"/>
  <c r="D11" i="68"/>
  <c r="D12" i="68"/>
  <c r="D13" i="68"/>
  <c r="D14" i="68"/>
  <c r="D15" i="68"/>
  <c r="D16" i="68"/>
  <c r="D17" i="68"/>
  <c r="E20" i="68"/>
  <c r="G20" i="68"/>
  <c r="H20" i="68"/>
  <c r="I20" i="68"/>
  <c r="J20" i="68"/>
  <c r="D20" i="68"/>
  <c r="D19" i="68"/>
  <c r="E32" i="68"/>
  <c r="G32" i="68"/>
  <c r="H32" i="68"/>
  <c r="I32" i="68"/>
  <c r="J32" i="68"/>
  <c r="E31" i="68"/>
  <c r="G31" i="68"/>
  <c r="H31" i="68"/>
  <c r="I31" i="68"/>
  <c r="J31" i="68"/>
  <c r="E30" i="68"/>
  <c r="G30" i="68"/>
  <c r="H30" i="68"/>
  <c r="I30" i="68"/>
  <c r="J30" i="68"/>
  <c r="E29" i="68"/>
  <c r="G29" i="68"/>
  <c r="H29" i="68"/>
  <c r="I29" i="68"/>
  <c r="J29" i="68"/>
  <c r="E28" i="68"/>
  <c r="G28" i="68"/>
  <c r="H28" i="68"/>
  <c r="I28" i="68"/>
  <c r="J28" i="68"/>
  <c r="E27" i="68"/>
  <c r="G27" i="68"/>
  <c r="H27" i="68"/>
  <c r="I27" i="68"/>
  <c r="J27" i="68"/>
  <c r="E26" i="68"/>
  <c r="G26" i="68"/>
  <c r="H26" i="68"/>
  <c r="I26" i="68"/>
  <c r="J26" i="68"/>
  <c r="E25" i="68"/>
  <c r="G25" i="68"/>
  <c r="H25" i="68"/>
  <c r="I25" i="68"/>
  <c r="J25" i="68"/>
  <c r="E24" i="68"/>
  <c r="G24" i="68"/>
  <c r="H24" i="68"/>
  <c r="I24" i="68"/>
  <c r="J24" i="68"/>
  <c r="E23" i="68"/>
  <c r="G23" i="68"/>
  <c r="H23" i="68"/>
  <c r="I23" i="68"/>
  <c r="J23" i="68"/>
  <c r="E22" i="68"/>
  <c r="G22" i="68"/>
  <c r="H22" i="68"/>
  <c r="I22" i="68"/>
  <c r="J22" i="68"/>
  <c r="E21" i="68"/>
  <c r="H21" i="68"/>
  <c r="I21" i="68"/>
  <c r="J21" i="68"/>
  <c r="D21" i="68"/>
  <c r="D22" i="68"/>
  <c r="D23" i="68"/>
  <c r="D24" i="68"/>
  <c r="D25" i="68"/>
  <c r="D26" i="68"/>
  <c r="D27" i="68"/>
  <c r="D28" i="68"/>
  <c r="E55" i="68"/>
  <c r="G55" i="68"/>
  <c r="H55" i="68"/>
  <c r="I55" i="68"/>
  <c r="J55" i="68"/>
  <c r="E54" i="68"/>
  <c r="G54" i="68"/>
  <c r="H54" i="68"/>
  <c r="I54" i="68"/>
  <c r="J54" i="68"/>
  <c r="E53" i="68"/>
  <c r="G53" i="68"/>
  <c r="H53" i="68"/>
  <c r="I53" i="68"/>
  <c r="J53" i="68"/>
  <c r="E52" i="68"/>
  <c r="G52" i="68"/>
  <c r="H52" i="68"/>
  <c r="I52" i="68"/>
  <c r="J52" i="68"/>
  <c r="E51" i="68"/>
  <c r="G51" i="68"/>
  <c r="H51" i="68"/>
  <c r="I51" i="68"/>
  <c r="J51" i="68"/>
  <c r="E50" i="68"/>
  <c r="G50" i="68"/>
  <c r="H50" i="68"/>
  <c r="I50" i="68"/>
  <c r="J50" i="68"/>
  <c r="E49" i="68"/>
  <c r="F49" i="68"/>
  <c r="G49" i="68"/>
  <c r="H49" i="68"/>
  <c r="I49" i="68"/>
  <c r="J49" i="68"/>
  <c r="E48" i="68"/>
  <c r="F48" i="68"/>
  <c r="G48" i="68"/>
  <c r="H48" i="68"/>
  <c r="I48" i="68"/>
  <c r="J48" i="68"/>
  <c r="E47" i="68"/>
  <c r="G47" i="68"/>
  <c r="H47" i="68"/>
  <c r="I47" i="68"/>
  <c r="J47" i="68"/>
  <c r="E46" i="68"/>
  <c r="G46" i="68"/>
  <c r="H46" i="68"/>
  <c r="I46" i="68"/>
  <c r="J46" i="68"/>
  <c r="E45" i="68"/>
  <c r="G45" i="68"/>
  <c r="H45" i="68"/>
  <c r="I45" i="68"/>
  <c r="J45" i="68"/>
  <c r="E44" i="68"/>
  <c r="G44" i="68"/>
  <c r="H44" i="68"/>
  <c r="I44" i="68"/>
  <c r="J44" i="68"/>
  <c r="E43" i="68"/>
  <c r="G43" i="68"/>
  <c r="H43" i="68"/>
  <c r="I43" i="68"/>
  <c r="J43" i="68"/>
  <c r="E42" i="68"/>
  <c r="G42" i="68"/>
  <c r="H42" i="68"/>
  <c r="I42" i="68"/>
  <c r="J42" i="68"/>
  <c r="E41" i="68"/>
  <c r="G41" i="68"/>
  <c r="H41" i="68"/>
  <c r="I41" i="68"/>
  <c r="J41" i="68"/>
  <c r="E40" i="68"/>
  <c r="G40" i="68"/>
  <c r="H40" i="68"/>
  <c r="I40" i="68"/>
  <c r="J40" i="68"/>
  <c r="E39" i="68"/>
  <c r="G39" i="68"/>
  <c r="H39" i="68"/>
  <c r="I39" i="68"/>
  <c r="J39" i="68"/>
  <c r="E38" i="68"/>
  <c r="G38" i="68"/>
  <c r="H38" i="68"/>
  <c r="I38" i="68"/>
  <c r="J38" i="68"/>
  <c r="E37" i="68"/>
  <c r="G37" i="68"/>
  <c r="H37" i="68"/>
  <c r="I37" i="68"/>
  <c r="J37" i="68"/>
  <c r="E36" i="68"/>
  <c r="G36" i="68"/>
  <c r="H36" i="68"/>
  <c r="I36" i="68"/>
  <c r="J36" i="68"/>
  <c r="E35" i="68"/>
  <c r="G35" i="68"/>
  <c r="H35" i="68"/>
  <c r="I35" i="68"/>
  <c r="J35" i="68"/>
  <c r="E34" i="68"/>
  <c r="G34" i="68"/>
  <c r="H34" i="68"/>
  <c r="I34" i="68"/>
  <c r="J34" i="68"/>
  <c r="E33" i="68"/>
  <c r="G33" i="68"/>
  <c r="H33" i="68"/>
  <c r="I33" i="68"/>
  <c r="J33" i="68"/>
  <c r="D29" i="68"/>
  <c r="D30" i="68"/>
  <c r="D31" i="68"/>
  <c r="D32" i="68"/>
  <c r="D33" i="68"/>
  <c r="D34" i="68"/>
  <c r="D35" i="68"/>
  <c r="D36" i="68"/>
  <c r="D37" i="68"/>
  <c r="D38" i="68"/>
  <c r="D39" i="68"/>
  <c r="D40" i="68"/>
  <c r="D41" i="68"/>
  <c r="D42" i="68"/>
  <c r="D43" i="68"/>
  <c r="D44" i="68"/>
  <c r="D45" i="68"/>
  <c r="D46" i="68"/>
  <c r="D47" i="68"/>
  <c r="D48" i="68"/>
  <c r="D49" i="68"/>
  <c r="D50" i="68"/>
  <c r="D51" i="68"/>
  <c r="D52" i="68"/>
  <c r="D53" i="68"/>
  <c r="D54" i="68"/>
  <c r="D55" i="68"/>
  <c r="E56" i="68"/>
  <c r="F56" i="68"/>
  <c r="G56" i="68"/>
  <c r="H56" i="68"/>
  <c r="N56" i="68" s="1"/>
  <c r="I56" i="68"/>
  <c r="O56" i="68" s="1"/>
  <c r="J56" i="68"/>
  <c r="D56" i="68"/>
  <c r="K8" i="68"/>
  <c r="P48" i="69" l="1"/>
  <c r="K6" i="69"/>
  <c r="L11" i="69"/>
  <c r="K13" i="69"/>
  <c r="K18" i="70"/>
  <c r="K20" i="70"/>
  <c r="K9" i="70"/>
  <c r="K17" i="70"/>
  <c r="L17" i="70" s="1"/>
  <c r="K22" i="68"/>
  <c r="K13" i="68"/>
  <c r="K14" i="69"/>
  <c r="L14" i="69" s="1"/>
  <c r="K6" i="70"/>
  <c r="K14" i="70"/>
  <c r="L14" i="70" s="1"/>
  <c r="K22" i="70"/>
  <c r="K8" i="70"/>
  <c r="L8" i="70" s="1"/>
  <c r="K29" i="69"/>
  <c r="L29" i="69" s="1"/>
  <c r="K41" i="69"/>
  <c r="L41" i="69" s="1"/>
  <c r="K45" i="69"/>
  <c r="L45" i="69" s="1"/>
  <c r="K8" i="69"/>
  <c r="L8" i="69" s="1"/>
  <c r="K25" i="69"/>
  <c r="L25" i="69" s="1"/>
  <c r="K17" i="69"/>
  <c r="L17" i="69" s="1"/>
  <c r="K12" i="69"/>
  <c r="L12" i="69" s="1"/>
  <c r="L22" i="68"/>
  <c r="K40" i="68"/>
  <c r="L40" i="68" s="1"/>
  <c r="K54" i="68"/>
  <c r="L54" i="68" s="1"/>
  <c r="L8" i="68"/>
  <c r="K36" i="68"/>
  <c r="L36" i="68" s="1"/>
  <c r="K44" i="68"/>
  <c r="L44" i="68" s="1"/>
  <c r="K48" i="68"/>
  <c r="L48" i="68" s="1"/>
  <c r="K51" i="68"/>
  <c r="L51" i="68" s="1"/>
  <c r="K52" i="68"/>
  <c r="L52" i="68" s="1"/>
  <c r="K26" i="68"/>
  <c r="L26" i="68" s="1"/>
  <c r="K30" i="68"/>
  <c r="L30" i="68" s="1"/>
  <c r="K12" i="68"/>
  <c r="L12" i="68" s="1"/>
  <c r="K15" i="68"/>
  <c r="L15" i="68" s="1"/>
  <c r="K9" i="68"/>
  <c r="L16" i="68"/>
  <c r="K17" i="68"/>
  <c r="L17" i="68" s="1"/>
  <c r="K7" i="70"/>
  <c r="K10" i="70"/>
  <c r="L10" i="70" s="1"/>
  <c r="L9" i="70"/>
  <c r="L18" i="70"/>
  <c r="L22" i="70"/>
  <c r="L20" i="70"/>
  <c r="L12" i="70"/>
  <c r="K21" i="70"/>
  <c r="L21" i="70" s="1"/>
  <c r="K19" i="70"/>
  <c r="L19" i="70" s="1"/>
  <c r="K16" i="70"/>
  <c r="L16" i="70" s="1"/>
  <c r="K13" i="70"/>
  <c r="L13" i="70" s="1"/>
  <c r="K11" i="70"/>
  <c r="L11" i="70" s="1"/>
  <c r="L6" i="69"/>
  <c r="L10" i="69"/>
  <c r="K15" i="69"/>
  <c r="L15" i="69" s="1"/>
  <c r="K20" i="69"/>
  <c r="L20" i="69" s="1"/>
  <c r="K21" i="69"/>
  <c r="L21" i="69" s="1"/>
  <c r="K22" i="69"/>
  <c r="L22" i="69" s="1"/>
  <c r="K23" i="69"/>
  <c r="L23" i="69" s="1"/>
  <c r="K24" i="69"/>
  <c r="L24" i="69" s="1"/>
  <c r="K26" i="69"/>
  <c r="L26" i="69" s="1"/>
  <c r="K27" i="69"/>
  <c r="L27" i="69" s="1"/>
  <c r="K28" i="69"/>
  <c r="L28" i="69" s="1"/>
  <c r="K30" i="69"/>
  <c r="L30" i="69" s="1"/>
  <c r="K31" i="69"/>
  <c r="L31" i="69" s="1"/>
  <c r="K32" i="69"/>
  <c r="L32" i="69" s="1"/>
  <c r="K34" i="69"/>
  <c r="L34" i="69" s="1"/>
  <c r="K35" i="69"/>
  <c r="L35" i="69" s="1"/>
  <c r="K36" i="69"/>
  <c r="L36" i="69" s="1"/>
  <c r="K38" i="69"/>
  <c r="L38" i="69" s="1"/>
  <c r="K39" i="69"/>
  <c r="L39" i="69" s="1"/>
  <c r="K40" i="69"/>
  <c r="L40" i="69" s="1"/>
  <c r="K42" i="69"/>
  <c r="L42" i="69" s="1"/>
  <c r="K43" i="69"/>
  <c r="L43" i="69" s="1"/>
  <c r="K44" i="69"/>
  <c r="L44" i="69" s="1"/>
  <c r="K46" i="69"/>
  <c r="L46" i="69" s="1"/>
  <c r="K47" i="69"/>
  <c r="L47" i="69" s="1"/>
  <c r="K16" i="69"/>
  <c r="L16" i="69" s="1"/>
  <c r="K9" i="69"/>
  <c r="L9" i="69" s="1"/>
  <c r="L19" i="69"/>
  <c r="L7" i="69"/>
  <c r="P56" i="68"/>
  <c r="K33" i="68"/>
  <c r="L33" i="68" s="1"/>
  <c r="K35" i="68"/>
  <c r="L35" i="68" s="1"/>
  <c r="K37" i="68"/>
  <c r="L37" i="68" s="1"/>
  <c r="K39" i="68"/>
  <c r="L39" i="68" s="1"/>
  <c r="K41" i="68"/>
  <c r="L41" i="68" s="1"/>
  <c r="K43" i="68"/>
  <c r="L43" i="68" s="1"/>
  <c r="K45" i="68"/>
  <c r="L45" i="68" s="1"/>
  <c r="K47" i="68"/>
  <c r="L47" i="68" s="1"/>
  <c r="K49" i="68"/>
  <c r="L49" i="68" s="1"/>
  <c r="K53" i="68"/>
  <c r="L53" i="68" s="1"/>
  <c r="K55" i="68"/>
  <c r="L55" i="68" s="1"/>
  <c r="K21" i="68"/>
  <c r="K24" i="68"/>
  <c r="L24" i="68" s="1"/>
  <c r="K25" i="68"/>
  <c r="L25" i="68" s="1"/>
  <c r="K28" i="68"/>
  <c r="L28" i="68" s="1"/>
  <c r="K29" i="68"/>
  <c r="L29" i="68" s="1"/>
  <c r="K32" i="68"/>
  <c r="L32" i="68" s="1"/>
  <c r="K20" i="68"/>
  <c r="L20" i="68" s="1"/>
  <c r="L9" i="68"/>
  <c r="K7" i="68"/>
  <c r="L7" i="68" s="1"/>
  <c r="K34" i="68"/>
  <c r="L34" i="68" s="1"/>
  <c r="K38" i="68"/>
  <c r="L38" i="68" s="1"/>
  <c r="K42" i="68"/>
  <c r="L42" i="68" s="1"/>
  <c r="K46" i="68"/>
  <c r="L46" i="68" s="1"/>
  <c r="K50" i="68"/>
  <c r="L50" i="68" s="1"/>
  <c r="K23" i="68"/>
  <c r="L23" i="68" s="1"/>
  <c r="K27" i="68"/>
  <c r="L27" i="68" s="1"/>
  <c r="K31" i="68"/>
  <c r="L31" i="68" s="1"/>
  <c r="K11" i="68"/>
  <c r="L11" i="68" s="1"/>
  <c r="K19" i="68"/>
  <c r="L19" i="68" s="1"/>
  <c r="L13" i="68"/>
  <c r="L18" i="68"/>
  <c r="L10" i="68"/>
  <c r="L14" i="68"/>
  <c r="D11" i="6" l="1"/>
  <c r="F20" i="69" s="1"/>
  <c r="I11" i="6"/>
  <c r="J11" i="6" s="1"/>
  <c r="I12" i="6"/>
  <c r="I6" i="6"/>
  <c r="J6" i="6" s="1"/>
  <c r="I7" i="6"/>
  <c r="D8" i="6"/>
  <c r="F37" i="72" s="1"/>
  <c r="I8" i="6"/>
  <c r="J8" i="6" s="1"/>
  <c r="I9" i="6"/>
  <c r="D10" i="6"/>
  <c r="F28" i="68" s="1"/>
  <c r="I10" i="6"/>
  <c r="J10" i="6" s="1"/>
  <c r="D10" i="67"/>
  <c r="H10" i="67"/>
  <c r="G10" i="67"/>
  <c r="F10" i="67"/>
  <c r="E10" i="67"/>
  <c r="C10" i="67"/>
  <c r="B10" i="67"/>
  <c r="J9" i="67"/>
  <c r="L8" i="67"/>
  <c r="I8" i="67"/>
  <c r="J8" i="67" s="1"/>
  <c r="L7" i="67"/>
  <c r="I7" i="67"/>
  <c r="J7" i="67" s="1"/>
  <c r="M6" i="67"/>
  <c r="L6" i="67"/>
  <c r="I6" i="67"/>
  <c r="A3" i="67"/>
  <c r="N6" i="67" l="1"/>
  <c r="I10" i="67"/>
  <c r="J10" i="67" s="1"/>
  <c r="J6" i="67"/>
  <c r="F64" i="72"/>
  <c r="D10" i="65" l="1"/>
  <c r="D7" i="65"/>
  <c r="F55" i="68" s="1"/>
  <c r="D8" i="65"/>
  <c r="F47" i="69" s="1"/>
  <c r="D9" i="65"/>
  <c r="F32" i="71" s="1"/>
  <c r="D7" i="64"/>
  <c r="F54" i="68" s="1"/>
  <c r="D8" i="64"/>
  <c r="F46" i="69" s="1"/>
  <c r="D9" i="64"/>
  <c r="F31" i="71" s="1"/>
  <c r="D6" i="64"/>
  <c r="F63" i="72" s="1"/>
  <c r="D7" i="63"/>
  <c r="F53" i="68" s="1"/>
  <c r="D8" i="63"/>
  <c r="F45" i="69" s="1"/>
  <c r="D9" i="63"/>
  <c r="F30" i="71" s="1"/>
  <c r="D6" i="63"/>
  <c r="F62" i="72" s="1"/>
  <c r="D7" i="62"/>
  <c r="F52" i="68" s="1"/>
  <c r="D8" i="62"/>
  <c r="F44" i="69" s="1"/>
  <c r="D9" i="62"/>
  <c r="F29" i="71" s="1"/>
  <c r="F61" i="72"/>
  <c r="D7" i="61"/>
  <c r="F51" i="68" s="1"/>
  <c r="D8" i="61"/>
  <c r="F43" i="69" s="1"/>
  <c r="D9" i="61"/>
  <c r="F28" i="71" s="1"/>
  <c r="D6" i="61"/>
  <c r="F60" i="72" s="1"/>
  <c r="D10" i="62" l="1"/>
  <c r="D10" i="61"/>
  <c r="D10" i="64"/>
  <c r="D10" i="63"/>
  <c r="H10" i="65"/>
  <c r="G10" i="65"/>
  <c r="F10" i="65"/>
  <c r="E10" i="65"/>
  <c r="C10" i="65"/>
  <c r="B10" i="65"/>
  <c r="I9" i="65"/>
  <c r="J9" i="65" s="1"/>
  <c r="L8" i="65"/>
  <c r="I8" i="65"/>
  <c r="J8" i="65" s="1"/>
  <c r="L7" i="65"/>
  <c r="I7" i="65"/>
  <c r="J7" i="65" s="1"/>
  <c r="M6" i="65"/>
  <c r="L6" i="65"/>
  <c r="N6" i="65" s="1"/>
  <c r="I6" i="65"/>
  <c r="I10" i="65" s="1"/>
  <c r="J10" i="65" s="1"/>
  <c r="A3" i="65"/>
  <c r="H10" i="64"/>
  <c r="G10" i="64"/>
  <c r="F10" i="64"/>
  <c r="E10" i="64"/>
  <c r="C10" i="64"/>
  <c r="B10" i="64"/>
  <c r="I9" i="64"/>
  <c r="J9" i="64" s="1"/>
  <c r="L8" i="64"/>
  <c r="I8" i="64"/>
  <c r="J8" i="64" s="1"/>
  <c r="L7" i="64"/>
  <c r="I7" i="64"/>
  <c r="J7" i="64" s="1"/>
  <c r="M6" i="64"/>
  <c r="N6" i="64" s="1"/>
  <c r="L6" i="64"/>
  <c r="I6" i="64"/>
  <c r="J6" i="64" s="1"/>
  <c r="A3" i="64"/>
  <c r="H10" i="63"/>
  <c r="G10" i="63"/>
  <c r="F10" i="63"/>
  <c r="E10" i="63"/>
  <c r="C10" i="63"/>
  <c r="B10" i="63"/>
  <c r="I9" i="63"/>
  <c r="J9" i="63" s="1"/>
  <c r="L8" i="63"/>
  <c r="I8" i="63"/>
  <c r="J8" i="63" s="1"/>
  <c r="L7" i="63"/>
  <c r="I7" i="63"/>
  <c r="J7" i="63" s="1"/>
  <c r="M6" i="63"/>
  <c r="N6" i="63" s="1"/>
  <c r="L6" i="63"/>
  <c r="I6" i="63"/>
  <c r="J6" i="63" s="1"/>
  <c r="A3" i="63"/>
  <c r="H10" i="62"/>
  <c r="G10" i="62"/>
  <c r="F10" i="62"/>
  <c r="E10" i="62"/>
  <c r="C10" i="62"/>
  <c r="B10" i="62"/>
  <c r="I9" i="62"/>
  <c r="J9" i="62" s="1"/>
  <c r="L8" i="62"/>
  <c r="I8" i="62"/>
  <c r="J8" i="62" s="1"/>
  <c r="L7" i="62"/>
  <c r="I7" i="62"/>
  <c r="J7" i="62" s="1"/>
  <c r="M6" i="62"/>
  <c r="N6" i="62" s="1"/>
  <c r="L6" i="62"/>
  <c r="I6" i="62"/>
  <c r="J6" i="62" s="1"/>
  <c r="A3" i="62"/>
  <c r="H10" i="61"/>
  <c r="G10" i="61"/>
  <c r="F10" i="61"/>
  <c r="E10" i="61"/>
  <c r="C10" i="61"/>
  <c r="B10" i="61"/>
  <c r="I9" i="61"/>
  <c r="J9" i="61" s="1"/>
  <c r="L8" i="61"/>
  <c r="I8" i="61"/>
  <c r="J8" i="61" s="1"/>
  <c r="L7" i="61"/>
  <c r="I7" i="61"/>
  <c r="J7" i="61" s="1"/>
  <c r="M6" i="61"/>
  <c r="L6" i="61"/>
  <c r="I6" i="61"/>
  <c r="A3" i="61"/>
  <c r="N6" i="61" l="1"/>
  <c r="I10" i="61"/>
  <c r="J10" i="61" s="1"/>
  <c r="J6" i="65"/>
  <c r="I10" i="64"/>
  <c r="J10" i="64" s="1"/>
  <c r="I10" i="63"/>
  <c r="J10" i="63" s="1"/>
  <c r="I10" i="62"/>
  <c r="J10" i="62" s="1"/>
  <c r="J6" i="61"/>
  <c r="H10" i="60" l="1"/>
  <c r="G10" i="60"/>
  <c r="F10" i="60"/>
  <c r="E10" i="60"/>
  <c r="D10" i="60"/>
  <c r="C10" i="60"/>
  <c r="B10" i="60"/>
  <c r="J9" i="60"/>
  <c r="I9" i="60"/>
  <c r="O8" i="60"/>
  <c r="L8" i="60"/>
  <c r="I8" i="60"/>
  <c r="O7" i="60"/>
  <c r="L7" i="60"/>
  <c r="I7" i="60"/>
  <c r="J7" i="60" s="1"/>
  <c r="O6" i="60"/>
  <c r="M6" i="60"/>
  <c r="L6" i="60"/>
  <c r="N6" i="60" s="1"/>
  <c r="I6" i="60"/>
  <c r="J6" i="60" s="1"/>
  <c r="H10" i="59"/>
  <c r="G10" i="59"/>
  <c r="F10" i="59"/>
  <c r="E10" i="59"/>
  <c r="D10" i="59"/>
  <c r="C10" i="59"/>
  <c r="B10" i="59"/>
  <c r="I9" i="59"/>
  <c r="J9" i="59" s="1"/>
  <c r="O8" i="59"/>
  <c r="L8" i="59"/>
  <c r="I8" i="59"/>
  <c r="J8" i="59" s="1"/>
  <c r="O7" i="59"/>
  <c r="L7" i="59"/>
  <c r="I7" i="59"/>
  <c r="J7" i="59" s="1"/>
  <c r="O6" i="59"/>
  <c r="M6" i="59"/>
  <c r="L6" i="59"/>
  <c r="I6" i="59"/>
  <c r="J6" i="59" s="1"/>
  <c r="A3" i="59"/>
  <c r="N6" i="59" l="1"/>
  <c r="I10" i="60"/>
  <c r="J10" i="60" s="1"/>
  <c r="J8" i="60"/>
  <c r="I10" i="59"/>
  <c r="J10" i="59" s="1"/>
  <c r="D7" i="33"/>
  <c r="D8" i="33"/>
  <c r="F6" i="72" s="1"/>
  <c r="D9" i="33"/>
  <c r="D10" i="33"/>
  <c r="D6" i="33"/>
  <c r="D7" i="36"/>
  <c r="D8" i="36"/>
  <c r="F7" i="72" s="1"/>
  <c r="D9" i="36"/>
  <c r="D10" i="36"/>
  <c r="D6" i="36"/>
  <c r="D11" i="36" s="1"/>
  <c r="D7" i="37"/>
  <c r="D8" i="37"/>
  <c r="F8" i="72" s="1"/>
  <c r="D9" i="37"/>
  <c r="D10" i="37"/>
  <c r="D6" i="37"/>
  <c r="D7" i="38"/>
  <c r="D8" i="38"/>
  <c r="F9" i="72" s="1"/>
  <c r="D9" i="38"/>
  <c r="D10" i="38"/>
  <c r="D6" i="38"/>
  <c r="D11" i="39"/>
  <c r="D11" i="40"/>
  <c r="D7" i="41"/>
  <c r="D12" i="41" s="1"/>
  <c r="D8" i="41"/>
  <c r="F12" i="72" s="1"/>
  <c r="D9" i="41"/>
  <c r="F8" i="70" s="1"/>
  <c r="D10" i="41"/>
  <c r="D11" i="41"/>
  <c r="D6" i="41"/>
  <c r="D7" i="42"/>
  <c r="D8" i="42"/>
  <c r="F13" i="72" s="1"/>
  <c r="D9" i="42"/>
  <c r="F9" i="70" s="1"/>
  <c r="D10" i="42"/>
  <c r="D11" i="42"/>
  <c r="D6" i="42"/>
  <c r="D7" i="43"/>
  <c r="D8" i="43"/>
  <c r="F14" i="72" s="1"/>
  <c r="D9" i="43"/>
  <c r="F10" i="70" s="1"/>
  <c r="D10" i="43"/>
  <c r="D11" i="43"/>
  <c r="D6" i="43"/>
  <c r="D7" i="44"/>
  <c r="D8" i="44"/>
  <c r="F15" i="72" s="1"/>
  <c r="D9" i="44"/>
  <c r="F11" i="70" s="1"/>
  <c r="D10" i="44"/>
  <c r="D11" i="44"/>
  <c r="D12" i="44"/>
  <c r="F6" i="68" s="1"/>
  <c r="D6" i="44"/>
  <c r="D7" i="45"/>
  <c r="D8" i="45"/>
  <c r="F16" i="72" s="1"/>
  <c r="D9" i="45"/>
  <c r="F12" i="70" s="1"/>
  <c r="D10" i="45"/>
  <c r="D11" i="45"/>
  <c r="D12" i="45"/>
  <c r="F7" i="68" s="1"/>
  <c r="D6" i="45"/>
  <c r="D7" i="46"/>
  <c r="D8" i="46"/>
  <c r="F17" i="72" s="1"/>
  <c r="D9" i="46"/>
  <c r="F13" i="70" s="1"/>
  <c r="D10" i="46"/>
  <c r="D11" i="46"/>
  <c r="D12" i="46"/>
  <c r="F8" i="68" s="1"/>
  <c r="D6" i="46"/>
  <c r="D7" i="47"/>
  <c r="D8" i="47"/>
  <c r="F18" i="72" s="1"/>
  <c r="D9" i="47"/>
  <c r="F14" i="70" s="1"/>
  <c r="D10" i="47"/>
  <c r="D11" i="47"/>
  <c r="D12" i="47"/>
  <c r="F9" i="68" s="1"/>
  <c r="D6" i="47"/>
  <c r="D7" i="48"/>
  <c r="D8" i="48"/>
  <c r="F19" i="72" s="1"/>
  <c r="D9" i="48"/>
  <c r="F15" i="70" s="1"/>
  <c r="D10" i="48"/>
  <c r="D11" i="48"/>
  <c r="D12" i="48"/>
  <c r="F10" i="68" s="1"/>
  <c r="D6" i="48"/>
  <c r="D7" i="49"/>
  <c r="D8" i="49"/>
  <c r="F20" i="72" s="1"/>
  <c r="D9" i="49"/>
  <c r="F16" i="70" s="1"/>
  <c r="D10" i="49"/>
  <c r="D12" i="49"/>
  <c r="F11" i="68" s="1"/>
  <c r="D6" i="49"/>
  <c r="D7" i="50"/>
  <c r="D8" i="50"/>
  <c r="F21" i="72" s="1"/>
  <c r="D9" i="50"/>
  <c r="F17" i="70" s="1"/>
  <c r="D10" i="50"/>
  <c r="D11" i="50"/>
  <c r="D12" i="50"/>
  <c r="F12" i="68" s="1"/>
  <c r="D6" i="50"/>
  <c r="D7" i="51"/>
  <c r="D8" i="51"/>
  <c r="F22" i="72" s="1"/>
  <c r="D9" i="51"/>
  <c r="F18" i="70" s="1"/>
  <c r="D10" i="51"/>
  <c r="F13" i="68" s="1"/>
  <c r="D6" i="51"/>
  <c r="D7" i="52"/>
  <c r="D8" i="52"/>
  <c r="F23" i="72" s="1"/>
  <c r="D9" i="52"/>
  <c r="F19" i="70" s="1"/>
  <c r="D10" i="52"/>
  <c r="F14" i="68" s="1"/>
  <c r="D11" i="52"/>
  <c r="F6" i="69" s="1"/>
  <c r="D6" i="52"/>
  <c r="D7" i="53"/>
  <c r="D8" i="53"/>
  <c r="F24" i="72" s="1"/>
  <c r="D9" i="53"/>
  <c r="F20" i="70" s="1"/>
  <c r="D10" i="53"/>
  <c r="F15" i="68" s="1"/>
  <c r="D11" i="53"/>
  <c r="F7" i="69" s="1"/>
  <c r="D6" i="53"/>
  <c r="D12" i="54"/>
  <c r="D7" i="54"/>
  <c r="D8" i="54"/>
  <c r="F25" i="72" s="1"/>
  <c r="D9" i="54"/>
  <c r="F21" i="70" s="1"/>
  <c r="D10" i="54"/>
  <c r="F16" i="68" s="1"/>
  <c r="D11" i="54"/>
  <c r="F8" i="69" s="1"/>
  <c r="D6" i="54"/>
  <c r="D7" i="55"/>
  <c r="D8" i="55"/>
  <c r="F26" i="72" s="1"/>
  <c r="D9" i="55"/>
  <c r="F22" i="70" s="1"/>
  <c r="D10" i="55"/>
  <c r="F17" i="68" s="1"/>
  <c r="D11" i="55"/>
  <c r="F9" i="69" s="1"/>
  <c r="D6" i="55"/>
  <c r="D12" i="55" s="1"/>
  <c r="D7" i="56"/>
  <c r="D8" i="56"/>
  <c r="D14" i="56" s="1"/>
  <c r="D9" i="56"/>
  <c r="F27" i="72" s="1"/>
  <c r="D10" i="56"/>
  <c r="F23" i="70" s="1"/>
  <c r="D11" i="56"/>
  <c r="D12" i="56"/>
  <c r="D13" i="56"/>
  <c r="D6" i="56"/>
  <c r="D7" i="57"/>
  <c r="D13" i="57" s="1"/>
  <c r="D8" i="57"/>
  <c r="F28" i="72" s="1"/>
  <c r="D9" i="57"/>
  <c r="D10" i="57"/>
  <c r="D11" i="57"/>
  <c r="F11" i="69" s="1"/>
  <c r="D12" i="57"/>
  <c r="D6" i="57"/>
  <c r="D8" i="58"/>
  <c r="F29" i="72" s="1"/>
  <c r="D10" i="58"/>
  <c r="D11" i="58"/>
  <c r="F12" i="69" s="1"/>
  <c r="D6" i="58"/>
  <c r="H13" i="58"/>
  <c r="G13" i="58"/>
  <c r="G15" i="58" s="1"/>
  <c r="F13" i="58"/>
  <c r="F15" i="58" s="1"/>
  <c r="E13" i="58"/>
  <c r="C13" i="58"/>
  <c r="B13" i="58"/>
  <c r="L12" i="58"/>
  <c r="I12" i="58"/>
  <c r="Q11" i="58"/>
  <c r="R11" i="58" s="1"/>
  <c r="O11" i="58"/>
  <c r="P11" i="58" s="1"/>
  <c r="I11" i="58"/>
  <c r="J11" i="58" s="1"/>
  <c r="Q10" i="58"/>
  <c r="R10" i="58" s="1"/>
  <c r="O10" i="58"/>
  <c r="P10" i="58" s="1"/>
  <c r="L10" i="58"/>
  <c r="I10" i="58"/>
  <c r="J10" i="58" s="1"/>
  <c r="Q9" i="58"/>
  <c r="R9" i="58" s="1"/>
  <c r="L9" i="58"/>
  <c r="N9" i="58" s="1"/>
  <c r="I9" i="58"/>
  <c r="Q8" i="58"/>
  <c r="R8" i="58" s="1"/>
  <c r="O8" i="58"/>
  <c r="P8" i="58" s="1"/>
  <c r="M8" i="58"/>
  <c r="L8" i="58"/>
  <c r="I8" i="58"/>
  <c r="J8" i="58" s="1"/>
  <c r="Q7" i="58"/>
  <c r="R7" i="58" s="1"/>
  <c r="L7" i="58"/>
  <c r="N7" i="58" s="1"/>
  <c r="I7" i="58"/>
  <c r="Q6" i="58"/>
  <c r="R6" i="58" s="1"/>
  <c r="O6" i="58"/>
  <c r="P6" i="58" s="1"/>
  <c r="M6" i="58"/>
  <c r="L6" i="58"/>
  <c r="I6" i="58"/>
  <c r="A3" i="58"/>
  <c r="G13" i="57"/>
  <c r="G15" i="57" s="1"/>
  <c r="F13" i="57"/>
  <c r="F15" i="57" s="1"/>
  <c r="H15" i="57" s="1"/>
  <c r="E13" i="57"/>
  <c r="C13" i="57"/>
  <c r="B13" i="57"/>
  <c r="K12" i="57"/>
  <c r="H12" i="57"/>
  <c r="P11" i="57"/>
  <c r="Q11" i="57" s="1"/>
  <c r="N11" i="57"/>
  <c r="O11" i="57" s="1"/>
  <c r="H11" i="57"/>
  <c r="I11" i="57" s="1"/>
  <c r="P10" i="57"/>
  <c r="Q10" i="57" s="1"/>
  <c r="N10" i="57"/>
  <c r="O10" i="57" s="1"/>
  <c r="K10" i="57"/>
  <c r="H10" i="57"/>
  <c r="I10" i="57" s="1"/>
  <c r="K9" i="57"/>
  <c r="M9" i="57" s="1"/>
  <c r="H9" i="57"/>
  <c r="N8" i="57"/>
  <c r="O8" i="57" s="1"/>
  <c r="L8" i="57"/>
  <c r="K8" i="57"/>
  <c r="H8" i="57"/>
  <c r="I8" i="57" s="1"/>
  <c r="K7" i="57"/>
  <c r="M7" i="57" s="1"/>
  <c r="H7" i="57"/>
  <c r="N6" i="57"/>
  <c r="O6" i="57" s="1"/>
  <c r="L6" i="57"/>
  <c r="K6" i="57"/>
  <c r="M6" i="57" s="1"/>
  <c r="H6" i="57"/>
  <c r="A3" i="57"/>
  <c r="G16" i="56"/>
  <c r="F16" i="56"/>
  <c r="G14" i="56"/>
  <c r="F14" i="56"/>
  <c r="E14" i="56"/>
  <c r="C14" i="56"/>
  <c r="B14" i="56"/>
  <c r="K13" i="56"/>
  <c r="H13" i="56"/>
  <c r="P12" i="56"/>
  <c r="Q12" i="56" s="1"/>
  <c r="N12" i="56"/>
  <c r="O12" i="56" s="1"/>
  <c r="H12" i="56"/>
  <c r="I12" i="56" s="1"/>
  <c r="P11" i="56"/>
  <c r="Q11" i="56" s="1"/>
  <c r="Q13" i="56" s="1"/>
  <c r="N11" i="56"/>
  <c r="O11" i="56" s="1"/>
  <c r="K11" i="56"/>
  <c r="H11" i="56"/>
  <c r="I11" i="56" s="1"/>
  <c r="K10" i="56"/>
  <c r="M10" i="56" s="1"/>
  <c r="H10" i="56"/>
  <c r="N9" i="56"/>
  <c r="O9" i="56" s="1"/>
  <c r="L9" i="56"/>
  <c r="K9" i="56"/>
  <c r="M9" i="56" s="1"/>
  <c r="H9" i="56"/>
  <c r="I9" i="56" s="1"/>
  <c r="K8" i="56"/>
  <c r="M8" i="56" s="1"/>
  <c r="H8" i="56"/>
  <c r="H7" i="56"/>
  <c r="N6" i="56"/>
  <c r="O6" i="56" s="1"/>
  <c r="L6" i="56"/>
  <c r="K6" i="56"/>
  <c r="M6" i="56" s="1"/>
  <c r="H6" i="56"/>
  <c r="I6" i="56" s="1"/>
  <c r="A3" i="56"/>
  <c r="G12" i="55"/>
  <c r="F12" i="55"/>
  <c r="E12" i="55"/>
  <c r="C12" i="55"/>
  <c r="B12" i="55"/>
  <c r="K11" i="55"/>
  <c r="H11" i="55"/>
  <c r="I11" i="55" s="1"/>
  <c r="K10" i="55"/>
  <c r="H10" i="55"/>
  <c r="I10" i="55" s="1"/>
  <c r="K9" i="55"/>
  <c r="M9" i="55" s="1"/>
  <c r="H9" i="55"/>
  <c r="I9" i="55" s="1"/>
  <c r="L8" i="55"/>
  <c r="K8" i="55"/>
  <c r="H8" i="55"/>
  <c r="I8" i="55" s="1"/>
  <c r="K7" i="55"/>
  <c r="M7" i="55" s="1"/>
  <c r="H7" i="55"/>
  <c r="I7" i="55" s="1"/>
  <c r="L6" i="55"/>
  <c r="K6" i="55"/>
  <c r="H6" i="55"/>
  <c r="A3" i="55"/>
  <c r="G12" i="54"/>
  <c r="F12" i="54"/>
  <c r="E12" i="54"/>
  <c r="C12" i="54"/>
  <c r="B12" i="54"/>
  <c r="K11" i="54"/>
  <c r="H11" i="54"/>
  <c r="I11" i="54" s="1"/>
  <c r="K10" i="54"/>
  <c r="H10" i="54"/>
  <c r="I10" i="54" s="1"/>
  <c r="K9" i="54"/>
  <c r="M9" i="54" s="1"/>
  <c r="H9" i="54"/>
  <c r="I9" i="54" s="1"/>
  <c r="L8" i="54"/>
  <c r="K8" i="54"/>
  <c r="H8" i="54"/>
  <c r="I8" i="54" s="1"/>
  <c r="K7" i="54"/>
  <c r="M7" i="54" s="1"/>
  <c r="H7" i="54"/>
  <c r="I7" i="54" s="1"/>
  <c r="L6" i="54"/>
  <c r="K6" i="54"/>
  <c r="H6" i="54"/>
  <c r="A3" i="54"/>
  <c r="G12" i="53"/>
  <c r="F12" i="53"/>
  <c r="E12" i="53"/>
  <c r="C12" i="53"/>
  <c r="B12" i="53"/>
  <c r="K11" i="53"/>
  <c r="H11" i="53"/>
  <c r="I11" i="53" s="1"/>
  <c r="K10" i="53"/>
  <c r="H10" i="53"/>
  <c r="I10" i="53" s="1"/>
  <c r="K9" i="53"/>
  <c r="M9" i="53" s="1"/>
  <c r="H9" i="53"/>
  <c r="I9" i="53" s="1"/>
  <c r="L8" i="53"/>
  <c r="K8" i="53"/>
  <c r="M8" i="53" s="1"/>
  <c r="H8" i="53"/>
  <c r="I8" i="53" s="1"/>
  <c r="K7" i="53"/>
  <c r="M7" i="53" s="1"/>
  <c r="H7" i="53"/>
  <c r="I7" i="53" s="1"/>
  <c r="L6" i="53"/>
  <c r="K6" i="53"/>
  <c r="H6" i="53"/>
  <c r="A3" i="53"/>
  <c r="G12" i="52"/>
  <c r="F12" i="52"/>
  <c r="E12" i="52"/>
  <c r="C12" i="52"/>
  <c r="B12" i="52"/>
  <c r="K11" i="52"/>
  <c r="H11" i="52"/>
  <c r="I11" i="52" s="1"/>
  <c r="K10" i="52"/>
  <c r="H10" i="52"/>
  <c r="I10" i="52" s="1"/>
  <c r="K9" i="52"/>
  <c r="M9" i="52" s="1"/>
  <c r="H9" i="52"/>
  <c r="I9" i="52" s="1"/>
  <c r="L8" i="52"/>
  <c r="K8" i="52"/>
  <c r="H8" i="52"/>
  <c r="I8" i="52" s="1"/>
  <c r="K7" i="52"/>
  <c r="M7" i="52" s="1"/>
  <c r="H7" i="52"/>
  <c r="I7" i="52" s="1"/>
  <c r="L6" i="52"/>
  <c r="K6" i="52"/>
  <c r="H6" i="52"/>
  <c r="A3" i="52"/>
  <c r="E20" i="51"/>
  <c r="E19" i="51"/>
  <c r="E18" i="51"/>
  <c r="E17" i="51"/>
  <c r="E16" i="51"/>
  <c r="E15" i="51"/>
  <c r="E14" i="51"/>
  <c r="G11" i="51"/>
  <c r="G16" i="51" s="1"/>
  <c r="H16" i="51" s="1"/>
  <c r="F11" i="51"/>
  <c r="G15" i="51" s="1"/>
  <c r="E11" i="51"/>
  <c r="C11" i="51"/>
  <c r="B11" i="51"/>
  <c r="K10" i="51"/>
  <c r="H10" i="51"/>
  <c r="I10" i="51" s="1"/>
  <c r="K9" i="51"/>
  <c r="M9" i="51" s="1"/>
  <c r="H9" i="51"/>
  <c r="I9" i="51" s="1"/>
  <c r="L8" i="51"/>
  <c r="K8" i="51"/>
  <c r="M8" i="51" s="1"/>
  <c r="H8" i="51"/>
  <c r="I8" i="51" s="1"/>
  <c r="K7" i="51"/>
  <c r="M7" i="51" s="1"/>
  <c r="H7" i="51"/>
  <c r="I7" i="51" s="1"/>
  <c r="L6" i="51"/>
  <c r="K6" i="51"/>
  <c r="H6" i="51"/>
  <c r="I6" i="51" s="1"/>
  <c r="E22" i="50"/>
  <c r="E21" i="50"/>
  <c r="E20" i="50"/>
  <c r="E19" i="50"/>
  <c r="E18" i="50"/>
  <c r="E17" i="50"/>
  <c r="E16" i="50"/>
  <c r="G13" i="50"/>
  <c r="G18" i="50" s="1"/>
  <c r="H18" i="50" s="1"/>
  <c r="F13" i="50"/>
  <c r="G17" i="50" s="1"/>
  <c r="E13" i="50"/>
  <c r="C13" i="50"/>
  <c r="B13" i="50"/>
  <c r="K12" i="50"/>
  <c r="H12" i="50"/>
  <c r="I12" i="50" s="1"/>
  <c r="K11" i="50"/>
  <c r="M11" i="50" s="1"/>
  <c r="H11" i="50"/>
  <c r="I11" i="50" s="1"/>
  <c r="L10" i="50"/>
  <c r="K10" i="50"/>
  <c r="M10" i="50" s="1"/>
  <c r="H10" i="50"/>
  <c r="L9" i="50"/>
  <c r="K9" i="50"/>
  <c r="H9" i="50"/>
  <c r="L8" i="50"/>
  <c r="K8" i="50"/>
  <c r="H8" i="50"/>
  <c r="I8" i="50" s="1"/>
  <c r="K7" i="50"/>
  <c r="M7" i="50" s="1"/>
  <c r="H7" i="50"/>
  <c r="I7" i="50" s="1"/>
  <c r="L6" i="50"/>
  <c r="K6" i="50"/>
  <c r="H6" i="50"/>
  <c r="E22" i="49"/>
  <c r="E20" i="49"/>
  <c r="E19" i="49"/>
  <c r="E18" i="49"/>
  <c r="E17" i="49"/>
  <c r="E16" i="49"/>
  <c r="G13" i="49"/>
  <c r="G18" i="49" s="1"/>
  <c r="H18" i="49" s="1"/>
  <c r="F13" i="49"/>
  <c r="G17" i="49" s="1"/>
  <c r="C13" i="49"/>
  <c r="B13" i="49"/>
  <c r="K12" i="49"/>
  <c r="H12" i="49"/>
  <c r="I12" i="49" s="1"/>
  <c r="K11" i="49"/>
  <c r="M11" i="49" s="1"/>
  <c r="H11" i="49"/>
  <c r="E11" i="49"/>
  <c r="E21" i="49" s="1"/>
  <c r="L10" i="49"/>
  <c r="K10" i="49"/>
  <c r="H10" i="49"/>
  <c r="L9" i="49"/>
  <c r="K9" i="49"/>
  <c r="H9" i="49"/>
  <c r="L8" i="49"/>
  <c r="K8" i="49"/>
  <c r="M8" i="49" s="1"/>
  <c r="H8" i="49"/>
  <c r="I8" i="49" s="1"/>
  <c r="K7" i="49"/>
  <c r="M7" i="49" s="1"/>
  <c r="H7" i="49"/>
  <c r="I7" i="49" s="1"/>
  <c r="L6" i="49"/>
  <c r="K6" i="49"/>
  <c r="M6" i="49" s="1"/>
  <c r="H6" i="49"/>
  <c r="I6" i="49" s="1"/>
  <c r="A3" i="49"/>
  <c r="D13" i="58" l="1"/>
  <c r="D12" i="53"/>
  <c r="I15" i="58"/>
  <c r="D13" i="50"/>
  <c r="D13" i="44"/>
  <c r="D13" i="45"/>
  <c r="D11" i="37"/>
  <c r="F10" i="69"/>
  <c r="F18" i="68"/>
  <c r="D11" i="51"/>
  <c r="D13" i="46"/>
  <c r="D12" i="42"/>
  <c r="M8" i="50"/>
  <c r="M8" i="52"/>
  <c r="H12" i="55"/>
  <c r="D13" i="47"/>
  <c r="M8" i="54"/>
  <c r="N6" i="58"/>
  <c r="F19" i="68"/>
  <c r="F20" i="68"/>
  <c r="D12" i="52"/>
  <c r="D13" i="48"/>
  <c r="D12" i="43"/>
  <c r="D11" i="38"/>
  <c r="D11" i="33"/>
  <c r="M9" i="50"/>
  <c r="H12" i="54"/>
  <c r="H16" i="57"/>
  <c r="H14" i="56"/>
  <c r="H13" i="50"/>
  <c r="H12" i="53"/>
  <c r="H12" i="52"/>
  <c r="M8" i="55"/>
  <c r="D11" i="49"/>
  <c r="D13" i="49" s="1"/>
  <c r="M10" i="49"/>
  <c r="M9" i="49"/>
  <c r="I6" i="50"/>
  <c r="I13" i="50" s="1"/>
  <c r="M6" i="50"/>
  <c r="I11" i="51"/>
  <c r="M6" i="51"/>
  <c r="M6" i="52"/>
  <c r="M6" i="53"/>
  <c r="M6" i="54"/>
  <c r="I6" i="55"/>
  <c r="I12" i="55" s="1"/>
  <c r="M6" i="55"/>
  <c r="I14" i="56"/>
  <c r="Q12" i="57"/>
  <c r="H13" i="57"/>
  <c r="I13" i="57" s="1"/>
  <c r="M8" i="57"/>
  <c r="I16" i="58"/>
  <c r="N8" i="58"/>
  <c r="I13" i="58"/>
  <c r="J13" i="58" s="1"/>
  <c r="R12" i="58"/>
  <c r="P12" i="58"/>
  <c r="J6" i="58"/>
  <c r="O12" i="57"/>
  <c r="I6" i="57"/>
  <c r="O13" i="56"/>
  <c r="I6" i="54"/>
  <c r="I12" i="54" s="1"/>
  <c r="I6" i="53"/>
  <c r="I12" i="53" s="1"/>
  <c r="I6" i="52"/>
  <c r="I12" i="52" s="1"/>
  <c r="G17" i="51"/>
  <c r="H17" i="51" s="1"/>
  <c r="H15" i="51"/>
  <c r="H11" i="51"/>
  <c r="N11" i="51" s="1"/>
  <c r="G19" i="50"/>
  <c r="H19" i="50" s="1"/>
  <c r="H17" i="50"/>
  <c r="G19" i="49"/>
  <c r="H13" i="49"/>
  <c r="I11" i="49"/>
  <c r="I13" i="49" s="1"/>
  <c r="E13" i="49"/>
  <c r="H17" i="49" s="1"/>
  <c r="E22" i="48"/>
  <c r="E21" i="48"/>
  <c r="E20" i="48"/>
  <c r="E19" i="48"/>
  <c r="E18" i="48"/>
  <c r="E17" i="48"/>
  <c r="E16" i="48"/>
  <c r="G13" i="48"/>
  <c r="F13" i="48"/>
  <c r="E13" i="48"/>
  <c r="C13" i="48"/>
  <c r="B13" i="48"/>
  <c r="K12" i="48"/>
  <c r="I12" i="48"/>
  <c r="H12" i="48"/>
  <c r="K11" i="48"/>
  <c r="M11" i="48" s="1"/>
  <c r="H11" i="48"/>
  <c r="I11" i="48" s="1"/>
  <c r="L10" i="48"/>
  <c r="K10" i="48"/>
  <c r="H10" i="48"/>
  <c r="I10" i="48" s="1"/>
  <c r="L9" i="48"/>
  <c r="K9" i="48"/>
  <c r="M9" i="48" s="1"/>
  <c r="H9" i="48"/>
  <c r="I9" i="48" s="1"/>
  <c r="L8" i="48"/>
  <c r="K8" i="48"/>
  <c r="M8" i="48" s="1"/>
  <c r="H8" i="48"/>
  <c r="I8" i="48" s="1"/>
  <c r="K7" i="48"/>
  <c r="M7" i="48" s="1"/>
  <c r="H7" i="48"/>
  <c r="I7" i="48" s="1"/>
  <c r="L6" i="48"/>
  <c r="K6" i="48"/>
  <c r="H6" i="48"/>
  <c r="I6" i="48" s="1"/>
  <c r="A3" i="48"/>
  <c r="E22" i="47"/>
  <c r="F22" i="47" s="1"/>
  <c r="E21" i="47"/>
  <c r="F21" i="47" s="1"/>
  <c r="E20" i="47"/>
  <c r="F20" i="47" s="1"/>
  <c r="E19" i="47"/>
  <c r="F19" i="47" s="1"/>
  <c r="E18" i="47"/>
  <c r="F18" i="47" s="1"/>
  <c r="E17" i="47"/>
  <c r="F17" i="47" s="1"/>
  <c r="E16" i="47"/>
  <c r="F16" i="47" s="1"/>
  <c r="G13" i="47"/>
  <c r="F13" i="47"/>
  <c r="E13" i="47"/>
  <c r="C13" i="47"/>
  <c r="B13" i="47"/>
  <c r="K12" i="47"/>
  <c r="H12" i="47"/>
  <c r="I12" i="47" s="1"/>
  <c r="K11" i="47"/>
  <c r="M11" i="47" s="1"/>
  <c r="H11" i="47"/>
  <c r="I11" i="47" s="1"/>
  <c r="L10" i="47"/>
  <c r="K10" i="47"/>
  <c r="H10" i="47"/>
  <c r="I10" i="47" s="1"/>
  <c r="L9" i="47"/>
  <c r="K9" i="47"/>
  <c r="H9" i="47"/>
  <c r="I9" i="47" s="1"/>
  <c r="L8" i="47"/>
  <c r="K8" i="47"/>
  <c r="H8" i="47"/>
  <c r="I8" i="47" s="1"/>
  <c r="K7" i="47"/>
  <c r="M7" i="47" s="1"/>
  <c r="H7" i="47"/>
  <c r="I7" i="47" s="1"/>
  <c r="L6" i="47"/>
  <c r="K6" i="47"/>
  <c r="H6" i="47"/>
  <c r="I6" i="47" s="1"/>
  <c r="A3" i="47"/>
  <c r="G13" i="46"/>
  <c r="G16" i="46" s="1"/>
  <c r="F13" i="46"/>
  <c r="F15" i="46" s="1"/>
  <c r="F16" i="46" s="1"/>
  <c r="E13" i="46"/>
  <c r="C13" i="46"/>
  <c r="B13" i="46"/>
  <c r="H12" i="46"/>
  <c r="I12" i="46" s="1"/>
  <c r="K11" i="46"/>
  <c r="M11" i="46" s="1"/>
  <c r="H11" i="46"/>
  <c r="I11" i="46" s="1"/>
  <c r="L10" i="46"/>
  <c r="K10" i="46"/>
  <c r="M10" i="46" s="1"/>
  <c r="H10" i="46"/>
  <c r="I10" i="46" s="1"/>
  <c r="L9" i="46"/>
  <c r="K9" i="46"/>
  <c r="H9" i="46"/>
  <c r="I9" i="46" s="1"/>
  <c r="L8" i="46"/>
  <c r="K8" i="46"/>
  <c r="M8" i="46" s="1"/>
  <c r="H8" i="46"/>
  <c r="I8" i="46" s="1"/>
  <c r="K7" i="46"/>
  <c r="M7" i="46" s="1"/>
  <c r="J7" i="46"/>
  <c r="N7" i="46" s="1"/>
  <c r="O7" i="46" s="1"/>
  <c r="H7" i="46"/>
  <c r="I7" i="46" s="1"/>
  <c r="L6" i="46"/>
  <c r="K6" i="46"/>
  <c r="J6" i="46"/>
  <c r="N6" i="46" s="1"/>
  <c r="O6" i="46" s="1"/>
  <c r="H6" i="46"/>
  <c r="M6" i="46" l="1"/>
  <c r="M6" i="47"/>
  <c r="M10" i="48"/>
  <c r="I13" i="48"/>
  <c r="M8" i="47"/>
  <c r="M6" i="48"/>
  <c r="H13" i="46"/>
  <c r="M9" i="46"/>
  <c r="M9" i="47"/>
  <c r="M10" i="47"/>
  <c r="H13" i="48"/>
  <c r="H19" i="49"/>
  <c r="I13" i="47"/>
  <c r="H13" i="47"/>
  <c r="H16" i="46"/>
  <c r="I6" i="46"/>
  <c r="I13" i="46" s="1"/>
  <c r="G13" i="45" l="1"/>
  <c r="F13" i="45"/>
  <c r="E13" i="45"/>
  <c r="C13" i="45"/>
  <c r="B13" i="45"/>
  <c r="H12" i="45"/>
  <c r="I12" i="45" s="1"/>
  <c r="K11" i="45"/>
  <c r="M11" i="45" s="1"/>
  <c r="H11" i="45"/>
  <c r="I11" i="45" s="1"/>
  <c r="L10" i="45"/>
  <c r="K10" i="45"/>
  <c r="H10" i="45"/>
  <c r="I10" i="45" s="1"/>
  <c r="L9" i="45"/>
  <c r="K9" i="45"/>
  <c r="H9" i="45"/>
  <c r="I9" i="45" s="1"/>
  <c r="L8" i="45"/>
  <c r="K8" i="45"/>
  <c r="M8" i="45" s="1"/>
  <c r="H8" i="45"/>
  <c r="I8" i="45" s="1"/>
  <c r="K7" i="45"/>
  <c r="M7" i="45" s="1"/>
  <c r="H7" i="45"/>
  <c r="I7" i="45" s="1"/>
  <c r="L6" i="45"/>
  <c r="K6" i="45"/>
  <c r="H6" i="45"/>
  <c r="A3" i="45"/>
  <c r="H13" i="45" l="1"/>
  <c r="I6" i="45"/>
  <c r="I13" i="45" s="1"/>
  <c r="M9" i="45"/>
  <c r="M6" i="45"/>
  <c r="M10" i="45"/>
  <c r="G13" i="44"/>
  <c r="F13" i="44"/>
  <c r="E13" i="44"/>
  <c r="I12" i="44"/>
  <c r="I11" i="44"/>
  <c r="H10" i="44"/>
  <c r="I10" i="44" s="1"/>
  <c r="H9" i="44"/>
  <c r="I9" i="44" s="1"/>
  <c r="H8" i="44"/>
  <c r="I8" i="44" s="1"/>
  <c r="H7" i="44"/>
  <c r="I7" i="44" s="1"/>
  <c r="K6" i="44"/>
  <c r="J6" i="44"/>
  <c r="H6" i="44"/>
  <c r="J10" i="44" l="1"/>
  <c r="H13" i="44"/>
  <c r="I6" i="44"/>
  <c r="I13" i="44" s="1"/>
  <c r="G12" i="43" l="1"/>
  <c r="F12" i="43"/>
  <c r="E12" i="43"/>
  <c r="I11" i="43"/>
  <c r="H10" i="43"/>
  <c r="J10" i="43" s="1"/>
  <c r="H9" i="43"/>
  <c r="I9" i="43" s="1"/>
  <c r="H8" i="43"/>
  <c r="I8" i="43" s="1"/>
  <c r="H7" i="43"/>
  <c r="I7" i="43" s="1"/>
  <c r="K6" i="43"/>
  <c r="J6" i="43"/>
  <c r="H6" i="43"/>
  <c r="H12" i="43" l="1"/>
  <c r="I10" i="43"/>
  <c r="I6" i="43"/>
  <c r="I12" i="43" s="1"/>
  <c r="G12" i="42" l="1"/>
  <c r="F12" i="42"/>
  <c r="E12" i="42"/>
  <c r="I11" i="42"/>
  <c r="H10" i="42"/>
  <c r="I10" i="42" s="1"/>
  <c r="H9" i="42"/>
  <c r="I9" i="42" s="1"/>
  <c r="H8" i="42"/>
  <c r="I8" i="42" s="1"/>
  <c r="H7" i="42"/>
  <c r="I7" i="42" s="1"/>
  <c r="H6" i="42"/>
  <c r="H12" i="42" l="1"/>
  <c r="I6" i="42"/>
  <c r="I12" i="42" s="1"/>
  <c r="G12" i="41" l="1"/>
  <c r="F12" i="41"/>
  <c r="E12" i="41"/>
  <c r="I11" i="41"/>
  <c r="H10" i="41"/>
  <c r="I10" i="41" s="1"/>
  <c r="H9" i="41"/>
  <c r="I9" i="41" s="1"/>
  <c r="H8" i="41"/>
  <c r="I8" i="41" s="1"/>
  <c r="H7" i="41"/>
  <c r="I7" i="41" s="1"/>
  <c r="H6" i="41"/>
  <c r="H12" i="41" l="1"/>
  <c r="I6" i="41"/>
  <c r="I12" i="41" s="1"/>
  <c r="G12" i="40" l="1"/>
  <c r="F12" i="40"/>
  <c r="I11" i="40"/>
  <c r="H10" i="40"/>
  <c r="E10" i="40"/>
  <c r="D10" i="40" s="1"/>
  <c r="H9" i="40"/>
  <c r="E9" i="40"/>
  <c r="H8" i="40"/>
  <c r="I8" i="40" s="1"/>
  <c r="E8" i="40"/>
  <c r="H7" i="40"/>
  <c r="E7" i="40"/>
  <c r="D7" i="40" s="1"/>
  <c r="H6" i="40"/>
  <c r="E6" i="40"/>
  <c r="D6" i="40" s="1"/>
  <c r="D8" i="40" l="1"/>
  <c r="F11" i="72" s="1"/>
  <c r="G11" i="72"/>
  <c r="L11" i="72" s="1"/>
  <c r="D9" i="40"/>
  <c r="F7" i="70" s="1"/>
  <c r="G7" i="70"/>
  <c r="L7" i="70" s="1"/>
  <c r="I10" i="40"/>
  <c r="I7" i="40"/>
  <c r="E12" i="40"/>
  <c r="I9" i="40"/>
  <c r="H12" i="40"/>
  <c r="I6" i="40"/>
  <c r="I12" i="40" l="1"/>
  <c r="D12" i="40"/>
  <c r="G12" i="39"/>
  <c r="F12" i="39"/>
  <c r="I11" i="39"/>
  <c r="H10" i="39"/>
  <c r="E10" i="39"/>
  <c r="D10" i="39" s="1"/>
  <c r="H9" i="39"/>
  <c r="E9" i="39"/>
  <c r="H8" i="39"/>
  <c r="E8" i="39"/>
  <c r="H7" i="39"/>
  <c r="E7" i="39"/>
  <c r="D7" i="39" s="1"/>
  <c r="H6" i="39"/>
  <c r="E6" i="39"/>
  <c r="D6" i="39" s="1"/>
  <c r="I10" i="39" l="1"/>
  <c r="D8" i="39"/>
  <c r="F10" i="72" s="1"/>
  <c r="G10" i="72"/>
  <c r="L10" i="72" s="1"/>
  <c r="D9" i="39"/>
  <c r="F6" i="70" s="1"/>
  <c r="G6" i="70"/>
  <c r="L6" i="70" s="1"/>
  <c r="I7" i="39"/>
  <c r="I12" i="39" s="1"/>
  <c r="I8" i="39"/>
  <c r="E12" i="39"/>
  <c r="I9" i="39"/>
  <c r="I6" i="39"/>
  <c r="H12" i="39"/>
  <c r="D12" i="39" l="1"/>
  <c r="G11" i="38"/>
  <c r="E11" i="38"/>
  <c r="F10" i="38"/>
  <c r="H10" i="38" s="1"/>
  <c r="I10" i="38" s="1"/>
  <c r="H9" i="38"/>
  <c r="I9" i="38" s="1"/>
  <c r="H8" i="38"/>
  <c r="I8" i="38" s="1"/>
  <c r="H7" i="38"/>
  <c r="I7" i="38" s="1"/>
  <c r="H6" i="38"/>
  <c r="H11" i="38" l="1"/>
  <c r="F11" i="38"/>
  <c r="I6" i="38"/>
  <c r="I11" i="38" s="1"/>
  <c r="G11" i="37" l="1"/>
  <c r="F11" i="37"/>
  <c r="E11" i="37"/>
  <c r="H10" i="37"/>
  <c r="I10" i="37" s="1"/>
  <c r="H9" i="37"/>
  <c r="I9" i="37" s="1"/>
  <c r="H8" i="37"/>
  <c r="I8" i="37" s="1"/>
  <c r="H7" i="37"/>
  <c r="I7" i="37" s="1"/>
  <c r="H6" i="37"/>
  <c r="H11" i="37" l="1"/>
  <c r="I6" i="37"/>
  <c r="I11" i="37" s="1"/>
  <c r="G11" i="36" l="1"/>
  <c r="F11" i="36"/>
  <c r="E11" i="36"/>
  <c r="H10" i="36"/>
  <c r="I10" i="36" s="1"/>
  <c r="H9" i="36"/>
  <c r="I9" i="36" s="1"/>
  <c r="H8" i="36"/>
  <c r="I8" i="36" s="1"/>
  <c r="H7" i="36"/>
  <c r="I7" i="36" s="1"/>
  <c r="H6" i="36"/>
  <c r="H11" i="36" l="1"/>
  <c r="I6" i="36"/>
  <c r="I11" i="36" s="1"/>
  <c r="C15" i="33" l="1"/>
  <c r="F15" i="33" s="1"/>
  <c r="G11" i="33"/>
  <c r="F11" i="33"/>
  <c r="E11" i="33"/>
  <c r="H10" i="33"/>
  <c r="I10" i="33" s="1"/>
  <c r="J10" i="33" s="1"/>
  <c r="H9" i="33"/>
  <c r="I9" i="33" s="1"/>
  <c r="J9" i="33" s="1"/>
  <c r="H8" i="33"/>
  <c r="I8" i="33" s="1"/>
  <c r="J8" i="33" s="1"/>
  <c r="H7" i="33"/>
  <c r="I7" i="33" s="1"/>
  <c r="J7" i="33" s="1"/>
  <c r="H6" i="33"/>
  <c r="H11" i="33" l="1"/>
  <c r="I6" i="33"/>
  <c r="J6" i="33" l="1"/>
  <c r="I11" i="33"/>
  <c r="J11" i="33" s="1"/>
  <c r="D8" i="2" l="1"/>
  <c r="F30" i="72" s="1"/>
  <c r="D6" i="2"/>
  <c r="D8" i="4"/>
  <c r="F31" i="72" s="1"/>
  <c r="D10" i="4"/>
  <c r="F22" i="68" s="1"/>
  <c r="D11" i="4"/>
  <c r="F14" i="69" s="1"/>
  <c r="D6" i="4"/>
  <c r="D13" i="4" s="1"/>
  <c r="D8" i="29"/>
  <c r="D10" i="29"/>
  <c r="F23" i="68" s="1"/>
  <c r="D11" i="29"/>
  <c r="F15" i="69" s="1"/>
  <c r="D8" i="30"/>
  <c r="F33" i="72" s="1"/>
  <c r="D10" i="30"/>
  <c r="F24" i="68" s="1"/>
  <c r="D11" i="30"/>
  <c r="F16" i="69" s="1"/>
  <c r="D8" i="31"/>
  <c r="F34" i="72" s="1"/>
  <c r="D10" i="31"/>
  <c r="F25" i="68" s="1"/>
  <c r="D11" i="31"/>
  <c r="F17" i="69" s="1"/>
  <c r="D8" i="32"/>
  <c r="F35" i="72" s="1"/>
  <c r="D10" i="32"/>
  <c r="F26" i="68" s="1"/>
  <c r="D11" i="32"/>
  <c r="F18" i="69" s="1"/>
  <c r="D8" i="5"/>
  <c r="D10" i="5"/>
  <c r="F27" i="68" s="1"/>
  <c r="D11" i="5"/>
  <c r="F19" i="69" s="1"/>
  <c r="D7" i="7"/>
  <c r="F29" i="68" s="1"/>
  <c r="D8" i="7"/>
  <c r="F21" i="69" s="1"/>
  <c r="D6" i="7"/>
  <c r="D7" i="8"/>
  <c r="F30" i="68" s="1"/>
  <c r="D8" i="8"/>
  <c r="F22" i="69" s="1"/>
  <c r="D6" i="8"/>
  <c r="F39" i="72" s="1"/>
  <c r="D7" i="9"/>
  <c r="F31" i="68" s="1"/>
  <c r="D8" i="9"/>
  <c r="F23" i="69" s="1"/>
  <c r="D6" i="9"/>
  <c r="D7" i="10"/>
  <c r="F32" i="68" s="1"/>
  <c r="D8" i="10"/>
  <c r="F24" i="69" s="1"/>
  <c r="D6" i="10"/>
  <c r="F41" i="72" s="1"/>
  <c r="D7" i="11"/>
  <c r="F33" i="68" s="1"/>
  <c r="D8" i="11"/>
  <c r="F25" i="69" s="1"/>
  <c r="D6" i="11"/>
  <c r="D7" i="12"/>
  <c r="F34" i="68" s="1"/>
  <c r="D8" i="12"/>
  <c r="F26" i="69" s="1"/>
  <c r="D6" i="12"/>
  <c r="F43" i="72" s="1"/>
  <c r="D7" i="13"/>
  <c r="F35" i="68" s="1"/>
  <c r="D8" i="13"/>
  <c r="F27" i="69" s="1"/>
  <c r="D6" i="13"/>
  <c r="D7" i="14"/>
  <c r="F36" i="68" s="1"/>
  <c r="D8" i="14"/>
  <c r="F28" i="69" s="1"/>
  <c r="D6" i="14"/>
  <c r="F45" i="72" s="1"/>
  <c r="D9" i="15"/>
  <c r="F14" i="71" s="1"/>
  <c r="D7" i="15"/>
  <c r="F37" i="68" s="1"/>
  <c r="D8" i="15"/>
  <c r="F29" i="69" s="1"/>
  <c r="D6" i="15"/>
  <c r="F46" i="72" s="1"/>
  <c r="D7" i="16"/>
  <c r="F38" i="68" s="1"/>
  <c r="D8" i="16"/>
  <c r="F30" i="69" s="1"/>
  <c r="D9" i="16"/>
  <c r="F15" i="71" s="1"/>
  <c r="D6" i="16"/>
  <c r="F47" i="72" s="1"/>
  <c r="D7" i="17"/>
  <c r="F39" i="68" s="1"/>
  <c r="D8" i="17"/>
  <c r="F31" i="69" s="1"/>
  <c r="D9" i="17"/>
  <c r="F16" i="71" s="1"/>
  <c r="D6" i="17"/>
  <c r="F48" i="72" s="1"/>
  <c r="D7" i="18"/>
  <c r="F40" i="68" s="1"/>
  <c r="D8" i="18"/>
  <c r="F32" i="69" s="1"/>
  <c r="D9" i="18"/>
  <c r="F17" i="71" s="1"/>
  <c r="D6" i="18"/>
  <c r="F49" i="72" s="1"/>
  <c r="D7" i="19"/>
  <c r="F41" i="68" s="1"/>
  <c r="D8" i="19"/>
  <c r="F33" i="69" s="1"/>
  <c r="D9" i="19"/>
  <c r="F18" i="71" s="1"/>
  <c r="D6" i="19"/>
  <c r="F50" i="72" s="1"/>
  <c r="D7" i="20"/>
  <c r="F42" i="68" s="1"/>
  <c r="D8" i="20"/>
  <c r="F34" i="69" s="1"/>
  <c r="D9" i="20"/>
  <c r="F19" i="71" s="1"/>
  <c r="D6" i="20"/>
  <c r="F51" i="72" s="1"/>
  <c r="D7" i="21"/>
  <c r="F43" i="68" s="1"/>
  <c r="D8" i="21"/>
  <c r="F35" i="69" s="1"/>
  <c r="D9" i="21"/>
  <c r="F20" i="71" s="1"/>
  <c r="D6" i="21"/>
  <c r="F52" i="72" s="1"/>
  <c r="D7" i="22"/>
  <c r="F44" i="68" s="1"/>
  <c r="D8" i="22"/>
  <c r="F36" i="69" s="1"/>
  <c r="D9" i="22"/>
  <c r="F21" i="71" s="1"/>
  <c r="D6" i="22"/>
  <c r="F53" i="72" s="1"/>
  <c r="D10" i="23"/>
  <c r="D7" i="23"/>
  <c r="F45" i="68" s="1"/>
  <c r="D8" i="23"/>
  <c r="F37" i="69" s="1"/>
  <c r="D9" i="23"/>
  <c r="F22" i="71" s="1"/>
  <c r="D6" i="23"/>
  <c r="F54" i="72" s="1"/>
  <c r="D7" i="24"/>
  <c r="F46" i="68" s="1"/>
  <c r="D8" i="24"/>
  <c r="F38" i="69" s="1"/>
  <c r="D9" i="24"/>
  <c r="F23" i="71" s="1"/>
  <c r="D6" i="24"/>
  <c r="F55" i="72" s="1"/>
  <c r="D7" i="25"/>
  <c r="F47" i="68" s="1"/>
  <c r="D8" i="25"/>
  <c r="F39" i="69" s="1"/>
  <c r="D9" i="25"/>
  <c r="F24" i="71" s="1"/>
  <c r="D6" i="25"/>
  <c r="F56" i="72" s="1"/>
  <c r="D7" i="28"/>
  <c r="F50" i="68" s="1"/>
  <c r="D8" i="28"/>
  <c r="F42" i="69" s="1"/>
  <c r="D9" i="28"/>
  <c r="F27" i="71" s="1"/>
  <c r="D6" i="28"/>
  <c r="H13" i="32"/>
  <c r="G13" i="32"/>
  <c r="G15" i="32" s="1"/>
  <c r="F13" i="32"/>
  <c r="F15" i="32" s="1"/>
  <c r="E13" i="32"/>
  <c r="C13" i="32"/>
  <c r="B13" i="32"/>
  <c r="L12" i="32"/>
  <c r="I12" i="32"/>
  <c r="Q11" i="32"/>
  <c r="R11" i="32" s="1"/>
  <c r="O11" i="32"/>
  <c r="P11" i="32" s="1"/>
  <c r="I11" i="32"/>
  <c r="J11" i="32" s="1"/>
  <c r="Q10" i="32"/>
  <c r="R10" i="32" s="1"/>
  <c r="O10" i="32"/>
  <c r="P10" i="32" s="1"/>
  <c r="L10" i="32"/>
  <c r="I10" i="32"/>
  <c r="J10" i="32" s="1"/>
  <c r="Q9" i="32"/>
  <c r="R9" i="32" s="1"/>
  <c r="L9" i="32"/>
  <c r="N9" i="32" s="1"/>
  <c r="I9" i="32"/>
  <c r="Q8" i="32"/>
  <c r="R8" i="32" s="1"/>
  <c r="O8" i="32"/>
  <c r="P8" i="32" s="1"/>
  <c r="M8" i="32"/>
  <c r="N8" i="32" s="1"/>
  <c r="L8" i="32"/>
  <c r="I8" i="32"/>
  <c r="J8" i="32" s="1"/>
  <c r="Q7" i="32"/>
  <c r="R7" i="32" s="1"/>
  <c r="L7" i="32"/>
  <c r="N7" i="32" s="1"/>
  <c r="I7" i="32"/>
  <c r="Q6" i="32"/>
  <c r="R6" i="32" s="1"/>
  <c r="O6" i="32"/>
  <c r="P6" i="32" s="1"/>
  <c r="M6" i="32"/>
  <c r="L6" i="32"/>
  <c r="I6" i="32"/>
  <c r="J6" i="32" s="1"/>
  <c r="A3" i="32"/>
  <c r="H13" i="31"/>
  <c r="G13" i="31"/>
  <c r="G15" i="31" s="1"/>
  <c r="F13" i="31"/>
  <c r="F15" i="31" s="1"/>
  <c r="E13" i="31"/>
  <c r="C13" i="31"/>
  <c r="B13" i="31"/>
  <c r="L12" i="31"/>
  <c r="I12" i="31"/>
  <c r="Q11" i="31"/>
  <c r="R11" i="31" s="1"/>
  <c r="O11" i="31"/>
  <c r="P11" i="31" s="1"/>
  <c r="I11" i="31"/>
  <c r="J11" i="31" s="1"/>
  <c r="Q10" i="31"/>
  <c r="R10" i="31" s="1"/>
  <c r="O10" i="31"/>
  <c r="P10" i="31" s="1"/>
  <c r="L10" i="31"/>
  <c r="I10" i="31"/>
  <c r="J10" i="31" s="1"/>
  <c r="Q9" i="31"/>
  <c r="R9" i="31" s="1"/>
  <c r="L9" i="31"/>
  <c r="N9" i="31" s="1"/>
  <c r="I9" i="31"/>
  <c r="Q8" i="31"/>
  <c r="R8" i="31" s="1"/>
  <c r="O8" i="31"/>
  <c r="P8" i="31" s="1"/>
  <c r="M8" i="31"/>
  <c r="L8" i="31"/>
  <c r="I8" i="31"/>
  <c r="J8" i="31" s="1"/>
  <c r="Q7" i="31"/>
  <c r="R7" i="31" s="1"/>
  <c r="L7" i="31"/>
  <c r="N7" i="31" s="1"/>
  <c r="I7" i="31"/>
  <c r="Q6" i="31"/>
  <c r="R6" i="31" s="1"/>
  <c r="O6" i="31"/>
  <c r="P6" i="31" s="1"/>
  <c r="M6" i="31"/>
  <c r="L6" i="31"/>
  <c r="N6" i="31" s="1"/>
  <c r="I6" i="31"/>
  <c r="J6" i="31" s="1"/>
  <c r="A3" i="31"/>
  <c r="F15" i="30"/>
  <c r="H13" i="30"/>
  <c r="G13" i="30"/>
  <c r="G15" i="30" s="1"/>
  <c r="F13" i="30"/>
  <c r="E13" i="30"/>
  <c r="C13" i="30"/>
  <c r="B13" i="30"/>
  <c r="L12" i="30"/>
  <c r="I12" i="30"/>
  <c r="Q11" i="30"/>
  <c r="R11" i="30" s="1"/>
  <c r="O11" i="30"/>
  <c r="P11" i="30" s="1"/>
  <c r="I11" i="30"/>
  <c r="J11" i="30" s="1"/>
  <c r="Q10" i="30"/>
  <c r="R10" i="30" s="1"/>
  <c r="O10" i="30"/>
  <c r="P10" i="30" s="1"/>
  <c r="L10" i="30"/>
  <c r="I10" i="30"/>
  <c r="J10" i="30" s="1"/>
  <c r="R9" i="30"/>
  <c r="Q9" i="30"/>
  <c r="L9" i="30"/>
  <c r="N9" i="30" s="1"/>
  <c r="I9" i="30"/>
  <c r="Q8" i="30"/>
  <c r="R8" i="30" s="1"/>
  <c r="O8" i="30"/>
  <c r="P8" i="30" s="1"/>
  <c r="M8" i="30"/>
  <c r="N8" i="30" s="1"/>
  <c r="L8" i="30"/>
  <c r="I8" i="30"/>
  <c r="J8" i="30" s="1"/>
  <c r="Q7" i="30"/>
  <c r="R7" i="30" s="1"/>
  <c r="N7" i="30"/>
  <c r="L7" i="30"/>
  <c r="I7" i="30"/>
  <c r="Q6" i="30"/>
  <c r="R6" i="30" s="1"/>
  <c r="O6" i="30"/>
  <c r="P6" i="30" s="1"/>
  <c r="M6" i="30"/>
  <c r="L6" i="30"/>
  <c r="I6" i="30"/>
  <c r="J6" i="30" s="1"/>
  <c r="A3" i="30"/>
  <c r="H13" i="29"/>
  <c r="G13" i="29"/>
  <c r="G15" i="29" s="1"/>
  <c r="F13" i="29"/>
  <c r="F15" i="29" s="1"/>
  <c r="E13" i="29"/>
  <c r="C13" i="29"/>
  <c r="B13" i="29"/>
  <c r="L12" i="29"/>
  <c r="I12" i="29"/>
  <c r="Q11" i="29"/>
  <c r="R11" i="29" s="1"/>
  <c r="O11" i="29"/>
  <c r="P11" i="29" s="1"/>
  <c r="I11" i="29"/>
  <c r="J11" i="29" s="1"/>
  <c r="Q10" i="29"/>
  <c r="R10" i="29" s="1"/>
  <c r="O10" i="29"/>
  <c r="P10" i="29" s="1"/>
  <c r="L10" i="29"/>
  <c r="I10" i="29"/>
  <c r="J10" i="29" s="1"/>
  <c r="Q9" i="29"/>
  <c r="R9" i="29" s="1"/>
  <c r="L9" i="29"/>
  <c r="N9" i="29" s="1"/>
  <c r="I9" i="29"/>
  <c r="Q8" i="29"/>
  <c r="R8" i="29" s="1"/>
  <c r="O8" i="29"/>
  <c r="P8" i="29" s="1"/>
  <c r="M8" i="29"/>
  <c r="L8" i="29"/>
  <c r="I8" i="29"/>
  <c r="J8" i="29" s="1"/>
  <c r="Q7" i="29"/>
  <c r="R7" i="29" s="1"/>
  <c r="L7" i="29"/>
  <c r="N7" i="29" s="1"/>
  <c r="I7" i="29"/>
  <c r="Q6" i="29"/>
  <c r="R6" i="29" s="1"/>
  <c r="O6" i="29"/>
  <c r="P6" i="29" s="1"/>
  <c r="M6" i="29"/>
  <c r="L6" i="29"/>
  <c r="I6" i="29"/>
  <c r="J6" i="29" s="1"/>
  <c r="A3" i="29"/>
  <c r="H10" i="28"/>
  <c r="G10" i="28"/>
  <c r="F10" i="28"/>
  <c r="E10" i="28"/>
  <c r="C10" i="28"/>
  <c r="B10" i="28"/>
  <c r="I9" i="28"/>
  <c r="J9" i="28" s="1"/>
  <c r="L8" i="28"/>
  <c r="I8" i="28"/>
  <c r="J8" i="28" s="1"/>
  <c r="L7" i="28"/>
  <c r="I7" i="28"/>
  <c r="J7" i="28" s="1"/>
  <c r="M6" i="28"/>
  <c r="L6" i="28"/>
  <c r="I6" i="28"/>
  <c r="A3" i="28"/>
  <c r="H10" i="25"/>
  <c r="G10" i="25"/>
  <c r="F10" i="25"/>
  <c r="E10" i="25"/>
  <c r="C10" i="25"/>
  <c r="B10" i="25"/>
  <c r="I9" i="25"/>
  <c r="J9" i="25" s="1"/>
  <c r="O8" i="25"/>
  <c r="P8" i="25" s="1"/>
  <c r="L8" i="25"/>
  <c r="I8" i="25"/>
  <c r="J8" i="25" s="1"/>
  <c r="O7" i="25"/>
  <c r="P7" i="25" s="1"/>
  <c r="L7" i="25"/>
  <c r="I7" i="25"/>
  <c r="J7" i="25" s="1"/>
  <c r="O6" i="25"/>
  <c r="P6" i="25" s="1"/>
  <c r="M6" i="25"/>
  <c r="L6" i="25"/>
  <c r="I6" i="25"/>
  <c r="A3" i="25"/>
  <c r="H10" i="24"/>
  <c r="G10" i="24"/>
  <c r="F10" i="24"/>
  <c r="E10" i="24"/>
  <c r="C10" i="24"/>
  <c r="B10" i="24"/>
  <c r="I9" i="24"/>
  <c r="J9" i="24" s="1"/>
  <c r="O8" i="24"/>
  <c r="P8" i="24" s="1"/>
  <c r="L8" i="24"/>
  <c r="I8" i="24"/>
  <c r="J8" i="24" s="1"/>
  <c r="O7" i="24"/>
  <c r="P7" i="24" s="1"/>
  <c r="L7" i="24"/>
  <c r="I7" i="24"/>
  <c r="J7" i="24" s="1"/>
  <c r="O6" i="24"/>
  <c r="P6" i="24" s="1"/>
  <c r="M6" i="24"/>
  <c r="L6" i="24"/>
  <c r="I6" i="24"/>
  <c r="A3" i="24"/>
  <c r="E14" i="23"/>
  <c r="F19" i="23" s="1"/>
  <c r="H10" i="23"/>
  <c r="G10" i="23"/>
  <c r="F10" i="23"/>
  <c r="E10" i="23"/>
  <c r="C10" i="23"/>
  <c r="B10" i="23"/>
  <c r="I9" i="23"/>
  <c r="J9" i="23" s="1"/>
  <c r="O8" i="23"/>
  <c r="P8" i="23" s="1"/>
  <c r="L8" i="23"/>
  <c r="I8" i="23"/>
  <c r="J8" i="23" s="1"/>
  <c r="O7" i="23"/>
  <c r="P7" i="23" s="1"/>
  <c r="L7" i="23"/>
  <c r="I7" i="23"/>
  <c r="J7" i="23" s="1"/>
  <c r="O6" i="23"/>
  <c r="P6" i="23" s="1"/>
  <c r="M6" i="23"/>
  <c r="L6" i="23"/>
  <c r="I6" i="23"/>
  <c r="A3" i="23"/>
  <c r="H10" i="22"/>
  <c r="G10" i="22"/>
  <c r="F10" i="22"/>
  <c r="E10" i="22"/>
  <c r="C10" i="22"/>
  <c r="B10" i="22"/>
  <c r="I9" i="22"/>
  <c r="J9" i="22" s="1"/>
  <c r="Q8" i="22"/>
  <c r="O8" i="22"/>
  <c r="P8" i="22" s="1"/>
  <c r="L8" i="22"/>
  <c r="I8" i="22"/>
  <c r="J8" i="22" s="1"/>
  <c r="Q7" i="22"/>
  <c r="O7" i="22"/>
  <c r="P7" i="22" s="1"/>
  <c r="L7" i="22"/>
  <c r="I7" i="22"/>
  <c r="J7" i="22" s="1"/>
  <c r="Q6" i="22"/>
  <c r="O6" i="22"/>
  <c r="P6" i="22" s="1"/>
  <c r="M6" i="22"/>
  <c r="L6" i="22"/>
  <c r="I6" i="22"/>
  <c r="A3" i="22"/>
  <c r="H10" i="21"/>
  <c r="G10" i="21"/>
  <c r="F10" i="21"/>
  <c r="E10" i="21"/>
  <c r="C10" i="21"/>
  <c r="B10" i="21"/>
  <c r="I9" i="21"/>
  <c r="J9" i="21" s="1"/>
  <c r="Q8" i="21"/>
  <c r="O8" i="21"/>
  <c r="P8" i="21" s="1"/>
  <c r="L8" i="21"/>
  <c r="I8" i="21"/>
  <c r="Q7" i="21"/>
  <c r="O7" i="21"/>
  <c r="P7" i="21" s="1"/>
  <c r="L7" i="21"/>
  <c r="I7" i="21"/>
  <c r="J7" i="21" s="1"/>
  <c r="Q6" i="21"/>
  <c r="O6" i="21"/>
  <c r="P6" i="21" s="1"/>
  <c r="M6" i="21"/>
  <c r="L6" i="21"/>
  <c r="I6" i="21"/>
  <c r="J6" i="21" s="1"/>
  <c r="A3" i="21"/>
  <c r="H10" i="20"/>
  <c r="G10" i="20"/>
  <c r="G12" i="20" s="1"/>
  <c r="F10" i="20"/>
  <c r="F12" i="20" s="1"/>
  <c r="E10" i="20"/>
  <c r="C10" i="20"/>
  <c r="B10" i="20"/>
  <c r="I9" i="20"/>
  <c r="J9" i="20" s="1"/>
  <c r="Q8" i="20"/>
  <c r="R8" i="20" s="1"/>
  <c r="O8" i="20"/>
  <c r="P8" i="20" s="1"/>
  <c r="L8" i="20"/>
  <c r="I8" i="20"/>
  <c r="J8" i="20" s="1"/>
  <c r="Q7" i="20"/>
  <c r="R7" i="20" s="1"/>
  <c r="O7" i="20"/>
  <c r="P7" i="20" s="1"/>
  <c r="L7" i="20"/>
  <c r="I7" i="20"/>
  <c r="J7" i="20" s="1"/>
  <c r="Q6" i="20"/>
  <c r="R6" i="20" s="1"/>
  <c r="O6" i="20"/>
  <c r="P6" i="20" s="1"/>
  <c r="M6" i="20"/>
  <c r="L6" i="20"/>
  <c r="N6" i="20" s="1"/>
  <c r="I6" i="20"/>
  <c r="J6" i="20" s="1"/>
  <c r="A3" i="20"/>
  <c r="H10" i="19"/>
  <c r="G10" i="19"/>
  <c r="G12" i="19" s="1"/>
  <c r="F10" i="19"/>
  <c r="F12" i="19" s="1"/>
  <c r="E10" i="19"/>
  <c r="C10" i="19"/>
  <c r="B10" i="19"/>
  <c r="I9" i="19"/>
  <c r="Q8" i="19"/>
  <c r="R8" i="19" s="1"/>
  <c r="O8" i="19"/>
  <c r="P8" i="19" s="1"/>
  <c r="L8" i="19"/>
  <c r="J8" i="19"/>
  <c r="I8" i="19"/>
  <c r="Q7" i="19"/>
  <c r="R7" i="19" s="1"/>
  <c r="O7" i="19"/>
  <c r="P7" i="19" s="1"/>
  <c r="L7" i="19"/>
  <c r="I7" i="19"/>
  <c r="J7" i="19" s="1"/>
  <c r="Q6" i="19"/>
  <c r="R6" i="19" s="1"/>
  <c r="O6" i="19"/>
  <c r="P6" i="19" s="1"/>
  <c r="M6" i="19"/>
  <c r="L6" i="19"/>
  <c r="N6" i="19" s="1"/>
  <c r="I6" i="19"/>
  <c r="J6" i="19" s="1"/>
  <c r="A3" i="19"/>
  <c r="H10" i="18"/>
  <c r="G10" i="18"/>
  <c r="G12" i="18" s="1"/>
  <c r="F10" i="18"/>
  <c r="F12" i="18" s="1"/>
  <c r="E10" i="18"/>
  <c r="C10" i="18"/>
  <c r="B10" i="18"/>
  <c r="I9" i="18"/>
  <c r="J9" i="18" s="1"/>
  <c r="Q8" i="18"/>
  <c r="R8" i="18" s="1"/>
  <c r="O8" i="18"/>
  <c r="P8" i="18" s="1"/>
  <c r="L8" i="18"/>
  <c r="I8" i="18"/>
  <c r="J8" i="18" s="1"/>
  <c r="Q7" i="18"/>
  <c r="R7" i="18" s="1"/>
  <c r="O7" i="18"/>
  <c r="P7" i="18" s="1"/>
  <c r="L7" i="18"/>
  <c r="I7" i="18"/>
  <c r="J7" i="18" s="1"/>
  <c r="Q6" i="18"/>
  <c r="R6" i="18" s="1"/>
  <c r="O6" i="18"/>
  <c r="P6" i="18" s="1"/>
  <c r="M6" i="18"/>
  <c r="L6" i="18"/>
  <c r="I6" i="18"/>
  <c r="J6" i="18" s="1"/>
  <c r="A3" i="18"/>
  <c r="H10" i="17"/>
  <c r="G10" i="17"/>
  <c r="G12" i="17" s="1"/>
  <c r="F10" i="17"/>
  <c r="F12" i="17" s="1"/>
  <c r="E10" i="17"/>
  <c r="C10" i="17"/>
  <c r="B10" i="17"/>
  <c r="I9" i="17"/>
  <c r="J9" i="17" s="1"/>
  <c r="Q8" i="17"/>
  <c r="R8" i="17" s="1"/>
  <c r="O8" i="17"/>
  <c r="P8" i="17" s="1"/>
  <c r="L8" i="17"/>
  <c r="I8" i="17"/>
  <c r="J8" i="17" s="1"/>
  <c r="Q7" i="17"/>
  <c r="R7" i="17" s="1"/>
  <c r="O7" i="17"/>
  <c r="P7" i="17" s="1"/>
  <c r="L7" i="17"/>
  <c r="I7" i="17"/>
  <c r="J7" i="17" s="1"/>
  <c r="Q6" i="17"/>
  <c r="R6" i="17" s="1"/>
  <c r="O6" i="17"/>
  <c r="P6" i="17" s="1"/>
  <c r="M6" i="17"/>
  <c r="L6" i="17"/>
  <c r="I6" i="17"/>
  <c r="J6" i="17" s="1"/>
  <c r="A3" i="17"/>
  <c r="H10" i="16"/>
  <c r="G10" i="16"/>
  <c r="G12" i="16" s="1"/>
  <c r="F10" i="16"/>
  <c r="F12" i="16" s="1"/>
  <c r="E10" i="16"/>
  <c r="C10" i="16"/>
  <c r="B10" i="16"/>
  <c r="I9" i="16"/>
  <c r="J9" i="16" s="1"/>
  <c r="Q8" i="16"/>
  <c r="R8" i="16" s="1"/>
  <c r="O8" i="16"/>
  <c r="P8" i="16" s="1"/>
  <c r="L8" i="16"/>
  <c r="I8" i="16"/>
  <c r="J8" i="16" s="1"/>
  <c r="Q7" i="16"/>
  <c r="R7" i="16" s="1"/>
  <c r="O7" i="16"/>
  <c r="P7" i="16" s="1"/>
  <c r="L7" i="16"/>
  <c r="I7" i="16"/>
  <c r="J7" i="16" s="1"/>
  <c r="Q6" i="16"/>
  <c r="R6" i="16" s="1"/>
  <c r="O6" i="16"/>
  <c r="P6" i="16" s="1"/>
  <c r="M6" i="16"/>
  <c r="L6" i="16"/>
  <c r="I6" i="16"/>
  <c r="J6" i="16" s="1"/>
  <c r="A3" i="16"/>
  <c r="H9" i="15"/>
  <c r="J14" i="71" s="1"/>
  <c r="G9" i="15"/>
  <c r="F9" i="15"/>
  <c r="E9" i="15"/>
  <c r="G14" i="71" s="1"/>
  <c r="C9" i="15"/>
  <c r="E14" i="71" s="1"/>
  <c r="B9" i="15"/>
  <c r="D14" i="71" s="1"/>
  <c r="Q8" i="15"/>
  <c r="R8" i="15" s="1"/>
  <c r="O8" i="15"/>
  <c r="P8" i="15" s="1"/>
  <c r="L8" i="15"/>
  <c r="I8" i="15"/>
  <c r="J8" i="15" s="1"/>
  <c r="Q7" i="15"/>
  <c r="R7" i="15" s="1"/>
  <c r="O7" i="15"/>
  <c r="P7" i="15" s="1"/>
  <c r="L7" i="15"/>
  <c r="I7" i="15"/>
  <c r="J7" i="15" s="1"/>
  <c r="Q6" i="15"/>
  <c r="R6" i="15" s="1"/>
  <c r="O6" i="15"/>
  <c r="P6" i="15" s="1"/>
  <c r="M6" i="15"/>
  <c r="L6" i="15"/>
  <c r="I6" i="15"/>
  <c r="J6" i="15" s="1"/>
  <c r="A3" i="15"/>
  <c r="H9" i="14"/>
  <c r="J13" i="71" s="1"/>
  <c r="G9" i="14"/>
  <c r="F9" i="14"/>
  <c r="E9" i="14"/>
  <c r="G13" i="71" s="1"/>
  <c r="C9" i="14"/>
  <c r="E13" i="71" s="1"/>
  <c r="B9" i="14"/>
  <c r="D13" i="71" s="1"/>
  <c r="Q8" i="14"/>
  <c r="R8" i="14" s="1"/>
  <c r="O8" i="14"/>
  <c r="P8" i="14" s="1"/>
  <c r="L8" i="14"/>
  <c r="I8" i="14"/>
  <c r="J8" i="14" s="1"/>
  <c r="Q7" i="14"/>
  <c r="R7" i="14" s="1"/>
  <c r="O7" i="14"/>
  <c r="P7" i="14" s="1"/>
  <c r="L7" i="14"/>
  <c r="I7" i="14"/>
  <c r="J7" i="14" s="1"/>
  <c r="Q6" i="14"/>
  <c r="R6" i="14" s="1"/>
  <c r="O6" i="14"/>
  <c r="P6" i="14" s="1"/>
  <c r="M6" i="14"/>
  <c r="L6" i="14"/>
  <c r="I6" i="14"/>
  <c r="J6" i="14" s="1"/>
  <c r="A3" i="14"/>
  <c r="H9" i="13"/>
  <c r="J12" i="71" s="1"/>
  <c r="G9" i="13"/>
  <c r="F9" i="13"/>
  <c r="E9" i="13"/>
  <c r="G12" i="71" s="1"/>
  <c r="C9" i="13"/>
  <c r="E12" i="71" s="1"/>
  <c r="B9" i="13"/>
  <c r="D12" i="71" s="1"/>
  <c r="Q8" i="13"/>
  <c r="R8" i="13" s="1"/>
  <c r="O8" i="13"/>
  <c r="P8" i="13" s="1"/>
  <c r="L8" i="13"/>
  <c r="I8" i="13"/>
  <c r="J8" i="13" s="1"/>
  <c r="Q7" i="13"/>
  <c r="R7" i="13" s="1"/>
  <c r="O7" i="13"/>
  <c r="P7" i="13" s="1"/>
  <c r="L7" i="13"/>
  <c r="I7" i="13"/>
  <c r="J7" i="13" s="1"/>
  <c r="Q6" i="13"/>
  <c r="R6" i="13" s="1"/>
  <c r="O6" i="13"/>
  <c r="P6" i="13" s="1"/>
  <c r="M6" i="13"/>
  <c r="L6" i="13"/>
  <c r="I6" i="13"/>
  <c r="J6" i="13" s="1"/>
  <c r="A3" i="13"/>
  <c r="H9" i="12"/>
  <c r="J11" i="71" s="1"/>
  <c r="G9" i="12"/>
  <c r="F9" i="12"/>
  <c r="E9" i="12"/>
  <c r="G11" i="71" s="1"/>
  <c r="C9" i="12"/>
  <c r="E11" i="71" s="1"/>
  <c r="B9" i="12"/>
  <c r="D11" i="71" s="1"/>
  <c r="Q8" i="12"/>
  <c r="R8" i="12" s="1"/>
  <c r="O8" i="12"/>
  <c r="P8" i="12" s="1"/>
  <c r="L8" i="12"/>
  <c r="I8" i="12"/>
  <c r="J8" i="12" s="1"/>
  <c r="Q7" i="12"/>
  <c r="R7" i="12" s="1"/>
  <c r="O7" i="12"/>
  <c r="P7" i="12" s="1"/>
  <c r="L7" i="12"/>
  <c r="I7" i="12"/>
  <c r="J7" i="12" s="1"/>
  <c r="Q6" i="12"/>
  <c r="R6" i="12" s="1"/>
  <c r="O6" i="12"/>
  <c r="P6" i="12" s="1"/>
  <c r="M6" i="12"/>
  <c r="L6" i="12"/>
  <c r="I6" i="12"/>
  <c r="J6" i="12" s="1"/>
  <c r="A3" i="12"/>
  <c r="H9" i="11"/>
  <c r="J10" i="71" s="1"/>
  <c r="G9" i="11"/>
  <c r="F9" i="11"/>
  <c r="E9" i="11"/>
  <c r="G10" i="71" s="1"/>
  <c r="C9" i="11"/>
  <c r="E10" i="71" s="1"/>
  <c r="B9" i="11"/>
  <c r="D10" i="71" s="1"/>
  <c r="Q8" i="11"/>
  <c r="R8" i="11" s="1"/>
  <c r="O8" i="11"/>
  <c r="P8" i="11" s="1"/>
  <c r="L8" i="11"/>
  <c r="I8" i="11"/>
  <c r="J8" i="11" s="1"/>
  <c r="Q7" i="11"/>
  <c r="R7" i="11" s="1"/>
  <c r="O7" i="11"/>
  <c r="P7" i="11" s="1"/>
  <c r="L7" i="11"/>
  <c r="I7" i="11"/>
  <c r="J7" i="11" s="1"/>
  <c r="Q6" i="11"/>
  <c r="R6" i="11" s="1"/>
  <c r="O6" i="11"/>
  <c r="P6" i="11" s="1"/>
  <c r="M6" i="11"/>
  <c r="L6" i="11"/>
  <c r="I6" i="11"/>
  <c r="J6" i="11" s="1"/>
  <c r="A3" i="11"/>
  <c r="H9" i="10"/>
  <c r="J9" i="71" s="1"/>
  <c r="G9" i="10"/>
  <c r="F9" i="10"/>
  <c r="E9" i="10"/>
  <c r="G9" i="71" s="1"/>
  <c r="C9" i="10"/>
  <c r="E9" i="71" s="1"/>
  <c r="B9" i="10"/>
  <c r="D9" i="71" s="1"/>
  <c r="Q8" i="10"/>
  <c r="R8" i="10" s="1"/>
  <c r="O8" i="10"/>
  <c r="P8" i="10" s="1"/>
  <c r="L8" i="10"/>
  <c r="I8" i="10"/>
  <c r="J8" i="10" s="1"/>
  <c r="Q7" i="10"/>
  <c r="R7" i="10" s="1"/>
  <c r="O7" i="10"/>
  <c r="P7" i="10" s="1"/>
  <c r="L7" i="10"/>
  <c r="I7" i="10"/>
  <c r="J7" i="10" s="1"/>
  <c r="Q6" i="10"/>
  <c r="R6" i="10" s="1"/>
  <c r="O6" i="10"/>
  <c r="P6" i="10" s="1"/>
  <c r="M6" i="10"/>
  <c r="L6" i="10"/>
  <c r="I6" i="10"/>
  <c r="J6" i="10" s="1"/>
  <c r="A3" i="10"/>
  <c r="H9" i="9"/>
  <c r="J8" i="71" s="1"/>
  <c r="G9" i="9"/>
  <c r="F9" i="9"/>
  <c r="E9" i="9"/>
  <c r="G8" i="71" s="1"/>
  <c r="C9" i="9"/>
  <c r="E8" i="71" s="1"/>
  <c r="B9" i="9"/>
  <c r="D8" i="71" s="1"/>
  <c r="Q8" i="9"/>
  <c r="R8" i="9" s="1"/>
  <c r="O8" i="9"/>
  <c r="P8" i="9" s="1"/>
  <c r="L8" i="9"/>
  <c r="I8" i="9"/>
  <c r="J8" i="9" s="1"/>
  <c r="Q7" i="9"/>
  <c r="R7" i="9" s="1"/>
  <c r="O7" i="9"/>
  <c r="P7" i="9" s="1"/>
  <c r="L7" i="9"/>
  <c r="I7" i="9"/>
  <c r="J7" i="9" s="1"/>
  <c r="Q6" i="9"/>
  <c r="R6" i="9" s="1"/>
  <c r="O6" i="9"/>
  <c r="P6" i="9" s="1"/>
  <c r="M6" i="9"/>
  <c r="L6" i="9"/>
  <c r="I6" i="9"/>
  <c r="J6" i="9" s="1"/>
  <c r="A3" i="9"/>
  <c r="H9" i="8"/>
  <c r="J7" i="71" s="1"/>
  <c r="G9" i="8"/>
  <c r="F9" i="8"/>
  <c r="E9" i="8"/>
  <c r="G7" i="71" s="1"/>
  <c r="C9" i="8"/>
  <c r="E7" i="71" s="1"/>
  <c r="B9" i="8"/>
  <c r="D7" i="71" s="1"/>
  <c r="Q8" i="8"/>
  <c r="R8" i="8" s="1"/>
  <c r="O8" i="8"/>
  <c r="P8" i="8" s="1"/>
  <c r="L8" i="8"/>
  <c r="I8" i="8"/>
  <c r="J8" i="8" s="1"/>
  <c r="Q7" i="8"/>
  <c r="R7" i="8" s="1"/>
  <c r="O7" i="8"/>
  <c r="P7" i="8" s="1"/>
  <c r="L7" i="8"/>
  <c r="I7" i="8"/>
  <c r="J7" i="8" s="1"/>
  <c r="Q6" i="8"/>
  <c r="R6" i="8" s="1"/>
  <c r="O6" i="8"/>
  <c r="P6" i="8" s="1"/>
  <c r="M6" i="8"/>
  <c r="L6" i="8"/>
  <c r="N6" i="8" s="1"/>
  <c r="I6" i="8"/>
  <c r="J6" i="8" s="1"/>
  <c r="A3" i="8"/>
  <c r="H9" i="7"/>
  <c r="J6" i="71" s="1"/>
  <c r="G9" i="7"/>
  <c r="F9" i="7"/>
  <c r="E9" i="7"/>
  <c r="G6" i="71" s="1"/>
  <c r="C9" i="7"/>
  <c r="E6" i="71" s="1"/>
  <c r="B9" i="7"/>
  <c r="D6" i="71" s="1"/>
  <c r="Q8" i="7"/>
  <c r="R8" i="7" s="1"/>
  <c r="O8" i="7"/>
  <c r="P8" i="7" s="1"/>
  <c r="L8" i="7"/>
  <c r="I8" i="7"/>
  <c r="J8" i="7" s="1"/>
  <c r="Q7" i="7"/>
  <c r="R7" i="7" s="1"/>
  <c r="O7" i="7"/>
  <c r="P7" i="7" s="1"/>
  <c r="L7" i="7"/>
  <c r="I7" i="7"/>
  <c r="J7" i="7" s="1"/>
  <c r="Q6" i="7"/>
  <c r="R6" i="7" s="1"/>
  <c r="O6" i="7"/>
  <c r="P6" i="7" s="1"/>
  <c r="M6" i="7"/>
  <c r="L6" i="7"/>
  <c r="I6" i="7"/>
  <c r="J6" i="7" s="1"/>
  <c r="A3" i="7"/>
  <c r="H13" i="6"/>
  <c r="G13" i="6"/>
  <c r="G15" i="6" s="1"/>
  <c r="F13" i="6"/>
  <c r="F15" i="6" s="1"/>
  <c r="E13" i="6"/>
  <c r="C13" i="6"/>
  <c r="B13" i="6"/>
  <c r="L12" i="6"/>
  <c r="Q11" i="6"/>
  <c r="R11" i="6" s="1"/>
  <c r="O11" i="6"/>
  <c r="P11" i="6" s="1"/>
  <c r="L11" i="6"/>
  <c r="Q10" i="6"/>
  <c r="R10" i="6" s="1"/>
  <c r="O10" i="6"/>
  <c r="P10" i="6" s="1"/>
  <c r="L10" i="6"/>
  <c r="Q9" i="6"/>
  <c r="R9" i="6" s="1"/>
  <c r="L9" i="6"/>
  <c r="N9" i="6" s="1"/>
  <c r="Q8" i="6"/>
  <c r="R8" i="6" s="1"/>
  <c r="O8" i="6"/>
  <c r="P8" i="6" s="1"/>
  <c r="M8" i="6"/>
  <c r="L8" i="6"/>
  <c r="Q7" i="6"/>
  <c r="R7" i="6" s="1"/>
  <c r="L7" i="6"/>
  <c r="N7" i="6" s="1"/>
  <c r="Q6" i="6"/>
  <c r="R6" i="6" s="1"/>
  <c r="O6" i="6"/>
  <c r="P6" i="6" s="1"/>
  <c r="M6" i="6"/>
  <c r="L6" i="6"/>
  <c r="A3" i="6"/>
  <c r="H13" i="5"/>
  <c r="G13" i="5"/>
  <c r="G15" i="5" s="1"/>
  <c r="F13" i="5"/>
  <c r="F15" i="5" s="1"/>
  <c r="E13" i="5"/>
  <c r="C13" i="5"/>
  <c r="B13" i="5"/>
  <c r="L12" i="5"/>
  <c r="I12" i="5"/>
  <c r="Q11" i="5"/>
  <c r="R11" i="5" s="1"/>
  <c r="O11" i="5"/>
  <c r="P11" i="5" s="1"/>
  <c r="I11" i="5"/>
  <c r="J11" i="5" s="1"/>
  <c r="Q10" i="5"/>
  <c r="R10" i="5" s="1"/>
  <c r="O10" i="5"/>
  <c r="P10" i="5" s="1"/>
  <c r="L10" i="5"/>
  <c r="I10" i="5"/>
  <c r="J10" i="5" s="1"/>
  <c r="Q9" i="5"/>
  <c r="R9" i="5" s="1"/>
  <c r="L9" i="5"/>
  <c r="N9" i="5" s="1"/>
  <c r="I9" i="5"/>
  <c r="Q8" i="5"/>
  <c r="R8" i="5" s="1"/>
  <c r="O8" i="5"/>
  <c r="P8" i="5" s="1"/>
  <c r="M8" i="5"/>
  <c r="L8" i="5"/>
  <c r="I8" i="5"/>
  <c r="J8" i="5" s="1"/>
  <c r="Q7" i="5"/>
  <c r="R7" i="5" s="1"/>
  <c r="L7" i="5"/>
  <c r="N7" i="5" s="1"/>
  <c r="I7" i="5"/>
  <c r="Q6" i="5"/>
  <c r="R6" i="5" s="1"/>
  <c r="O6" i="5"/>
  <c r="P6" i="5" s="1"/>
  <c r="M6" i="5"/>
  <c r="L6" i="5"/>
  <c r="I6" i="5"/>
  <c r="A3" i="5"/>
  <c r="H37" i="4"/>
  <c r="G37" i="4"/>
  <c r="F37" i="4"/>
  <c r="C37" i="4"/>
  <c r="B37" i="4"/>
  <c r="I36" i="4"/>
  <c r="I35" i="4"/>
  <c r="E35" i="4"/>
  <c r="I34" i="4"/>
  <c r="E34" i="4"/>
  <c r="I33" i="4"/>
  <c r="I32" i="4"/>
  <c r="E32" i="4"/>
  <c r="I31" i="4"/>
  <c r="I30" i="4"/>
  <c r="J30" i="4" s="1"/>
  <c r="A27" i="4"/>
  <c r="H13" i="4"/>
  <c r="G13" i="4"/>
  <c r="G15" i="4" s="1"/>
  <c r="F13" i="4"/>
  <c r="F15" i="4" s="1"/>
  <c r="E13" i="4"/>
  <c r="C13" i="4"/>
  <c r="B13" i="4"/>
  <c r="L12" i="4"/>
  <c r="I12" i="4"/>
  <c r="Q11" i="4"/>
  <c r="R11" i="4" s="1"/>
  <c r="O11" i="4"/>
  <c r="P11" i="4" s="1"/>
  <c r="K11" i="4"/>
  <c r="I11" i="4"/>
  <c r="J11" i="4" s="1"/>
  <c r="Q10" i="4"/>
  <c r="R10" i="4" s="1"/>
  <c r="O10" i="4"/>
  <c r="P10" i="4" s="1"/>
  <c r="L10" i="4"/>
  <c r="K10" i="4"/>
  <c r="I10" i="4"/>
  <c r="J10" i="4" s="1"/>
  <c r="Q9" i="4"/>
  <c r="R9" i="4" s="1"/>
  <c r="L9" i="4"/>
  <c r="N9" i="4" s="1"/>
  <c r="K9" i="4"/>
  <c r="I9" i="4"/>
  <c r="Q8" i="4"/>
  <c r="R8" i="4" s="1"/>
  <c r="O8" i="4"/>
  <c r="P8" i="4" s="1"/>
  <c r="M8" i="4"/>
  <c r="L8" i="4"/>
  <c r="K8" i="4"/>
  <c r="I8" i="4"/>
  <c r="J8" i="4" s="1"/>
  <c r="Q7" i="4"/>
  <c r="R7" i="4" s="1"/>
  <c r="L7" i="4"/>
  <c r="N7" i="4" s="1"/>
  <c r="I7" i="4"/>
  <c r="Q6" i="4"/>
  <c r="R6" i="4" s="1"/>
  <c r="O6" i="4"/>
  <c r="P6" i="4" s="1"/>
  <c r="M6" i="4"/>
  <c r="L6" i="4"/>
  <c r="N6" i="4" s="1"/>
  <c r="I6" i="4"/>
  <c r="J6" i="4" s="1"/>
  <c r="A3" i="4"/>
  <c r="H13" i="2"/>
  <c r="G13" i="2"/>
  <c r="G15" i="2" s="1"/>
  <c r="F13" i="2"/>
  <c r="F15" i="2" s="1"/>
  <c r="C13" i="2"/>
  <c r="B13" i="2"/>
  <c r="L12" i="2"/>
  <c r="I12" i="2"/>
  <c r="Q11" i="2"/>
  <c r="R11" i="2" s="1"/>
  <c r="O11" i="2"/>
  <c r="P11" i="2" s="1"/>
  <c r="I11" i="2"/>
  <c r="E11" i="2"/>
  <c r="Q10" i="2"/>
  <c r="R10" i="2" s="1"/>
  <c r="O10" i="2"/>
  <c r="P10" i="2" s="1"/>
  <c r="L10" i="2"/>
  <c r="I10" i="2"/>
  <c r="E10" i="2"/>
  <c r="Q9" i="2"/>
  <c r="R9" i="2" s="1"/>
  <c r="L9" i="2"/>
  <c r="N9" i="2" s="1"/>
  <c r="I9" i="2"/>
  <c r="Q8" i="2"/>
  <c r="R8" i="2" s="1"/>
  <c r="O8" i="2"/>
  <c r="P8" i="2" s="1"/>
  <c r="M8" i="2"/>
  <c r="L8" i="2"/>
  <c r="I8" i="2"/>
  <c r="J8" i="2" s="1"/>
  <c r="Q7" i="2"/>
  <c r="R7" i="2" s="1"/>
  <c r="L7" i="2"/>
  <c r="N7" i="2" s="1"/>
  <c r="I7" i="2"/>
  <c r="Q6" i="2"/>
  <c r="R6" i="2" s="1"/>
  <c r="O6" i="2"/>
  <c r="P6" i="2" s="1"/>
  <c r="M6" i="2"/>
  <c r="L6" i="2"/>
  <c r="I6" i="2"/>
  <c r="J6" i="2" s="1"/>
  <c r="A3" i="2"/>
  <c r="N8" i="2" l="1"/>
  <c r="N6" i="11"/>
  <c r="D13" i="29"/>
  <c r="F32" i="72"/>
  <c r="F11" i="8"/>
  <c r="H7" i="71"/>
  <c r="F11" i="10"/>
  <c r="I11" i="10" s="1"/>
  <c r="I12" i="10" s="1"/>
  <c r="H9" i="71"/>
  <c r="F11" i="12"/>
  <c r="H11" i="71"/>
  <c r="F11" i="14"/>
  <c r="H13" i="71"/>
  <c r="G11" i="8"/>
  <c r="I7" i="71"/>
  <c r="G11" i="10"/>
  <c r="I9" i="71"/>
  <c r="G11" i="12"/>
  <c r="I11" i="71"/>
  <c r="G11" i="14"/>
  <c r="I13" i="71"/>
  <c r="D9" i="11"/>
  <c r="F10" i="71" s="1"/>
  <c r="F42" i="72"/>
  <c r="D13" i="31"/>
  <c r="D9" i="9"/>
  <c r="F8" i="71" s="1"/>
  <c r="F40" i="72"/>
  <c r="D11" i="2"/>
  <c r="F13" i="69" s="1"/>
  <c r="G13" i="69"/>
  <c r="L13" i="69" s="1"/>
  <c r="N6" i="6"/>
  <c r="D13" i="5"/>
  <c r="F36" i="72"/>
  <c r="D10" i="28"/>
  <c r="F59" i="72"/>
  <c r="D9" i="13"/>
  <c r="F12" i="71" s="1"/>
  <c r="F44" i="72"/>
  <c r="F11" i="7"/>
  <c r="H6" i="71"/>
  <c r="K6" i="71" s="1"/>
  <c r="L6" i="71" s="1"/>
  <c r="F11" i="9"/>
  <c r="H8" i="71"/>
  <c r="K8" i="71" s="1"/>
  <c r="L8" i="71" s="1"/>
  <c r="F11" i="11"/>
  <c r="I11" i="11" s="1"/>
  <c r="I12" i="11" s="1"/>
  <c r="H10" i="71"/>
  <c r="K10" i="71" s="1"/>
  <c r="L10" i="71" s="1"/>
  <c r="F11" i="13"/>
  <c r="H12" i="71"/>
  <c r="F11" i="15"/>
  <c r="H14" i="71"/>
  <c r="K14" i="71" s="1"/>
  <c r="L14" i="71" s="1"/>
  <c r="N6" i="30"/>
  <c r="E13" i="2"/>
  <c r="G21" i="68"/>
  <c r="L21" i="68" s="1"/>
  <c r="G11" i="7"/>
  <c r="I11" i="7" s="1"/>
  <c r="I12" i="7" s="1"/>
  <c r="I6" i="71"/>
  <c r="G11" i="9"/>
  <c r="I8" i="71"/>
  <c r="G11" i="11"/>
  <c r="I10" i="71"/>
  <c r="G11" i="13"/>
  <c r="I12" i="71"/>
  <c r="G11" i="15"/>
  <c r="I11" i="15" s="1"/>
  <c r="I12" i="15" s="1"/>
  <c r="I14" i="71"/>
  <c r="D9" i="7"/>
  <c r="F6" i="71" s="1"/>
  <c r="F38" i="72"/>
  <c r="D9" i="12"/>
  <c r="F11" i="71" s="1"/>
  <c r="D10" i="22"/>
  <c r="D10" i="20"/>
  <c r="D9" i="14"/>
  <c r="F13" i="71" s="1"/>
  <c r="I15" i="30"/>
  <c r="I16" i="30" s="1"/>
  <c r="D10" i="24"/>
  <c r="D10" i="18"/>
  <c r="D10" i="16"/>
  <c r="I15" i="2"/>
  <c r="D10" i="19"/>
  <c r="D10" i="17"/>
  <c r="D13" i="30"/>
  <c r="I13" i="5"/>
  <c r="J13" i="5" s="1"/>
  <c r="I10" i="22"/>
  <c r="J10" i="22" s="1"/>
  <c r="D9" i="8"/>
  <c r="F7" i="71" s="1"/>
  <c r="D13" i="32"/>
  <c r="N6" i="5"/>
  <c r="N6" i="22"/>
  <c r="D10" i="21"/>
  <c r="D9" i="10"/>
  <c r="F9" i="71" s="1"/>
  <c r="D13" i="6"/>
  <c r="N6" i="21"/>
  <c r="N6" i="17"/>
  <c r="N8" i="5"/>
  <c r="I9" i="12"/>
  <c r="J9" i="12" s="1"/>
  <c r="N8" i="6"/>
  <c r="N6" i="14"/>
  <c r="N6" i="29"/>
  <c r="N8" i="29"/>
  <c r="N6" i="2"/>
  <c r="I10" i="24"/>
  <c r="J34" i="4"/>
  <c r="I15" i="31"/>
  <c r="I16" i="31" s="1"/>
  <c r="J35" i="4"/>
  <c r="I9" i="8"/>
  <c r="J9" i="8" s="1"/>
  <c r="P12" i="31"/>
  <c r="D10" i="2"/>
  <c r="I15" i="29"/>
  <c r="I16" i="29" s="1"/>
  <c r="J10" i="2"/>
  <c r="J11" i="2"/>
  <c r="N8" i="4"/>
  <c r="I15" i="4"/>
  <c r="I16" i="4" s="1"/>
  <c r="E37" i="4"/>
  <c r="P12" i="4"/>
  <c r="I13" i="4"/>
  <c r="J13" i="4" s="1"/>
  <c r="I37" i="4"/>
  <c r="I13" i="30"/>
  <c r="J13" i="30" s="1"/>
  <c r="R12" i="30"/>
  <c r="N8" i="31"/>
  <c r="R12" i="31"/>
  <c r="I13" i="31"/>
  <c r="J13" i="31" s="1"/>
  <c r="I13" i="32"/>
  <c r="J13" i="32" s="1"/>
  <c r="P12" i="32"/>
  <c r="N6" i="32"/>
  <c r="P12" i="5"/>
  <c r="R12" i="5"/>
  <c r="J6" i="5"/>
  <c r="I13" i="6"/>
  <c r="J13" i="6" s="1"/>
  <c r="R12" i="6"/>
  <c r="N6" i="7"/>
  <c r="I11" i="8"/>
  <c r="I12" i="8" s="1"/>
  <c r="N6" i="9"/>
  <c r="N6" i="10"/>
  <c r="N6" i="12"/>
  <c r="N6" i="13"/>
  <c r="I9" i="13"/>
  <c r="J9" i="13" s="1"/>
  <c r="I11" i="14"/>
  <c r="I12" i="14" s="1"/>
  <c r="I9" i="14"/>
  <c r="J9" i="14" s="1"/>
  <c r="N6" i="15"/>
  <c r="I9" i="15"/>
  <c r="J9" i="15" s="1"/>
  <c r="N6" i="16"/>
  <c r="I12" i="17"/>
  <c r="I13" i="17" s="1"/>
  <c r="N6" i="18"/>
  <c r="I10" i="19"/>
  <c r="J10" i="19" s="1"/>
  <c r="I12" i="19"/>
  <c r="I12" i="20"/>
  <c r="I10" i="21"/>
  <c r="J10" i="21" s="1"/>
  <c r="I10" i="23"/>
  <c r="J10" i="23" s="1"/>
  <c r="F16" i="23"/>
  <c r="N6" i="23"/>
  <c r="F17" i="23"/>
  <c r="N6" i="24"/>
  <c r="J10" i="24"/>
  <c r="D10" i="25"/>
  <c r="I10" i="25"/>
  <c r="J10" i="25" s="1"/>
  <c r="J6" i="25"/>
  <c r="N6" i="25"/>
  <c r="N6" i="28"/>
  <c r="I10" i="28"/>
  <c r="J10" i="28" s="1"/>
  <c r="R12" i="32"/>
  <c r="I15" i="32"/>
  <c r="I16" i="32" s="1"/>
  <c r="P12" i="30"/>
  <c r="P12" i="29"/>
  <c r="R12" i="29"/>
  <c r="I13" i="29"/>
  <c r="J13" i="29" s="1"/>
  <c r="J6" i="28"/>
  <c r="J6" i="24"/>
  <c r="B16" i="23"/>
  <c r="E16" i="23" s="1"/>
  <c r="F18" i="23"/>
  <c r="J6" i="23"/>
  <c r="J6" i="22"/>
  <c r="J8" i="21"/>
  <c r="I10" i="20"/>
  <c r="J10" i="20" s="1"/>
  <c r="J9" i="19"/>
  <c r="I12" i="18"/>
  <c r="I10" i="18"/>
  <c r="J10" i="18" s="1"/>
  <c r="I10" i="17"/>
  <c r="J10" i="17" s="1"/>
  <c r="I12" i="16"/>
  <c r="I13" i="16" s="1"/>
  <c r="I10" i="16"/>
  <c r="J10" i="16" s="1"/>
  <c r="I11" i="13"/>
  <c r="I12" i="13" s="1"/>
  <c r="I11" i="12"/>
  <c r="I12" i="12" s="1"/>
  <c r="I9" i="11"/>
  <c r="J9" i="11" s="1"/>
  <c r="I9" i="10"/>
  <c r="J9" i="10" s="1"/>
  <c r="I11" i="9"/>
  <c r="I12" i="9" s="1"/>
  <c r="I9" i="9"/>
  <c r="J9" i="9" s="1"/>
  <c r="I9" i="7"/>
  <c r="J9" i="7" s="1"/>
  <c r="I15" i="6"/>
  <c r="I16" i="6" s="1"/>
  <c r="P12" i="6"/>
  <c r="I15" i="5"/>
  <c r="I16" i="5" s="1"/>
  <c r="R12" i="4"/>
  <c r="J32" i="4"/>
  <c r="R12" i="2"/>
  <c r="I16" i="2"/>
  <c r="P12" i="2"/>
  <c r="I13" i="2"/>
  <c r="J13" i="2" s="1"/>
  <c r="D13" i="2" l="1"/>
  <c r="F21" i="68"/>
  <c r="K9" i="71"/>
  <c r="L9" i="71" s="1"/>
  <c r="K7" i="71"/>
  <c r="L7" i="71" s="1"/>
  <c r="K13" i="71"/>
  <c r="L13" i="71" s="1"/>
  <c r="K12" i="71"/>
  <c r="L12" i="71" s="1"/>
  <c r="K11" i="71"/>
  <c r="L11" i="71" s="1"/>
  <c r="J37" i="4"/>
</calcChain>
</file>

<file path=xl/comments1.xml><?xml version="1.0" encoding="utf-8"?>
<comments xmlns="http://schemas.openxmlformats.org/spreadsheetml/2006/main">
  <authors>
    <author/>
  </authors>
  <commentList>
    <comment ref="D5" authorId="0" shapeId="0">
      <text>
        <r>
          <rPr>
            <b/>
            <sz val="9"/>
            <color indexed="8"/>
            <rFont val="Tahoma"/>
            <family val="2"/>
            <charset val="1"/>
          </rPr>
          <t xml:space="preserve">Noormaya Muchlis:
</t>
        </r>
        <r>
          <rPr>
            <sz val="9"/>
            <color indexed="8"/>
            <rFont val="Tahoma"/>
            <family val="2"/>
            <charset val="1"/>
          </rPr>
          <t xml:space="preserve">Berdasarkan hasil pengukuran harian </t>
        </r>
      </text>
    </comment>
    <comment ref="E5" authorId="0" shapeId="0">
      <text>
        <r>
          <rPr>
            <b/>
            <sz val="9"/>
            <color indexed="8"/>
            <rFont val="Tahoma"/>
            <family val="2"/>
            <charset val="1"/>
          </rPr>
          <t xml:space="preserve">Noormaya Muchlis:
</t>
        </r>
        <r>
          <rPr>
            <sz val="9"/>
            <color indexed="8"/>
            <rFont val="Tahoma"/>
            <family val="2"/>
            <charset val="1"/>
          </rPr>
          <t xml:space="preserve">Berdasarkan hasil pengukuran harian
</t>
        </r>
      </text>
    </comment>
  </commentList>
</comments>
</file>

<file path=xl/comments10.xml><?xml version="1.0" encoding="utf-8"?>
<comments xmlns="http://schemas.openxmlformats.org/spreadsheetml/2006/main">
  <authors>
    <author/>
  </authors>
  <commentList>
    <comment ref="B5" authorId="0" shapeId="0">
      <text>
        <r>
          <rPr>
            <b/>
            <sz val="9"/>
            <color indexed="8"/>
            <rFont val="Tahoma"/>
            <family val="2"/>
            <charset val="1"/>
          </rPr>
          <t xml:space="preserve">Noormaya Muchlis:
</t>
        </r>
        <r>
          <rPr>
            <sz val="9"/>
            <color indexed="8"/>
            <rFont val="Tahoma"/>
            <family val="2"/>
            <charset val="1"/>
          </rPr>
          <t xml:space="preserve">Berdasarkan hasil pengukuran harian </t>
        </r>
      </text>
    </comment>
    <comment ref="C5" authorId="0" shapeId="0">
      <text>
        <r>
          <rPr>
            <b/>
            <sz val="9"/>
            <color indexed="8"/>
            <rFont val="Tahoma"/>
            <family val="2"/>
            <charset val="1"/>
          </rPr>
          <t xml:space="preserve">Noormaya Muchlis:
</t>
        </r>
        <r>
          <rPr>
            <sz val="9"/>
            <color indexed="8"/>
            <rFont val="Tahoma"/>
            <family val="2"/>
            <charset val="1"/>
          </rPr>
          <t xml:space="preserve">Berdasarkan hasil pengukuran harian
</t>
        </r>
      </text>
    </comment>
  </commentList>
</comments>
</file>

<file path=xl/comments11.xml><?xml version="1.0" encoding="utf-8"?>
<comments xmlns="http://schemas.openxmlformats.org/spreadsheetml/2006/main">
  <authors>
    <author/>
  </authors>
  <commentList>
    <comment ref="B5" authorId="0" shapeId="0">
      <text>
        <r>
          <rPr>
            <b/>
            <sz val="9"/>
            <color indexed="8"/>
            <rFont val="Tahoma"/>
            <family val="2"/>
            <charset val="1"/>
          </rPr>
          <t xml:space="preserve">Noormaya Muchlis:
</t>
        </r>
        <r>
          <rPr>
            <sz val="9"/>
            <color indexed="8"/>
            <rFont val="Tahoma"/>
            <family val="2"/>
            <charset val="1"/>
          </rPr>
          <t xml:space="preserve">Berdasarkan hasil pengukuran harian </t>
        </r>
      </text>
    </comment>
    <comment ref="C5" authorId="0" shapeId="0">
      <text>
        <r>
          <rPr>
            <b/>
            <sz val="9"/>
            <color indexed="8"/>
            <rFont val="Tahoma"/>
            <family val="2"/>
            <charset val="1"/>
          </rPr>
          <t xml:space="preserve">Noormaya Muchlis:
</t>
        </r>
        <r>
          <rPr>
            <sz val="9"/>
            <color indexed="8"/>
            <rFont val="Tahoma"/>
            <family val="2"/>
            <charset val="1"/>
          </rPr>
          <t xml:space="preserve">Berdasarkan hasil pengukuran harian
</t>
        </r>
      </text>
    </comment>
  </commentList>
</comments>
</file>

<file path=xl/comments12.xml><?xml version="1.0" encoding="utf-8"?>
<comments xmlns="http://schemas.openxmlformats.org/spreadsheetml/2006/main">
  <authors>
    <author/>
  </authors>
  <commentList>
    <comment ref="B5" authorId="0" shapeId="0">
      <text>
        <r>
          <rPr>
            <b/>
            <sz val="9"/>
            <color indexed="8"/>
            <rFont val="Tahoma"/>
            <family val="2"/>
            <charset val="1"/>
          </rPr>
          <t xml:space="preserve">Noormaya Muchlis:
</t>
        </r>
        <r>
          <rPr>
            <sz val="9"/>
            <color indexed="8"/>
            <rFont val="Tahoma"/>
            <family val="2"/>
            <charset val="1"/>
          </rPr>
          <t xml:space="preserve">Berdasarkan hasil pengukuran harian </t>
        </r>
      </text>
    </comment>
    <comment ref="C5" authorId="0" shapeId="0">
      <text>
        <r>
          <rPr>
            <b/>
            <sz val="9"/>
            <color indexed="8"/>
            <rFont val="Tahoma"/>
            <family val="2"/>
            <charset val="1"/>
          </rPr>
          <t xml:space="preserve">Noormaya Muchlis:
</t>
        </r>
        <r>
          <rPr>
            <sz val="9"/>
            <color indexed="8"/>
            <rFont val="Tahoma"/>
            <family val="2"/>
            <charset val="1"/>
          </rPr>
          <t xml:space="preserve">Berdasarkan hasil pengukuran harian
</t>
        </r>
      </text>
    </comment>
  </commentList>
</comments>
</file>

<file path=xl/comments13.xml><?xml version="1.0" encoding="utf-8"?>
<comments xmlns="http://schemas.openxmlformats.org/spreadsheetml/2006/main">
  <authors>
    <author/>
  </authors>
  <commentList>
    <comment ref="B5" authorId="0" shapeId="0">
      <text>
        <r>
          <rPr>
            <b/>
            <sz val="9"/>
            <color indexed="8"/>
            <rFont val="Tahoma"/>
            <family val="2"/>
            <charset val="1"/>
          </rPr>
          <t xml:space="preserve">Noormaya Muchlis:
</t>
        </r>
        <r>
          <rPr>
            <sz val="9"/>
            <color indexed="8"/>
            <rFont val="Tahoma"/>
            <family val="2"/>
            <charset val="1"/>
          </rPr>
          <t xml:space="preserve">Berdasarkan hasil pengukuran harian </t>
        </r>
      </text>
    </comment>
    <comment ref="C5" authorId="0" shapeId="0">
      <text>
        <r>
          <rPr>
            <b/>
            <sz val="9"/>
            <color indexed="8"/>
            <rFont val="Tahoma"/>
            <family val="2"/>
            <charset val="1"/>
          </rPr>
          <t xml:space="preserve">Noormaya Muchlis:
</t>
        </r>
        <r>
          <rPr>
            <sz val="9"/>
            <color indexed="8"/>
            <rFont val="Tahoma"/>
            <family val="2"/>
            <charset val="1"/>
          </rPr>
          <t xml:space="preserve">Berdasarkan hasil pengukuran harian
</t>
        </r>
      </text>
    </comment>
  </commentList>
</comments>
</file>

<file path=xl/comments14.xml><?xml version="1.0" encoding="utf-8"?>
<comments xmlns="http://schemas.openxmlformats.org/spreadsheetml/2006/main">
  <authors>
    <author/>
  </authors>
  <commentList>
    <comment ref="B5" authorId="0" shapeId="0">
      <text>
        <r>
          <rPr>
            <b/>
            <sz val="9"/>
            <color indexed="8"/>
            <rFont val="Tahoma"/>
            <family val="2"/>
            <charset val="1"/>
          </rPr>
          <t xml:space="preserve">Noormaya Muchlis:
</t>
        </r>
        <r>
          <rPr>
            <sz val="9"/>
            <color indexed="8"/>
            <rFont val="Tahoma"/>
            <family val="2"/>
            <charset val="1"/>
          </rPr>
          <t xml:space="preserve">Berdasarkan hasil pengukuran harian </t>
        </r>
      </text>
    </comment>
    <comment ref="C5" authorId="0" shapeId="0">
      <text>
        <r>
          <rPr>
            <b/>
            <sz val="9"/>
            <color indexed="8"/>
            <rFont val="Tahoma"/>
            <family val="2"/>
            <charset val="1"/>
          </rPr>
          <t xml:space="preserve">Noormaya Muchlis:
</t>
        </r>
        <r>
          <rPr>
            <sz val="9"/>
            <color indexed="8"/>
            <rFont val="Tahoma"/>
            <family val="2"/>
            <charset val="1"/>
          </rPr>
          <t xml:space="preserve">Berdasarkan hasil pengukuran harian
</t>
        </r>
      </text>
    </comment>
  </commentList>
</comments>
</file>

<file path=xl/comments15.xml><?xml version="1.0" encoding="utf-8"?>
<comments xmlns="http://schemas.openxmlformats.org/spreadsheetml/2006/main">
  <authors>
    <author/>
  </authors>
  <commentList>
    <comment ref="B5" authorId="0" shapeId="0">
      <text>
        <r>
          <rPr>
            <b/>
            <sz val="9"/>
            <color indexed="8"/>
            <rFont val="Tahoma"/>
            <family val="2"/>
            <charset val="1"/>
          </rPr>
          <t xml:space="preserve">Noormaya Muchlis:
</t>
        </r>
        <r>
          <rPr>
            <sz val="9"/>
            <color indexed="8"/>
            <rFont val="Tahoma"/>
            <family val="2"/>
            <charset val="1"/>
          </rPr>
          <t xml:space="preserve">Berdasarkan hasil pengukuran harian </t>
        </r>
      </text>
    </comment>
    <comment ref="C5" authorId="0" shapeId="0">
      <text>
        <r>
          <rPr>
            <b/>
            <sz val="9"/>
            <color indexed="8"/>
            <rFont val="Tahoma"/>
            <family val="2"/>
            <charset val="1"/>
          </rPr>
          <t xml:space="preserve">Noormaya Muchlis:
</t>
        </r>
        <r>
          <rPr>
            <sz val="9"/>
            <color indexed="8"/>
            <rFont val="Tahoma"/>
            <family val="2"/>
            <charset val="1"/>
          </rPr>
          <t xml:space="preserve">Berdasarkan hasil pengukuran harian
</t>
        </r>
      </text>
    </comment>
  </commentList>
</comments>
</file>

<file path=xl/comments16.xml><?xml version="1.0" encoding="utf-8"?>
<comments xmlns="http://schemas.openxmlformats.org/spreadsheetml/2006/main">
  <authors>
    <author/>
  </authors>
  <commentList>
    <comment ref="B5" authorId="0" shapeId="0">
      <text>
        <r>
          <rPr>
            <b/>
            <sz val="9"/>
            <color indexed="8"/>
            <rFont val="Tahoma"/>
            <family val="2"/>
            <charset val="1"/>
          </rPr>
          <t xml:space="preserve">Noormaya Muchlis:
</t>
        </r>
        <r>
          <rPr>
            <sz val="9"/>
            <color indexed="8"/>
            <rFont val="Tahoma"/>
            <family val="2"/>
            <charset val="1"/>
          </rPr>
          <t xml:space="preserve">Berdasarkan hasil pengukuran harian </t>
        </r>
      </text>
    </comment>
    <comment ref="C5" authorId="0" shapeId="0">
      <text>
        <r>
          <rPr>
            <b/>
            <sz val="9"/>
            <color indexed="8"/>
            <rFont val="Tahoma"/>
            <family val="2"/>
            <charset val="1"/>
          </rPr>
          <t xml:space="preserve">Noormaya Muchlis:
</t>
        </r>
        <r>
          <rPr>
            <sz val="9"/>
            <color indexed="8"/>
            <rFont val="Tahoma"/>
            <family val="2"/>
            <charset val="1"/>
          </rPr>
          <t xml:space="preserve">Berdasarkan hasil pengukuran harian
</t>
        </r>
      </text>
    </comment>
  </commentList>
</comments>
</file>

<file path=xl/comments17.xml><?xml version="1.0" encoding="utf-8"?>
<comments xmlns="http://schemas.openxmlformats.org/spreadsheetml/2006/main">
  <authors>
    <author/>
  </authors>
  <commentList>
    <comment ref="B5" authorId="0" shapeId="0">
      <text>
        <r>
          <rPr>
            <b/>
            <sz val="9"/>
            <color indexed="8"/>
            <rFont val="Tahoma"/>
            <family val="2"/>
            <charset val="1"/>
          </rPr>
          <t xml:space="preserve">Noormaya Muchlis:
</t>
        </r>
        <r>
          <rPr>
            <sz val="9"/>
            <color indexed="8"/>
            <rFont val="Tahoma"/>
            <family val="2"/>
            <charset val="1"/>
          </rPr>
          <t xml:space="preserve">Berdasarkan hasil pengukuran harian </t>
        </r>
      </text>
    </comment>
    <comment ref="C5" authorId="0" shapeId="0">
      <text>
        <r>
          <rPr>
            <b/>
            <sz val="9"/>
            <color indexed="8"/>
            <rFont val="Tahoma"/>
            <family val="2"/>
            <charset val="1"/>
          </rPr>
          <t xml:space="preserve">Noormaya Muchlis:
</t>
        </r>
        <r>
          <rPr>
            <sz val="9"/>
            <color indexed="8"/>
            <rFont val="Tahoma"/>
            <family val="2"/>
            <charset val="1"/>
          </rPr>
          <t xml:space="preserve">Berdasarkan hasil pengukuran harian
</t>
        </r>
      </text>
    </comment>
  </commentList>
</comments>
</file>

<file path=xl/comments18.xml><?xml version="1.0" encoding="utf-8"?>
<comments xmlns="http://schemas.openxmlformats.org/spreadsheetml/2006/main">
  <authors>
    <author/>
  </authors>
  <commentList>
    <comment ref="B5" authorId="0" shapeId="0">
      <text>
        <r>
          <rPr>
            <b/>
            <sz val="9"/>
            <color indexed="8"/>
            <rFont val="Tahoma"/>
            <family val="2"/>
            <charset val="1"/>
          </rPr>
          <t xml:space="preserve">Noormaya Muchlis:
</t>
        </r>
        <r>
          <rPr>
            <sz val="9"/>
            <color indexed="8"/>
            <rFont val="Tahoma"/>
            <family val="2"/>
            <charset val="1"/>
          </rPr>
          <t xml:space="preserve">Berdasarkan hasil pengukuran harian </t>
        </r>
      </text>
    </comment>
    <comment ref="C5" authorId="0" shapeId="0">
      <text>
        <r>
          <rPr>
            <b/>
            <sz val="9"/>
            <color indexed="8"/>
            <rFont val="Tahoma"/>
            <family val="2"/>
            <charset val="1"/>
          </rPr>
          <t xml:space="preserve">Noormaya Muchlis:
</t>
        </r>
        <r>
          <rPr>
            <sz val="9"/>
            <color indexed="8"/>
            <rFont val="Tahoma"/>
            <family val="2"/>
            <charset val="1"/>
          </rPr>
          <t xml:space="preserve">Berdasarkan hasil pengukuran harian
</t>
        </r>
      </text>
    </comment>
  </commentList>
</comments>
</file>

<file path=xl/comments19.xml><?xml version="1.0" encoding="utf-8"?>
<comments xmlns="http://schemas.openxmlformats.org/spreadsheetml/2006/main">
  <authors>
    <author/>
  </authors>
  <commentList>
    <comment ref="B5" authorId="0" shapeId="0">
      <text>
        <r>
          <rPr>
            <b/>
            <sz val="9"/>
            <color indexed="8"/>
            <rFont val="Tahoma"/>
            <family val="2"/>
            <charset val="1"/>
          </rPr>
          <t xml:space="preserve">Noormaya Muchlis:
</t>
        </r>
        <r>
          <rPr>
            <sz val="9"/>
            <color indexed="8"/>
            <rFont val="Tahoma"/>
            <family val="2"/>
            <charset val="1"/>
          </rPr>
          <t xml:space="preserve">Berdasarkan hasil pengukuran harian </t>
        </r>
      </text>
    </comment>
    <comment ref="C5" authorId="0" shapeId="0">
      <text>
        <r>
          <rPr>
            <b/>
            <sz val="9"/>
            <color indexed="8"/>
            <rFont val="Tahoma"/>
            <family val="2"/>
            <charset val="1"/>
          </rPr>
          <t xml:space="preserve">Noormaya Muchlis:
</t>
        </r>
        <r>
          <rPr>
            <sz val="9"/>
            <color indexed="8"/>
            <rFont val="Tahoma"/>
            <family val="2"/>
            <charset val="1"/>
          </rPr>
          <t xml:space="preserve">Berdasarkan hasil pengukuran harian
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D5" authorId="0" shapeId="0">
      <text>
        <r>
          <rPr>
            <b/>
            <sz val="9"/>
            <color indexed="8"/>
            <rFont val="Tahoma"/>
            <family val="2"/>
            <charset val="1"/>
          </rPr>
          <t xml:space="preserve">Noormaya Muchlis:
</t>
        </r>
        <r>
          <rPr>
            <sz val="9"/>
            <color indexed="8"/>
            <rFont val="Tahoma"/>
            <family val="2"/>
            <charset val="1"/>
          </rPr>
          <t xml:space="preserve">Berdasarkan hasil pengukuran harian </t>
        </r>
      </text>
    </comment>
    <comment ref="E5" authorId="0" shapeId="0">
      <text>
        <r>
          <rPr>
            <b/>
            <sz val="9"/>
            <color indexed="8"/>
            <rFont val="Tahoma"/>
            <family val="2"/>
            <charset val="1"/>
          </rPr>
          <t xml:space="preserve">Noormaya Muchlis:
</t>
        </r>
        <r>
          <rPr>
            <sz val="9"/>
            <color indexed="8"/>
            <rFont val="Tahoma"/>
            <family val="2"/>
            <charset val="1"/>
          </rPr>
          <t xml:space="preserve">Berdasarkan hasil pengukuran harian
</t>
        </r>
      </text>
    </comment>
  </commentList>
</comments>
</file>

<file path=xl/comments20.xml><?xml version="1.0" encoding="utf-8"?>
<comments xmlns="http://schemas.openxmlformats.org/spreadsheetml/2006/main">
  <authors>
    <author/>
  </authors>
  <commentList>
    <comment ref="B5" authorId="0" shapeId="0">
      <text>
        <r>
          <rPr>
            <b/>
            <sz val="9"/>
            <color indexed="8"/>
            <rFont val="Tahoma"/>
            <family val="2"/>
            <charset val="1"/>
          </rPr>
          <t xml:space="preserve">Noormaya Muchlis:
</t>
        </r>
        <r>
          <rPr>
            <sz val="9"/>
            <color indexed="8"/>
            <rFont val="Tahoma"/>
            <family val="2"/>
            <charset val="1"/>
          </rPr>
          <t xml:space="preserve">Berdasarkan hasil pengukuran harian </t>
        </r>
      </text>
    </comment>
    <comment ref="C5" authorId="0" shapeId="0">
      <text>
        <r>
          <rPr>
            <b/>
            <sz val="9"/>
            <color indexed="8"/>
            <rFont val="Tahoma"/>
            <family val="2"/>
            <charset val="1"/>
          </rPr>
          <t xml:space="preserve">Noormaya Muchlis:
</t>
        </r>
        <r>
          <rPr>
            <sz val="9"/>
            <color indexed="8"/>
            <rFont val="Tahoma"/>
            <family val="2"/>
            <charset val="1"/>
          </rPr>
          <t xml:space="preserve">Berdasarkan hasil pengukuran harian
</t>
        </r>
      </text>
    </comment>
  </commentList>
</comments>
</file>

<file path=xl/comments21.xml><?xml version="1.0" encoding="utf-8"?>
<comments xmlns="http://schemas.openxmlformats.org/spreadsheetml/2006/main">
  <authors>
    <author/>
  </authors>
  <commentList>
    <comment ref="B5" authorId="0" shapeId="0">
      <text>
        <r>
          <rPr>
            <b/>
            <sz val="9"/>
            <color indexed="8"/>
            <rFont val="Tahoma"/>
            <family val="2"/>
            <charset val="1"/>
          </rPr>
          <t xml:space="preserve">Noormaya Muchlis:
</t>
        </r>
        <r>
          <rPr>
            <sz val="9"/>
            <color indexed="8"/>
            <rFont val="Tahoma"/>
            <family val="2"/>
            <charset val="1"/>
          </rPr>
          <t xml:space="preserve">Berdasarkan hasil pengukuran harian </t>
        </r>
      </text>
    </comment>
    <comment ref="C5" authorId="0" shapeId="0">
      <text>
        <r>
          <rPr>
            <b/>
            <sz val="9"/>
            <color indexed="8"/>
            <rFont val="Tahoma"/>
            <family val="2"/>
            <charset val="1"/>
          </rPr>
          <t xml:space="preserve">Noormaya Muchlis:
</t>
        </r>
        <r>
          <rPr>
            <sz val="9"/>
            <color indexed="8"/>
            <rFont val="Tahoma"/>
            <family val="2"/>
            <charset val="1"/>
          </rPr>
          <t xml:space="preserve">Berdasarkan hasil pengukuran harian
</t>
        </r>
      </text>
    </comment>
  </commentList>
</comments>
</file>

<file path=xl/comments22.xml><?xml version="1.0" encoding="utf-8"?>
<comments xmlns="http://schemas.openxmlformats.org/spreadsheetml/2006/main">
  <authors>
    <author/>
  </authors>
  <commentList>
    <comment ref="B5" authorId="0" shapeId="0">
      <text>
        <r>
          <rPr>
            <b/>
            <sz val="9"/>
            <color indexed="8"/>
            <rFont val="Tahoma"/>
            <family val="2"/>
            <charset val="1"/>
          </rPr>
          <t xml:space="preserve">Noormaya Muchlis:
</t>
        </r>
        <r>
          <rPr>
            <sz val="9"/>
            <color indexed="8"/>
            <rFont val="Tahoma"/>
            <family val="2"/>
            <charset val="1"/>
          </rPr>
          <t xml:space="preserve">Berdasarkan hasil pengukuran harian </t>
        </r>
      </text>
    </comment>
    <comment ref="C5" authorId="0" shapeId="0">
      <text>
        <r>
          <rPr>
            <b/>
            <sz val="9"/>
            <color indexed="8"/>
            <rFont val="Tahoma"/>
            <family val="2"/>
            <charset val="1"/>
          </rPr>
          <t xml:space="preserve">Noormaya Muchlis:
</t>
        </r>
        <r>
          <rPr>
            <sz val="9"/>
            <color indexed="8"/>
            <rFont val="Tahoma"/>
            <family val="2"/>
            <charset val="1"/>
          </rPr>
          <t xml:space="preserve">Berdasarkan hasil pengukuran harian
</t>
        </r>
      </text>
    </comment>
  </commentList>
</comments>
</file>

<file path=xl/comments23.xml><?xml version="1.0" encoding="utf-8"?>
<comments xmlns="http://schemas.openxmlformats.org/spreadsheetml/2006/main">
  <authors>
    <author/>
  </authors>
  <commentList>
    <comment ref="B5" authorId="0" shapeId="0">
      <text>
        <r>
          <rPr>
            <b/>
            <sz val="9"/>
            <color indexed="8"/>
            <rFont val="Tahoma"/>
            <family val="2"/>
            <charset val="1"/>
          </rPr>
          <t xml:space="preserve">Noormaya Muchlis:
</t>
        </r>
        <r>
          <rPr>
            <sz val="9"/>
            <color indexed="8"/>
            <rFont val="Tahoma"/>
            <family val="2"/>
            <charset val="1"/>
          </rPr>
          <t xml:space="preserve">Berdasarkan hasil pengukuran harian </t>
        </r>
      </text>
    </comment>
    <comment ref="C5" authorId="0" shapeId="0">
      <text>
        <r>
          <rPr>
            <b/>
            <sz val="9"/>
            <color indexed="8"/>
            <rFont val="Tahoma"/>
            <family val="2"/>
            <charset val="1"/>
          </rPr>
          <t xml:space="preserve">Noormaya Muchlis:
</t>
        </r>
        <r>
          <rPr>
            <sz val="9"/>
            <color indexed="8"/>
            <rFont val="Tahoma"/>
            <family val="2"/>
            <charset val="1"/>
          </rPr>
          <t xml:space="preserve">Berdasarkan hasil pengukuran harian
</t>
        </r>
      </text>
    </comment>
  </commentList>
</comments>
</file>

<file path=xl/comments24.xml><?xml version="1.0" encoding="utf-8"?>
<comments xmlns="http://schemas.openxmlformats.org/spreadsheetml/2006/main">
  <authors>
    <author/>
  </authors>
  <commentList>
    <comment ref="B5" authorId="0" shapeId="0">
      <text>
        <r>
          <rPr>
            <b/>
            <sz val="9"/>
            <color indexed="8"/>
            <rFont val="Tahoma"/>
            <family val="2"/>
            <charset val="1"/>
          </rPr>
          <t xml:space="preserve">Noormaya Muchlis:
</t>
        </r>
        <r>
          <rPr>
            <sz val="9"/>
            <color indexed="8"/>
            <rFont val="Tahoma"/>
            <family val="2"/>
            <charset val="1"/>
          </rPr>
          <t xml:space="preserve">Berdasarkan hasil pengukuran harian </t>
        </r>
      </text>
    </comment>
    <comment ref="C5" authorId="0" shapeId="0">
      <text>
        <r>
          <rPr>
            <b/>
            <sz val="9"/>
            <color indexed="8"/>
            <rFont val="Tahoma"/>
            <family val="2"/>
            <charset val="1"/>
          </rPr>
          <t xml:space="preserve">Noormaya Muchlis:
</t>
        </r>
        <r>
          <rPr>
            <sz val="9"/>
            <color indexed="8"/>
            <rFont val="Tahoma"/>
            <family val="2"/>
            <charset val="1"/>
          </rPr>
          <t xml:space="preserve">Berdasarkan hasil pengukuran harian
</t>
        </r>
      </text>
    </comment>
  </commentList>
</comments>
</file>

<file path=xl/comments25.xml><?xml version="1.0" encoding="utf-8"?>
<comments xmlns="http://schemas.openxmlformats.org/spreadsheetml/2006/main">
  <authors>
    <author/>
  </authors>
  <commentList>
    <comment ref="B5" authorId="0" shapeId="0">
      <text>
        <r>
          <rPr>
            <b/>
            <sz val="9"/>
            <color indexed="8"/>
            <rFont val="Tahoma"/>
            <family val="2"/>
            <charset val="1"/>
          </rPr>
          <t xml:space="preserve">Noormaya Muchlis:
</t>
        </r>
        <r>
          <rPr>
            <sz val="9"/>
            <color indexed="8"/>
            <rFont val="Tahoma"/>
            <family val="2"/>
            <charset val="1"/>
          </rPr>
          <t xml:space="preserve">Berdasarkan hasil pengukuran harian </t>
        </r>
      </text>
    </comment>
    <comment ref="C5" authorId="0" shapeId="0">
      <text>
        <r>
          <rPr>
            <b/>
            <sz val="9"/>
            <color indexed="8"/>
            <rFont val="Tahoma"/>
            <family val="2"/>
            <charset val="1"/>
          </rPr>
          <t xml:space="preserve">Noormaya Muchlis:
</t>
        </r>
        <r>
          <rPr>
            <sz val="9"/>
            <color indexed="8"/>
            <rFont val="Tahoma"/>
            <family val="2"/>
            <charset val="1"/>
          </rPr>
          <t xml:space="preserve">Berdasarkan hasil pengukuran harian
</t>
        </r>
      </text>
    </comment>
  </commentList>
</comments>
</file>

<file path=xl/comments26.xml><?xml version="1.0" encoding="utf-8"?>
<comments xmlns="http://schemas.openxmlformats.org/spreadsheetml/2006/main">
  <authors>
    <author/>
  </authors>
  <commentList>
    <comment ref="B5" authorId="0" shapeId="0">
      <text>
        <r>
          <rPr>
            <b/>
            <sz val="9"/>
            <color indexed="8"/>
            <rFont val="Tahoma"/>
            <family val="2"/>
            <charset val="1"/>
          </rPr>
          <t xml:space="preserve">Noormaya Muchlis:
</t>
        </r>
        <r>
          <rPr>
            <sz val="9"/>
            <color indexed="8"/>
            <rFont val="Tahoma"/>
            <family val="2"/>
            <charset val="1"/>
          </rPr>
          <t xml:space="preserve">Berdasarkan hasil pengukuran harian </t>
        </r>
      </text>
    </comment>
    <comment ref="C5" authorId="0" shapeId="0">
      <text>
        <r>
          <rPr>
            <b/>
            <sz val="9"/>
            <color indexed="8"/>
            <rFont val="Tahoma"/>
            <family val="2"/>
            <charset val="1"/>
          </rPr>
          <t xml:space="preserve">Noormaya Muchlis:
</t>
        </r>
        <r>
          <rPr>
            <sz val="9"/>
            <color indexed="8"/>
            <rFont val="Tahoma"/>
            <family val="2"/>
            <charset val="1"/>
          </rPr>
          <t xml:space="preserve">Berdasarkan hasil pengukuran harian
</t>
        </r>
      </text>
    </comment>
  </commentList>
</comments>
</file>

<file path=xl/comments27.xml><?xml version="1.0" encoding="utf-8"?>
<comments xmlns="http://schemas.openxmlformats.org/spreadsheetml/2006/main">
  <authors>
    <author/>
  </authors>
  <commentList>
    <comment ref="B5" authorId="0" shapeId="0">
      <text>
        <r>
          <rPr>
            <b/>
            <sz val="9"/>
            <color indexed="8"/>
            <rFont val="Tahoma"/>
            <family val="2"/>
            <charset val="1"/>
          </rPr>
          <t xml:space="preserve">Noormaya Muchlis:
</t>
        </r>
        <r>
          <rPr>
            <sz val="9"/>
            <color indexed="8"/>
            <rFont val="Tahoma"/>
            <family val="2"/>
            <charset val="1"/>
          </rPr>
          <t xml:space="preserve">Berdasarkan hasil pengukuran harian </t>
        </r>
      </text>
    </comment>
    <comment ref="C5" authorId="0" shapeId="0">
      <text>
        <r>
          <rPr>
            <b/>
            <sz val="9"/>
            <color indexed="8"/>
            <rFont val="Tahoma"/>
            <family val="2"/>
            <charset val="1"/>
          </rPr>
          <t xml:space="preserve">Noormaya Muchlis:
</t>
        </r>
        <r>
          <rPr>
            <sz val="9"/>
            <color indexed="8"/>
            <rFont val="Tahoma"/>
            <family val="2"/>
            <charset val="1"/>
          </rPr>
          <t xml:space="preserve">Berdasarkan hasil pengukuran harian
</t>
        </r>
      </text>
    </comment>
  </commentList>
</comments>
</file>

<file path=xl/comments28.xml><?xml version="1.0" encoding="utf-8"?>
<comments xmlns="http://schemas.openxmlformats.org/spreadsheetml/2006/main">
  <authors>
    <author/>
  </authors>
  <commentList>
    <comment ref="B5" authorId="0" shapeId="0">
      <text>
        <r>
          <rPr>
            <b/>
            <sz val="9"/>
            <color indexed="8"/>
            <rFont val="Tahoma"/>
            <family val="2"/>
            <charset val="1"/>
          </rPr>
          <t xml:space="preserve">Noormaya Muchlis:
</t>
        </r>
        <r>
          <rPr>
            <sz val="9"/>
            <color indexed="8"/>
            <rFont val="Tahoma"/>
            <family val="2"/>
            <charset val="1"/>
          </rPr>
          <t xml:space="preserve">Berdasarkan hasil pengukuran harian </t>
        </r>
      </text>
    </comment>
    <comment ref="C5" authorId="0" shapeId="0">
      <text>
        <r>
          <rPr>
            <b/>
            <sz val="9"/>
            <color indexed="8"/>
            <rFont val="Tahoma"/>
            <family val="2"/>
            <charset val="1"/>
          </rPr>
          <t xml:space="preserve">Noormaya Muchlis:
</t>
        </r>
        <r>
          <rPr>
            <sz val="9"/>
            <color indexed="8"/>
            <rFont val="Tahoma"/>
            <family val="2"/>
            <charset val="1"/>
          </rPr>
          <t xml:space="preserve">Berdasarkan hasil pengukuran harian
</t>
        </r>
      </text>
    </comment>
  </commentList>
</comments>
</file>

<file path=xl/comments29.xml><?xml version="1.0" encoding="utf-8"?>
<comments xmlns="http://schemas.openxmlformats.org/spreadsheetml/2006/main">
  <authors>
    <author/>
  </authors>
  <commentList>
    <comment ref="B5" authorId="0" shapeId="0">
      <text>
        <r>
          <rPr>
            <b/>
            <sz val="9"/>
            <color indexed="8"/>
            <rFont val="Tahoma"/>
            <family val="2"/>
            <charset val="1"/>
          </rPr>
          <t xml:space="preserve">Noormaya Muchlis:
</t>
        </r>
        <r>
          <rPr>
            <sz val="9"/>
            <color indexed="8"/>
            <rFont val="Tahoma"/>
            <family val="2"/>
            <charset val="1"/>
          </rPr>
          <t xml:space="preserve">Berdasarkan hasil pengukuran harian </t>
        </r>
      </text>
    </comment>
    <comment ref="C5" authorId="0" shapeId="0">
      <text>
        <r>
          <rPr>
            <b/>
            <sz val="9"/>
            <color indexed="8"/>
            <rFont val="Tahoma"/>
            <family val="2"/>
            <charset val="1"/>
          </rPr>
          <t xml:space="preserve">Noormaya Muchlis:
</t>
        </r>
        <r>
          <rPr>
            <sz val="9"/>
            <color indexed="8"/>
            <rFont val="Tahoma"/>
            <family val="2"/>
            <charset val="1"/>
          </rPr>
          <t xml:space="preserve">Berdasarkan hasil pengukuran harian
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D5" authorId="0" shapeId="0">
      <text>
        <r>
          <rPr>
            <b/>
            <sz val="9"/>
            <color indexed="8"/>
            <rFont val="Tahoma"/>
            <family val="2"/>
            <charset val="1"/>
          </rPr>
          <t xml:space="preserve">Noormaya Muchlis:
</t>
        </r>
        <r>
          <rPr>
            <sz val="9"/>
            <color indexed="8"/>
            <rFont val="Tahoma"/>
            <family val="2"/>
            <charset val="1"/>
          </rPr>
          <t xml:space="preserve">Berdasarkan hasil pengukuran harian </t>
        </r>
      </text>
    </comment>
    <comment ref="E5" authorId="0" shapeId="0">
      <text>
        <r>
          <rPr>
            <b/>
            <sz val="9"/>
            <color indexed="8"/>
            <rFont val="Tahoma"/>
            <family val="2"/>
            <charset val="1"/>
          </rPr>
          <t xml:space="preserve">Noormaya Muchlis:
</t>
        </r>
        <r>
          <rPr>
            <sz val="9"/>
            <color indexed="8"/>
            <rFont val="Tahoma"/>
            <family val="2"/>
            <charset val="1"/>
          </rPr>
          <t xml:space="preserve">Berdasarkan hasil pengukuran harian
</t>
        </r>
      </text>
    </comment>
  </commentList>
</comments>
</file>

<file path=xl/comments30.xml><?xml version="1.0" encoding="utf-8"?>
<comments xmlns="http://schemas.openxmlformats.org/spreadsheetml/2006/main">
  <authors>
    <author/>
  </authors>
  <commentList>
    <comment ref="B5" authorId="0" shapeId="0">
      <text>
        <r>
          <rPr>
            <b/>
            <sz val="9"/>
            <color indexed="8"/>
            <rFont val="Tahoma"/>
            <family val="2"/>
            <charset val="1"/>
          </rPr>
          <t xml:space="preserve">Noormaya Muchlis:
</t>
        </r>
        <r>
          <rPr>
            <sz val="9"/>
            <color indexed="8"/>
            <rFont val="Tahoma"/>
            <family val="2"/>
            <charset val="1"/>
          </rPr>
          <t xml:space="preserve">Berdasarkan hasil pengukuran harian </t>
        </r>
      </text>
    </comment>
    <comment ref="C5" authorId="0" shapeId="0">
      <text>
        <r>
          <rPr>
            <b/>
            <sz val="9"/>
            <color indexed="8"/>
            <rFont val="Tahoma"/>
            <family val="2"/>
            <charset val="1"/>
          </rPr>
          <t xml:space="preserve">Noormaya Muchlis:
</t>
        </r>
        <r>
          <rPr>
            <sz val="9"/>
            <color indexed="8"/>
            <rFont val="Tahoma"/>
            <family val="2"/>
            <charset val="1"/>
          </rPr>
          <t xml:space="preserve">Berdasarkan hasil pengukuran harian
</t>
        </r>
      </text>
    </comment>
  </commentList>
</comments>
</file>

<file path=xl/comments31.xml><?xml version="1.0" encoding="utf-8"?>
<comments xmlns="http://schemas.openxmlformats.org/spreadsheetml/2006/main">
  <authors>
    <author/>
  </authors>
  <commentList>
    <comment ref="B5" authorId="0" shapeId="0">
      <text>
        <r>
          <rPr>
            <b/>
            <sz val="9"/>
            <color indexed="8"/>
            <rFont val="Tahoma"/>
            <family val="2"/>
            <charset val="1"/>
          </rPr>
          <t xml:space="preserve">Noormaya Muchlis:
</t>
        </r>
        <r>
          <rPr>
            <sz val="9"/>
            <color indexed="8"/>
            <rFont val="Tahoma"/>
            <family val="2"/>
            <charset val="1"/>
          </rPr>
          <t xml:space="preserve">Berdasarkan hasil pengukuran harian </t>
        </r>
      </text>
    </comment>
    <comment ref="C5" authorId="0" shapeId="0">
      <text>
        <r>
          <rPr>
            <b/>
            <sz val="9"/>
            <color indexed="8"/>
            <rFont val="Tahoma"/>
            <family val="2"/>
            <charset val="1"/>
          </rPr>
          <t xml:space="preserve">Noormaya Muchlis:
</t>
        </r>
        <r>
          <rPr>
            <sz val="9"/>
            <color indexed="8"/>
            <rFont val="Tahoma"/>
            <family val="2"/>
            <charset val="1"/>
          </rPr>
          <t xml:space="preserve">Berdasarkan hasil pengukuran harian
</t>
        </r>
      </text>
    </comment>
  </commentList>
</comments>
</file>

<file path=xl/comments32.xml><?xml version="1.0" encoding="utf-8"?>
<comments xmlns="http://schemas.openxmlformats.org/spreadsheetml/2006/main">
  <authors>
    <author/>
  </authors>
  <commentList>
    <comment ref="B5" authorId="0" shapeId="0">
      <text>
        <r>
          <rPr>
            <b/>
            <sz val="9"/>
            <color indexed="8"/>
            <rFont val="Tahoma"/>
            <family val="2"/>
            <charset val="1"/>
          </rPr>
          <t xml:space="preserve">Noormaya Muchlis:
</t>
        </r>
        <r>
          <rPr>
            <sz val="9"/>
            <color indexed="8"/>
            <rFont val="Tahoma"/>
            <family val="2"/>
            <charset val="1"/>
          </rPr>
          <t xml:space="preserve">Berdasarkan hasil pengukuran harian </t>
        </r>
      </text>
    </comment>
    <comment ref="C5" authorId="0" shapeId="0">
      <text>
        <r>
          <rPr>
            <b/>
            <sz val="9"/>
            <color indexed="8"/>
            <rFont val="Tahoma"/>
            <family val="2"/>
            <charset val="1"/>
          </rPr>
          <t xml:space="preserve">Noormaya Muchlis:
</t>
        </r>
        <r>
          <rPr>
            <sz val="9"/>
            <color indexed="8"/>
            <rFont val="Tahoma"/>
            <family val="2"/>
            <charset val="1"/>
          </rPr>
          <t xml:space="preserve">Berdasarkan hasil pengukuran harian
</t>
        </r>
      </text>
    </comment>
  </commentList>
</comments>
</file>

<file path=xl/comments33.xml><?xml version="1.0" encoding="utf-8"?>
<comments xmlns="http://schemas.openxmlformats.org/spreadsheetml/2006/main">
  <authors>
    <author/>
  </authors>
  <commentList>
    <comment ref="B5" authorId="0" shapeId="0">
      <text>
        <r>
          <rPr>
            <b/>
            <sz val="9"/>
            <color indexed="8"/>
            <rFont val="Tahoma"/>
            <family val="2"/>
            <charset val="1"/>
          </rPr>
          <t xml:space="preserve">Noormaya Muchlis:
</t>
        </r>
        <r>
          <rPr>
            <sz val="9"/>
            <color indexed="8"/>
            <rFont val="Tahoma"/>
            <family val="2"/>
            <charset val="1"/>
          </rPr>
          <t xml:space="preserve">Berdasarkan hasil pengukuran harian </t>
        </r>
      </text>
    </comment>
    <comment ref="C5" authorId="0" shapeId="0">
      <text>
        <r>
          <rPr>
            <b/>
            <sz val="9"/>
            <color indexed="8"/>
            <rFont val="Tahoma"/>
            <family val="2"/>
            <charset val="1"/>
          </rPr>
          <t xml:space="preserve">Noormaya Muchlis:
</t>
        </r>
        <r>
          <rPr>
            <sz val="9"/>
            <color indexed="8"/>
            <rFont val="Tahoma"/>
            <family val="2"/>
            <charset val="1"/>
          </rPr>
          <t xml:space="preserve">Berdasarkan hasil pengukuran harian
</t>
        </r>
      </text>
    </comment>
  </commentList>
</comments>
</file>

<file path=xl/comments34.xml><?xml version="1.0" encoding="utf-8"?>
<comments xmlns="http://schemas.openxmlformats.org/spreadsheetml/2006/main">
  <authors>
    <author/>
  </authors>
  <commentList>
    <comment ref="B5" authorId="0" shapeId="0">
      <text>
        <r>
          <rPr>
            <b/>
            <sz val="9"/>
            <color indexed="8"/>
            <rFont val="Tahoma"/>
            <family val="2"/>
            <charset val="1"/>
          </rPr>
          <t xml:space="preserve">Noormaya Muchlis:
</t>
        </r>
        <r>
          <rPr>
            <sz val="9"/>
            <color indexed="8"/>
            <rFont val="Tahoma"/>
            <family val="2"/>
            <charset val="1"/>
          </rPr>
          <t xml:space="preserve">Berdasarkan hasil pengukuran harian </t>
        </r>
      </text>
    </comment>
    <comment ref="C5" authorId="0" shapeId="0">
      <text>
        <r>
          <rPr>
            <b/>
            <sz val="9"/>
            <color indexed="8"/>
            <rFont val="Tahoma"/>
            <family val="2"/>
            <charset val="1"/>
          </rPr>
          <t xml:space="preserve">Noormaya Muchlis:
</t>
        </r>
        <r>
          <rPr>
            <sz val="9"/>
            <color indexed="8"/>
            <rFont val="Tahoma"/>
            <family val="2"/>
            <charset val="1"/>
          </rPr>
          <t xml:space="preserve">Berdasarkan hasil pengukuran harian
</t>
        </r>
      </text>
    </comment>
  </commentList>
</comments>
</file>

<file path=xl/comments35.xml><?xml version="1.0" encoding="utf-8"?>
<comments xmlns="http://schemas.openxmlformats.org/spreadsheetml/2006/main">
  <authors>
    <author/>
  </authors>
  <commentList>
    <comment ref="B5" authorId="0" shapeId="0">
      <text>
        <r>
          <rPr>
            <b/>
            <sz val="9"/>
            <color indexed="8"/>
            <rFont val="Tahoma"/>
            <family val="2"/>
            <charset val="1"/>
          </rPr>
          <t xml:space="preserve">Noormaya Muchlis:
</t>
        </r>
        <r>
          <rPr>
            <sz val="9"/>
            <color indexed="8"/>
            <rFont val="Tahoma"/>
            <family val="2"/>
            <charset val="1"/>
          </rPr>
          <t xml:space="preserve">Berdasarkan hasil pengukuran harian </t>
        </r>
      </text>
    </comment>
    <comment ref="C5" authorId="0" shapeId="0">
      <text>
        <r>
          <rPr>
            <b/>
            <sz val="9"/>
            <color indexed="8"/>
            <rFont val="Tahoma"/>
            <family val="2"/>
            <charset val="1"/>
          </rPr>
          <t xml:space="preserve">Noormaya Muchlis:
</t>
        </r>
        <r>
          <rPr>
            <sz val="9"/>
            <color indexed="8"/>
            <rFont val="Tahoma"/>
            <family val="2"/>
            <charset val="1"/>
          </rPr>
          <t xml:space="preserve">Berdasarkan hasil pengukuran harian
</t>
        </r>
      </text>
    </comment>
  </commentList>
</comments>
</file>

<file path=xl/comments36.xml><?xml version="1.0" encoding="utf-8"?>
<comments xmlns="http://schemas.openxmlformats.org/spreadsheetml/2006/main">
  <authors>
    <author/>
  </authors>
  <commentList>
    <comment ref="B5" authorId="0" shapeId="0">
      <text>
        <r>
          <rPr>
            <b/>
            <sz val="9"/>
            <color indexed="8"/>
            <rFont val="Tahoma"/>
            <family val="2"/>
            <charset val="1"/>
          </rPr>
          <t xml:space="preserve">Noormaya Muchlis:
</t>
        </r>
        <r>
          <rPr>
            <sz val="9"/>
            <color indexed="8"/>
            <rFont val="Tahoma"/>
            <family val="2"/>
            <charset val="1"/>
          </rPr>
          <t xml:space="preserve">Berdasarkan hasil pengukuran harian </t>
        </r>
      </text>
    </comment>
    <comment ref="C5" authorId="0" shapeId="0">
      <text>
        <r>
          <rPr>
            <b/>
            <sz val="9"/>
            <color indexed="8"/>
            <rFont val="Tahoma"/>
            <family val="2"/>
            <charset val="1"/>
          </rPr>
          <t xml:space="preserve">Noormaya Muchlis:
</t>
        </r>
        <r>
          <rPr>
            <sz val="9"/>
            <color indexed="8"/>
            <rFont val="Tahoma"/>
            <family val="2"/>
            <charset val="1"/>
          </rPr>
          <t xml:space="preserve">Berdasarkan hasil pengukuran harian
</t>
        </r>
      </text>
    </comment>
  </commentList>
</comments>
</file>

<file path=xl/comments37.xml><?xml version="1.0" encoding="utf-8"?>
<comments xmlns="http://schemas.openxmlformats.org/spreadsheetml/2006/main">
  <authors>
    <author/>
  </authors>
  <commentList>
    <comment ref="B5" authorId="0" shapeId="0">
      <text>
        <r>
          <rPr>
            <b/>
            <sz val="9"/>
            <color indexed="8"/>
            <rFont val="Tahoma"/>
            <family val="2"/>
            <charset val="1"/>
          </rPr>
          <t xml:space="preserve">Noormaya Muchlis:
</t>
        </r>
        <r>
          <rPr>
            <sz val="9"/>
            <color indexed="8"/>
            <rFont val="Tahoma"/>
            <family val="2"/>
            <charset val="1"/>
          </rPr>
          <t xml:space="preserve">Berdasarkan hasil pengukuran harian </t>
        </r>
      </text>
    </comment>
    <comment ref="C5" authorId="0" shapeId="0">
      <text>
        <r>
          <rPr>
            <b/>
            <sz val="9"/>
            <color indexed="8"/>
            <rFont val="Tahoma"/>
            <family val="2"/>
            <charset val="1"/>
          </rPr>
          <t xml:space="preserve">Noormaya Muchlis:
</t>
        </r>
        <r>
          <rPr>
            <sz val="9"/>
            <color indexed="8"/>
            <rFont val="Tahoma"/>
            <family val="2"/>
            <charset val="1"/>
          </rPr>
          <t xml:space="preserve">Berdasarkan hasil pengukuran harian
</t>
        </r>
      </text>
    </comment>
  </commentList>
</comments>
</file>

<file path=xl/comments38.xml><?xml version="1.0" encoding="utf-8"?>
<comments xmlns="http://schemas.openxmlformats.org/spreadsheetml/2006/main">
  <authors>
    <author/>
  </authors>
  <commentList>
    <comment ref="B5" authorId="0" shapeId="0">
      <text>
        <r>
          <rPr>
            <b/>
            <sz val="9"/>
            <color indexed="8"/>
            <rFont val="Tahoma"/>
            <family val="2"/>
            <charset val="1"/>
          </rPr>
          <t xml:space="preserve">Noormaya Muchlis:
</t>
        </r>
        <r>
          <rPr>
            <sz val="9"/>
            <color indexed="8"/>
            <rFont val="Tahoma"/>
            <family val="2"/>
            <charset val="1"/>
          </rPr>
          <t xml:space="preserve">Berdasarkan hasil pengukuran harian </t>
        </r>
      </text>
    </comment>
    <comment ref="C5" authorId="0" shapeId="0">
      <text>
        <r>
          <rPr>
            <b/>
            <sz val="9"/>
            <color indexed="8"/>
            <rFont val="Tahoma"/>
            <family val="2"/>
            <charset val="1"/>
          </rPr>
          <t xml:space="preserve">Noormaya Muchlis:
</t>
        </r>
        <r>
          <rPr>
            <sz val="9"/>
            <color indexed="8"/>
            <rFont val="Tahoma"/>
            <family val="2"/>
            <charset val="1"/>
          </rPr>
          <t xml:space="preserve">Berdasarkan hasil pengukuran harian
</t>
        </r>
      </text>
    </comment>
  </commentList>
</comments>
</file>

<file path=xl/comments39.xml><?xml version="1.0" encoding="utf-8"?>
<comments xmlns="http://schemas.openxmlformats.org/spreadsheetml/2006/main">
  <authors>
    <author/>
  </authors>
  <commentList>
    <comment ref="B5" authorId="0" shapeId="0">
      <text>
        <r>
          <rPr>
            <b/>
            <sz val="9"/>
            <color indexed="8"/>
            <rFont val="Tahoma"/>
            <family val="2"/>
            <charset val="1"/>
          </rPr>
          <t xml:space="preserve">Noormaya Muchlis:
</t>
        </r>
        <r>
          <rPr>
            <sz val="9"/>
            <color indexed="8"/>
            <rFont val="Tahoma"/>
            <family val="2"/>
            <charset val="1"/>
          </rPr>
          <t xml:space="preserve">Berdasarkan hasil pengukuran harian </t>
        </r>
      </text>
    </comment>
    <comment ref="C5" authorId="0" shapeId="0">
      <text>
        <r>
          <rPr>
            <b/>
            <sz val="9"/>
            <color indexed="8"/>
            <rFont val="Tahoma"/>
            <family val="2"/>
            <charset val="1"/>
          </rPr>
          <t xml:space="preserve">Noormaya Muchlis:
</t>
        </r>
        <r>
          <rPr>
            <sz val="9"/>
            <color indexed="8"/>
            <rFont val="Tahoma"/>
            <family val="2"/>
            <charset val="1"/>
          </rPr>
          <t xml:space="preserve">Berdasarkan hasil pengukuran harian
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D5" authorId="0" shapeId="0">
      <text>
        <r>
          <rPr>
            <b/>
            <sz val="9"/>
            <color indexed="8"/>
            <rFont val="Tahoma"/>
            <family val="2"/>
            <charset val="1"/>
          </rPr>
          <t xml:space="preserve">Noormaya Muchlis:
</t>
        </r>
        <r>
          <rPr>
            <sz val="9"/>
            <color indexed="8"/>
            <rFont val="Tahoma"/>
            <family val="2"/>
            <charset val="1"/>
          </rPr>
          <t xml:space="preserve">Berdasarkan hasil pengukuran harian </t>
        </r>
      </text>
    </comment>
    <comment ref="E5" authorId="0" shapeId="0">
      <text>
        <r>
          <rPr>
            <b/>
            <sz val="9"/>
            <color indexed="8"/>
            <rFont val="Tahoma"/>
            <family val="2"/>
            <charset val="1"/>
          </rPr>
          <t xml:space="preserve">Noormaya Muchlis:
</t>
        </r>
        <r>
          <rPr>
            <sz val="9"/>
            <color indexed="8"/>
            <rFont val="Tahoma"/>
            <family val="2"/>
            <charset val="1"/>
          </rPr>
          <t xml:space="preserve">Berdasarkan hasil pengukuran harian
</t>
        </r>
      </text>
    </comment>
  </commentList>
</comments>
</file>

<file path=xl/comments40.xml><?xml version="1.0" encoding="utf-8"?>
<comments xmlns="http://schemas.openxmlformats.org/spreadsheetml/2006/main">
  <authors>
    <author/>
  </authors>
  <commentList>
    <comment ref="B5" authorId="0" shapeId="0">
      <text>
        <r>
          <rPr>
            <b/>
            <sz val="9"/>
            <color indexed="8"/>
            <rFont val="Tahoma"/>
            <family val="2"/>
            <charset val="1"/>
          </rPr>
          <t xml:space="preserve">Noormaya Muchlis:
</t>
        </r>
        <r>
          <rPr>
            <sz val="9"/>
            <color indexed="8"/>
            <rFont val="Tahoma"/>
            <family val="2"/>
            <charset val="1"/>
          </rPr>
          <t xml:space="preserve">Berdasarkan hasil pengukuran harian </t>
        </r>
      </text>
    </comment>
    <comment ref="C5" authorId="0" shapeId="0">
      <text>
        <r>
          <rPr>
            <b/>
            <sz val="9"/>
            <color indexed="8"/>
            <rFont val="Tahoma"/>
            <family val="2"/>
            <charset val="1"/>
          </rPr>
          <t xml:space="preserve">Noormaya Muchlis:
</t>
        </r>
        <r>
          <rPr>
            <sz val="9"/>
            <color indexed="8"/>
            <rFont val="Tahoma"/>
            <family val="2"/>
            <charset val="1"/>
          </rPr>
          <t xml:space="preserve">Berdasarkan hasil pengukuran harian
</t>
        </r>
      </text>
    </comment>
    <comment ref="B29" authorId="0" shapeId="0">
      <text>
        <r>
          <rPr>
            <b/>
            <sz val="9"/>
            <color indexed="8"/>
            <rFont val="Tahoma"/>
            <family val="2"/>
            <charset val="1"/>
          </rPr>
          <t xml:space="preserve">Noormaya Muchlis:
</t>
        </r>
        <r>
          <rPr>
            <sz val="9"/>
            <color indexed="8"/>
            <rFont val="Tahoma"/>
            <family val="2"/>
            <charset val="1"/>
          </rPr>
          <t xml:space="preserve">Berdasarkan hasil pengukuran harian </t>
        </r>
      </text>
    </comment>
    <comment ref="C29" authorId="0" shapeId="0">
      <text>
        <r>
          <rPr>
            <b/>
            <sz val="9"/>
            <color indexed="8"/>
            <rFont val="Tahoma"/>
            <family val="2"/>
            <charset val="1"/>
          </rPr>
          <t xml:space="preserve">Noormaya Muchlis:
</t>
        </r>
        <r>
          <rPr>
            <sz val="9"/>
            <color indexed="8"/>
            <rFont val="Tahoma"/>
            <family val="2"/>
            <charset val="1"/>
          </rPr>
          <t xml:space="preserve">Berdasarkan hasil pengukuran harian
</t>
        </r>
      </text>
    </comment>
  </commentList>
</comments>
</file>

<file path=xl/comments41.xml><?xml version="1.0" encoding="utf-8"?>
<comments xmlns="http://schemas.openxmlformats.org/spreadsheetml/2006/main">
  <authors>
    <author/>
  </authors>
  <commentList>
    <comment ref="B5" authorId="0" shapeId="0">
      <text>
        <r>
          <rPr>
            <b/>
            <sz val="9"/>
            <color indexed="8"/>
            <rFont val="Tahoma"/>
            <family val="2"/>
            <charset val="1"/>
          </rPr>
          <t xml:space="preserve">Noormaya Muchlis:
</t>
        </r>
        <r>
          <rPr>
            <sz val="9"/>
            <color indexed="8"/>
            <rFont val="Tahoma"/>
            <family val="2"/>
            <charset val="1"/>
          </rPr>
          <t xml:space="preserve">Berdasarkan hasil pengukuran harian </t>
        </r>
      </text>
    </comment>
    <comment ref="C5" authorId="0" shapeId="0">
      <text>
        <r>
          <rPr>
            <b/>
            <sz val="9"/>
            <color indexed="8"/>
            <rFont val="Tahoma"/>
            <family val="2"/>
            <charset val="1"/>
          </rPr>
          <t xml:space="preserve">Noormaya Muchlis:
</t>
        </r>
        <r>
          <rPr>
            <sz val="9"/>
            <color indexed="8"/>
            <rFont val="Tahoma"/>
            <family val="2"/>
            <charset val="1"/>
          </rPr>
          <t xml:space="preserve">Berdasarkan hasil pengukuran harian
</t>
        </r>
      </text>
    </comment>
  </commentList>
</comments>
</file>

<file path=xl/comments42.xml><?xml version="1.0" encoding="utf-8"?>
<comments xmlns="http://schemas.openxmlformats.org/spreadsheetml/2006/main">
  <authors>
    <author/>
  </authors>
  <commentList>
    <comment ref="B5" authorId="0" shapeId="0">
      <text>
        <r>
          <rPr>
            <b/>
            <sz val="9"/>
            <color indexed="8"/>
            <rFont val="Tahoma"/>
            <family val="2"/>
            <charset val="1"/>
          </rPr>
          <t xml:space="preserve">Noormaya Muchlis:
</t>
        </r>
        <r>
          <rPr>
            <sz val="9"/>
            <color indexed="8"/>
            <rFont val="Tahoma"/>
            <family val="2"/>
            <charset val="1"/>
          </rPr>
          <t xml:space="preserve">Berdasarkan hasil pengukuran harian </t>
        </r>
      </text>
    </comment>
    <comment ref="C5" authorId="0" shapeId="0">
      <text>
        <r>
          <rPr>
            <b/>
            <sz val="9"/>
            <color indexed="8"/>
            <rFont val="Tahoma"/>
            <family val="2"/>
            <charset val="1"/>
          </rPr>
          <t xml:space="preserve">Noormaya Muchlis:
</t>
        </r>
        <r>
          <rPr>
            <sz val="9"/>
            <color indexed="8"/>
            <rFont val="Tahoma"/>
            <family val="2"/>
            <charset val="1"/>
          </rPr>
          <t xml:space="preserve">Berdasarkan hasil pengukuran harian
</t>
        </r>
      </text>
    </comment>
  </commentList>
</comments>
</file>

<file path=xl/comments43.xml><?xml version="1.0" encoding="utf-8"?>
<comments xmlns="http://schemas.openxmlformats.org/spreadsheetml/2006/main">
  <authors>
    <author/>
  </authors>
  <commentList>
    <comment ref="B5" authorId="0" shapeId="0">
      <text>
        <r>
          <rPr>
            <b/>
            <sz val="9"/>
            <color indexed="8"/>
            <rFont val="Tahoma"/>
            <family val="2"/>
            <charset val="1"/>
          </rPr>
          <t xml:space="preserve">Noormaya Muchlis:
</t>
        </r>
        <r>
          <rPr>
            <sz val="9"/>
            <color indexed="8"/>
            <rFont val="Tahoma"/>
            <family val="2"/>
            <charset val="1"/>
          </rPr>
          <t xml:space="preserve">Berdasarkan hasil pengukuran harian </t>
        </r>
      </text>
    </comment>
    <comment ref="C5" authorId="0" shapeId="0">
      <text>
        <r>
          <rPr>
            <b/>
            <sz val="9"/>
            <color indexed="8"/>
            <rFont val="Tahoma"/>
            <family val="2"/>
            <charset val="1"/>
          </rPr>
          <t xml:space="preserve">Noormaya Muchlis:
</t>
        </r>
        <r>
          <rPr>
            <sz val="9"/>
            <color indexed="8"/>
            <rFont val="Tahoma"/>
            <family val="2"/>
            <charset val="1"/>
          </rPr>
          <t xml:space="preserve">Berdasarkan hasil pengukuran harian
</t>
        </r>
      </text>
    </comment>
  </commentList>
</comments>
</file>

<file path=xl/comments44.xml><?xml version="1.0" encoding="utf-8"?>
<comments xmlns="http://schemas.openxmlformats.org/spreadsheetml/2006/main">
  <authors>
    <author/>
  </authors>
  <commentList>
    <comment ref="B5" authorId="0" shapeId="0">
      <text>
        <r>
          <rPr>
            <b/>
            <sz val="9"/>
            <color indexed="8"/>
            <rFont val="Tahoma"/>
            <family val="2"/>
            <charset val="1"/>
          </rPr>
          <t xml:space="preserve">Noormaya Muchlis:
</t>
        </r>
        <r>
          <rPr>
            <sz val="9"/>
            <color indexed="8"/>
            <rFont val="Tahoma"/>
            <family val="2"/>
            <charset val="1"/>
          </rPr>
          <t xml:space="preserve">Berdasarkan hasil pengukuran harian </t>
        </r>
      </text>
    </comment>
    <comment ref="C5" authorId="0" shapeId="0">
      <text>
        <r>
          <rPr>
            <b/>
            <sz val="9"/>
            <color indexed="8"/>
            <rFont val="Tahoma"/>
            <family val="2"/>
            <charset val="1"/>
          </rPr>
          <t xml:space="preserve">Noormaya Muchlis:
</t>
        </r>
        <r>
          <rPr>
            <sz val="9"/>
            <color indexed="8"/>
            <rFont val="Tahoma"/>
            <family val="2"/>
            <charset val="1"/>
          </rPr>
          <t xml:space="preserve">Berdasarkan hasil pengukuran harian
</t>
        </r>
      </text>
    </comment>
  </commentList>
</comments>
</file>

<file path=xl/comments45.xml><?xml version="1.0" encoding="utf-8"?>
<comments xmlns="http://schemas.openxmlformats.org/spreadsheetml/2006/main">
  <authors>
    <author/>
  </authors>
  <commentList>
    <comment ref="B5" authorId="0" shapeId="0">
      <text>
        <r>
          <rPr>
            <b/>
            <sz val="9"/>
            <color indexed="8"/>
            <rFont val="Tahoma"/>
            <family val="2"/>
            <charset val="1"/>
          </rPr>
          <t xml:space="preserve">Noormaya Muchlis:
</t>
        </r>
        <r>
          <rPr>
            <sz val="9"/>
            <color indexed="8"/>
            <rFont val="Tahoma"/>
            <family val="2"/>
            <charset val="1"/>
          </rPr>
          <t xml:space="preserve">Berdasarkan hasil pengukuran harian </t>
        </r>
      </text>
    </comment>
    <comment ref="C5" authorId="0" shapeId="0">
      <text>
        <r>
          <rPr>
            <b/>
            <sz val="9"/>
            <color indexed="8"/>
            <rFont val="Tahoma"/>
            <family val="2"/>
            <charset val="1"/>
          </rPr>
          <t xml:space="preserve">Noormaya Muchlis:
</t>
        </r>
        <r>
          <rPr>
            <sz val="9"/>
            <color indexed="8"/>
            <rFont val="Tahoma"/>
            <family val="2"/>
            <charset val="1"/>
          </rPr>
          <t xml:space="preserve">Berdasarkan hasil pengukuran harian
</t>
        </r>
      </text>
    </comment>
  </commentList>
</comments>
</file>

<file path=xl/comments46.xml><?xml version="1.0" encoding="utf-8"?>
<comments xmlns="http://schemas.openxmlformats.org/spreadsheetml/2006/main">
  <authors>
    <author/>
  </authors>
  <commentList>
    <comment ref="B5" authorId="0" shapeId="0">
      <text>
        <r>
          <rPr>
            <b/>
            <sz val="9"/>
            <color indexed="8"/>
            <rFont val="Tahoma"/>
            <family val="2"/>
            <charset val="1"/>
          </rPr>
          <t xml:space="preserve">Noormaya Muchlis:
</t>
        </r>
        <r>
          <rPr>
            <sz val="9"/>
            <color indexed="8"/>
            <rFont val="Tahoma"/>
            <family val="2"/>
            <charset val="1"/>
          </rPr>
          <t xml:space="preserve">Berdasarkan hasil pengukuran harian </t>
        </r>
      </text>
    </comment>
    <comment ref="C5" authorId="0" shapeId="0">
      <text>
        <r>
          <rPr>
            <b/>
            <sz val="9"/>
            <color indexed="8"/>
            <rFont val="Tahoma"/>
            <family val="2"/>
            <charset val="1"/>
          </rPr>
          <t xml:space="preserve">Noormaya Muchlis:
</t>
        </r>
        <r>
          <rPr>
            <sz val="9"/>
            <color indexed="8"/>
            <rFont val="Tahoma"/>
            <family val="2"/>
            <charset val="1"/>
          </rPr>
          <t xml:space="preserve">Berdasarkan hasil pengukuran harian
</t>
        </r>
      </text>
    </comment>
  </commentList>
</comments>
</file>

<file path=xl/comments47.xml><?xml version="1.0" encoding="utf-8"?>
<comments xmlns="http://schemas.openxmlformats.org/spreadsheetml/2006/main">
  <authors>
    <author/>
  </authors>
  <commentList>
    <comment ref="B5" authorId="0" shapeId="0">
      <text>
        <r>
          <rPr>
            <b/>
            <sz val="9"/>
            <color indexed="8"/>
            <rFont val="Tahoma"/>
            <family val="2"/>
            <charset val="1"/>
          </rPr>
          <t xml:space="preserve">Noormaya Muchlis:
</t>
        </r>
        <r>
          <rPr>
            <sz val="9"/>
            <color indexed="8"/>
            <rFont val="Tahoma"/>
            <family val="2"/>
            <charset val="1"/>
          </rPr>
          <t xml:space="preserve">Berdasarkan hasil pengukuran harian </t>
        </r>
      </text>
    </comment>
    <comment ref="C5" authorId="0" shapeId="0">
      <text>
        <r>
          <rPr>
            <b/>
            <sz val="9"/>
            <color indexed="8"/>
            <rFont val="Tahoma"/>
            <family val="2"/>
            <charset val="1"/>
          </rPr>
          <t xml:space="preserve">Noormaya Muchlis:
</t>
        </r>
        <r>
          <rPr>
            <sz val="9"/>
            <color indexed="8"/>
            <rFont val="Tahoma"/>
            <family val="2"/>
            <charset val="1"/>
          </rPr>
          <t xml:space="preserve">Berdasarkan hasil pengukuran harian
</t>
        </r>
      </text>
    </comment>
  </commentList>
</comments>
</file>

<file path=xl/comments48.xml><?xml version="1.0" encoding="utf-8"?>
<comments xmlns="http://schemas.openxmlformats.org/spreadsheetml/2006/main">
  <authors>
    <author/>
  </authors>
  <commentList>
    <comment ref="B5" authorId="0" shapeId="0">
      <text>
        <r>
          <rPr>
            <b/>
            <sz val="9"/>
            <color indexed="8"/>
            <rFont val="Tahoma"/>
            <family val="2"/>
            <charset val="1"/>
          </rPr>
          <t xml:space="preserve">Noormaya Muchlis:
</t>
        </r>
        <r>
          <rPr>
            <sz val="9"/>
            <color indexed="8"/>
            <rFont val="Tahoma"/>
            <family val="2"/>
            <charset val="1"/>
          </rPr>
          <t xml:space="preserve">Berdasarkan hasil pengukuran harian </t>
        </r>
      </text>
    </comment>
    <comment ref="C5" authorId="0" shapeId="0">
      <text>
        <r>
          <rPr>
            <b/>
            <sz val="9"/>
            <color indexed="8"/>
            <rFont val="Tahoma"/>
            <family val="2"/>
            <charset val="1"/>
          </rPr>
          <t xml:space="preserve">Noormaya Muchlis:
</t>
        </r>
        <r>
          <rPr>
            <sz val="9"/>
            <color indexed="8"/>
            <rFont val="Tahoma"/>
            <family val="2"/>
            <charset val="1"/>
          </rPr>
          <t xml:space="preserve">Berdasarkan hasil pengukuran harian
</t>
        </r>
      </text>
    </comment>
  </commentList>
</comments>
</file>

<file path=xl/comments49.xml><?xml version="1.0" encoding="utf-8"?>
<comments xmlns="http://schemas.openxmlformats.org/spreadsheetml/2006/main">
  <authors>
    <author/>
  </authors>
  <commentList>
    <comment ref="B5" authorId="0" shapeId="0">
      <text>
        <r>
          <rPr>
            <b/>
            <sz val="9"/>
            <color indexed="8"/>
            <rFont val="Tahoma"/>
            <family val="2"/>
            <charset val="1"/>
          </rPr>
          <t xml:space="preserve">Noormaya Muchlis:
</t>
        </r>
        <r>
          <rPr>
            <sz val="9"/>
            <color indexed="8"/>
            <rFont val="Tahoma"/>
            <family val="2"/>
            <charset val="1"/>
          </rPr>
          <t xml:space="preserve">Berdasarkan hasil pengukuran harian </t>
        </r>
      </text>
    </comment>
    <comment ref="C5" authorId="0" shapeId="0">
      <text>
        <r>
          <rPr>
            <b/>
            <sz val="9"/>
            <color indexed="8"/>
            <rFont val="Tahoma"/>
            <family val="2"/>
            <charset val="1"/>
          </rPr>
          <t xml:space="preserve">Noormaya Muchlis:
</t>
        </r>
        <r>
          <rPr>
            <sz val="9"/>
            <color indexed="8"/>
            <rFont val="Tahoma"/>
            <family val="2"/>
            <charset val="1"/>
          </rPr>
          <t xml:space="preserve">Berdasarkan hasil pengukuran harian
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D5" authorId="0" shapeId="0">
      <text>
        <r>
          <rPr>
            <b/>
            <sz val="9"/>
            <color indexed="8"/>
            <rFont val="Tahoma"/>
            <family val="2"/>
            <charset val="1"/>
          </rPr>
          <t xml:space="preserve">Noormaya Muchlis:
</t>
        </r>
        <r>
          <rPr>
            <sz val="9"/>
            <color indexed="8"/>
            <rFont val="Tahoma"/>
            <family val="2"/>
            <charset val="1"/>
          </rPr>
          <t xml:space="preserve">Berdasarkan hasil pengukuran harian </t>
        </r>
      </text>
    </comment>
    <comment ref="E5" authorId="0" shapeId="0">
      <text>
        <r>
          <rPr>
            <b/>
            <sz val="9"/>
            <color indexed="8"/>
            <rFont val="Tahoma"/>
            <family val="2"/>
            <charset val="1"/>
          </rPr>
          <t xml:space="preserve">Noormaya Muchlis:
</t>
        </r>
        <r>
          <rPr>
            <sz val="9"/>
            <color indexed="8"/>
            <rFont val="Tahoma"/>
            <family val="2"/>
            <charset val="1"/>
          </rPr>
          <t xml:space="preserve">Berdasarkan hasil pengukuran harian
</t>
        </r>
      </text>
    </comment>
  </commentList>
</comments>
</file>

<file path=xl/comments50.xml><?xml version="1.0" encoding="utf-8"?>
<comments xmlns="http://schemas.openxmlformats.org/spreadsheetml/2006/main">
  <authors>
    <author/>
  </authors>
  <commentList>
    <comment ref="B5" authorId="0" shapeId="0">
      <text>
        <r>
          <rPr>
            <b/>
            <sz val="9"/>
            <color indexed="8"/>
            <rFont val="Tahoma"/>
            <family val="2"/>
            <charset val="1"/>
          </rPr>
          <t xml:space="preserve">Noormaya Muchlis:
</t>
        </r>
        <r>
          <rPr>
            <sz val="9"/>
            <color indexed="8"/>
            <rFont val="Tahoma"/>
            <family val="2"/>
            <charset val="1"/>
          </rPr>
          <t xml:space="preserve">Berdasarkan hasil pengukuran harian </t>
        </r>
      </text>
    </comment>
    <comment ref="C5" authorId="0" shapeId="0">
      <text>
        <r>
          <rPr>
            <b/>
            <sz val="9"/>
            <color indexed="8"/>
            <rFont val="Tahoma"/>
            <family val="2"/>
            <charset val="1"/>
          </rPr>
          <t xml:space="preserve">Noormaya Muchlis:
</t>
        </r>
        <r>
          <rPr>
            <sz val="9"/>
            <color indexed="8"/>
            <rFont val="Tahoma"/>
            <family val="2"/>
            <charset val="1"/>
          </rPr>
          <t xml:space="preserve">Berdasarkan hasil pengukuran harian
</t>
        </r>
      </text>
    </comment>
  </commentList>
</comments>
</file>

<file path=xl/comments51.xml><?xml version="1.0" encoding="utf-8"?>
<comments xmlns="http://schemas.openxmlformats.org/spreadsheetml/2006/main">
  <authors>
    <author/>
  </authors>
  <commentList>
    <comment ref="B5" authorId="0" shapeId="0">
      <text>
        <r>
          <rPr>
            <b/>
            <sz val="9"/>
            <color indexed="8"/>
            <rFont val="Tahoma"/>
            <family val="2"/>
            <charset val="1"/>
          </rPr>
          <t xml:space="preserve">Noormaya Muchlis:
</t>
        </r>
        <r>
          <rPr>
            <sz val="9"/>
            <color indexed="8"/>
            <rFont val="Tahoma"/>
            <family val="2"/>
            <charset val="1"/>
          </rPr>
          <t xml:space="preserve">Berdasarkan hasil pengukuran harian </t>
        </r>
      </text>
    </comment>
    <comment ref="C5" authorId="0" shapeId="0">
      <text>
        <r>
          <rPr>
            <b/>
            <sz val="9"/>
            <color indexed="8"/>
            <rFont val="Tahoma"/>
            <family val="2"/>
            <charset val="1"/>
          </rPr>
          <t xml:space="preserve">Noormaya Muchlis:
</t>
        </r>
        <r>
          <rPr>
            <sz val="9"/>
            <color indexed="8"/>
            <rFont val="Tahoma"/>
            <family val="2"/>
            <charset val="1"/>
          </rPr>
          <t xml:space="preserve">Berdasarkan hasil pengukuran harian
</t>
        </r>
      </text>
    </comment>
  </commentList>
</comments>
</file>

<file path=xl/comments52.xml><?xml version="1.0" encoding="utf-8"?>
<comments xmlns="http://schemas.openxmlformats.org/spreadsheetml/2006/main">
  <authors>
    <author/>
  </authors>
  <commentList>
    <comment ref="B5" authorId="0" shapeId="0">
      <text>
        <r>
          <rPr>
            <b/>
            <sz val="9"/>
            <color indexed="8"/>
            <rFont val="Tahoma"/>
            <family val="2"/>
            <charset val="1"/>
          </rPr>
          <t xml:space="preserve">Noormaya Muchlis:
</t>
        </r>
        <r>
          <rPr>
            <sz val="9"/>
            <color indexed="8"/>
            <rFont val="Tahoma"/>
            <family val="2"/>
            <charset val="1"/>
          </rPr>
          <t xml:space="preserve">Berdasarkan hasil pengukuran harian </t>
        </r>
      </text>
    </comment>
    <comment ref="C5" authorId="0" shapeId="0">
      <text>
        <r>
          <rPr>
            <b/>
            <sz val="9"/>
            <color indexed="8"/>
            <rFont val="Tahoma"/>
            <family val="2"/>
            <charset val="1"/>
          </rPr>
          <t xml:space="preserve">Noormaya Muchlis:
</t>
        </r>
        <r>
          <rPr>
            <sz val="9"/>
            <color indexed="8"/>
            <rFont val="Tahoma"/>
            <family val="2"/>
            <charset val="1"/>
          </rPr>
          <t xml:space="preserve">Berdasarkan hasil pengukuran harian
</t>
        </r>
      </text>
    </comment>
  </commentList>
</comments>
</file>

<file path=xl/comments53.xml><?xml version="1.0" encoding="utf-8"?>
<comments xmlns="http://schemas.openxmlformats.org/spreadsheetml/2006/main">
  <authors>
    <author/>
  </authors>
  <commentList>
    <comment ref="B5" authorId="0" shapeId="0">
      <text>
        <r>
          <rPr>
            <b/>
            <sz val="9"/>
            <color indexed="8"/>
            <rFont val="Tahoma"/>
            <family val="2"/>
            <charset val="1"/>
          </rPr>
          <t xml:space="preserve">Noormaya Muchlis:
</t>
        </r>
        <r>
          <rPr>
            <sz val="9"/>
            <color indexed="8"/>
            <rFont val="Tahoma"/>
            <family val="2"/>
            <charset val="1"/>
          </rPr>
          <t xml:space="preserve">Berdasarkan hasil pengukuran harian </t>
        </r>
      </text>
    </comment>
    <comment ref="C5" authorId="0" shapeId="0">
      <text>
        <r>
          <rPr>
            <b/>
            <sz val="9"/>
            <color indexed="8"/>
            <rFont val="Tahoma"/>
            <family val="2"/>
            <charset val="1"/>
          </rPr>
          <t xml:space="preserve">Noormaya Muchlis:
</t>
        </r>
        <r>
          <rPr>
            <sz val="9"/>
            <color indexed="8"/>
            <rFont val="Tahoma"/>
            <family val="2"/>
            <charset val="1"/>
          </rPr>
          <t xml:space="preserve">Berdasarkan hasil pengukuran harian
</t>
        </r>
      </text>
    </comment>
  </commentList>
</comments>
</file>

<file path=xl/comments54.xml><?xml version="1.0" encoding="utf-8"?>
<comments xmlns="http://schemas.openxmlformats.org/spreadsheetml/2006/main">
  <authors>
    <author/>
  </authors>
  <commentList>
    <comment ref="B5" authorId="0" shapeId="0">
      <text>
        <r>
          <rPr>
            <b/>
            <sz val="9"/>
            <color indexed="8"/>
            <rFont val="Tahoma"/>
            <family val="2"/>
            <charset val="1"/>
          </rPr>
          <t xml:space="preserve">Noormaya Muchlis:
</t>
        </r>
        <r>
          <rPr>
            <sz val="9"/>
            <color indexed="8"/>
            <rFont val="Tahoma"/>
            <family val="2"/>
            <charset val="1"/>
          </rPr>
          <t xml:space="preserve">Berdasarkan hasil pengukuran harian </t>
        </r>
      </text>
    </comment>
    <comment ref="C5" authorId="0" shapeId="0">
      <text>
        <r>
          <rPr>
            <b/>
            <sz val="9"/>
            <color indexed="8"/>
            <rFont val="Tahoma"/>
            <family val="2"/>
            <charset val="1"/>
          </rPr>
          <t xml:space="preserve">Noormaya Muchlis:
</t>
        </r>
        <r>
          <rPr>
            <sz val="9"/>
            <color indexed="8"/>
            <rFont val="Tahoma"/>
            <family val="2"/>
            <charset val="1"/>
          </rPr>
          <t xml:space="preserve">Berdasarkan hasil pengukuran harian
</t>
        </r>
      </text>
    </comment>
  </commentList>
</comments>
</file>

<file path=xl/comments55.xml><?xml version="1.0" encoding="utf-8"?>
<comments xmlns="http://schemas.openxmlformats.org/spreadsheetml/2006/main">
  <authors>
    <author/>
  </authors>
  <commentList>
    <comment ref="B5" authorId="0" shapeId="0">
      <text>
        <r>
          <rPr>
            <b/>
            <sz val="9"/>
            <color indexed="8"/>
            <rFont val="Tahoma"/>
            <family val="2"/>
            <charset val="1"/>
          </rPr>
          <t xml:space="preserve">Noormaya Muchlis:
</t>
        </r>
        <r>
          <rPr>
            <sz val="9"/>
            <color indexed="8"/>
            <rFont val="Tahoma"/>
            <family val="2"/>
            <charset val="1"/>
          </rPr>
          <t xml:space="preserve">Berdasarkan hasil pengukuran harian </t>
        </r>
      </text>
    </comment>
    <comment ref="C5" authorId="0" shapeId="0">
      <text>
        <r>
          <rPr>
            <b/>
            <sz val="9"/>
            <color indexed="8"/>
            <rFont val="Tahoma"/>
            <family val="2"/>
            <charset val="1"/>
          </rPr>
          <t xml:space="preserve">Noormaya Muchlis:
</t>
        </r>
        <r>
          <rPr>
            <sz val="9"/>
            <color indexed="8"/>
            <rFont val="Tahoma"/>
            <family val="2"/>
            <charset val="1"/>
          </rPr>
          <t xml:space="preserve">Berdasarkan hasil pengukuran harian
</t>
        </r>
      </text>
    </comment>
  </commentList>
</comments>
</file>

<file path=xl/comments56.xml><?xml version="1.0" encoding="utf-8"?>
<comments xmlns="http://schemas.openxmlformats.org/spreadsheetml/2006/main">
  <authors>
    <author>Noormaya Muchlis</author>
    <author>Rian Rizcky Irawan</author>
  </authors>
  <commentList>
    <comment ref="C5" authorId="0" shapeId="0">
      <text>
        <r>
          <rPr>
            <sz val="9"/>
            <color indexed="81"/>
            <rFont val="Tahoma"/>
            <family val="2"/>
          </rPr>
          <t xml:space="preserve">TSS lab Bulanan
</t>
        </r>
      </text>
    </comment>
    <comment ref="E12" authorId="1" shapeId="0">
      <text>
        <r>
          <rPr>
            <b/>
            <sz val="9"/>
            <color indexed="81"/>
            <rFont val="Tahoma"/>
            <family val="2"/>
          </rPr>
          <t>Rian Rizcky Irawan:</t>
        </r>
        <r>
          <rPr>
            <sz val="9"/>
            <color indexed="81"/>
            <rFont val="Tahoma"/>
            <family val="2"/>
          </rPr>
          <t xml:space="preserve">
Debit SP_HJ07 aktual tidak ada di laporan </t>
        </r>
      </text>
    </comment>
  </commentList>
</comments>
</file>

<file path=xl/comments57.xml><?xml version="1.0" encoding="utf-8"?>
<comments xmlns="http://schemas.openxmlformats.org/spreadsheetml/2006/main">
  <authors>
    <author>Krispani Firmansyah</author>
    <author>Noormaya Muchlis</author>
    <author/>
  </authors>
  <commentList>
    <comment ref="B5" authorId="0" shapeId="0">
      <text>
        <r>
          <rPr>
            <b/>
            <sz val="9"/>
            <color indexed="81"/>
            <rFont val="Tahoma"/>
            <family val="2"/>
          </rPr>
          <t>Krispani Firmansyah:</t>
        </r>
        <r>
          <rPr>
            <sz val="9"/>
            <color indexed="81"/>
            <rFont val="Tahoma"/>
            <family val="2"/>
          </rPr>
          <t xml:space="preserve">
pH hasil bulanan</t>
        </r>
      </text>
    </comment>
    <comment ref="C5" authorId="1" shapeId="0">
      <text>
        <r>
          <rPr>
            <sz val="9"/>
            <color indexed="81"/>
            <rFont val="Tahoma"/>
            <family val="2"/>
          </rPr>
          <t xml:space="preserve">TSS lab Bulanan
</t>
        </r>
      </text>
    </comment>
    <comment ref="E11" authorId="2" shapeId="0">
      <text>
        <r>
          <rPr>
            <b/>
            <sz val="9"/>
            <color indexed="8"/>
            <rFont val="Tahoma"/>
            <family val="2"/>
            <charset val="1"/>
          </rPr>
          <t xml:space="preserve">Aditya Chandra S:
</t>
        </r>
        <r>
          <rPr>
            <sz val="9"/>
            <color indexed="8"/>
            <rFont val="Tahoma"/>
            <family val="2"/>
            <charset val="1"/>
          </rPr>
          <t>Debit dari POMPA</t>
        </r>
      </text>
    </comment>
  </commentList>
</comments>
</file>

<file path=xl/comments58.xml><?xml version="1.0" encoding="utf-8"?>
<comments xmlns="http://schemas.openxmlformats.org/spreadsheetml/2006/main">
  <authors>
    <author>Krispani Firmansyah</author>
    <author>Noormaya Muchlis</author>
    <author/>
  </authors>
  <commentList>
    <comment ref="B5" authorId="0" shapeId="0">
      <text>
        <r>
          <rPr>
            <b/>
            <sz val="9"/>
            <color indexed="81"/>
            <rFont val="Tahoma"/>
            <family val="2"/>
          </rPr>
          <t>Krispani Firmansyah:</t>
        </r>
        <r>
          <rPr>
            <sz val="9"/>
            <color indexed="81"/>
            <rFont val="Tahoma"/>
            <family val="2"/>
          </rPr>
          <t xml:space="preserve">
pH hasil bulanan</t>
        </r>
      </text>
    </comment>
    <comment ref="C5" authorId="1" shapeId="0">
      <text>
        <r>
          <rPr>
            <sz val="9"/>
            <color indexed="81"/>
            <rFont val="Tahoma"/>
            <family val="2"/>
          </rPr>
          <t xml:space="preserve">TSS lab Bulanan
</t>
        </r>
      </text>
    </comment>
    <comment ref="E11" authorId="2" shapeId="0">
      <text>
        <r>
          <rPr>
            <b/>
            <sz val="9"/>
            <color indexed="8"/>
            <rFont val="Tahoma"/>
            <family val="2"/>
            <charset val="1"/>
          </rPr>
          <t xml:space="preserve">Aditya Chandra S:
</t>
        </r>
        <r>
          <rPr>
            <sz val="9"/>
            <color indexed="8"/>
            <rFont val="Tahoma"/>
            <family val="2"/>
            <charset val="1"/>
          </rPr>
          <t>Debit dari POMPA</t>
        </r>
      </text>
    </comment>
  </commentList>
</comments>
</file>

<file path=xl/comments59.xml><?xml version="1.0" encoding="utf-8"?>
<comments xmlns="http://schemas.openxmlformats.org/spreadsheetml/2006/main">
  <authors>
    <author>Krispani Firmansyah</author>
    <author>Noormaya Muchlis</author>
    <author/>
  </authors>
  <commentList>
    <comment ref="B5" authorId="0" shapeId="0">
      <text>
        <r>
          <rPr>
            <b/>
            <sz val="9"/>
            <color indexed="81"/>
            <rFont val="Tahoma"/>
            <family val="2"/>
          </rPr>
          <t>Krispani Firmansyah:</t>
        </r>
        <r>
          <rPr>
            <sz val="9"/>
            <color indexed="81"/>
            <rFont val="Tahoma"/>
            <family val="2"/>
          </rPr>
          <t xml:space="preserve">
pH hasil bulanan</t>
        </r>
      </text>
    </comment>
    <comment ref="C5" authorId="1" shapeId="0">
      <text>
        <r>
          <rPr>
            <sz val="9"/>
            <color indexed="81"/>
            <rFont val="Tahoma"/>
            <family val="2"/>
          </rPr>
          <t xml:space="preserve">TSS lab Bulanan
</t>
        </r>
      </text>
    </comment>
    <comment ref="E11" authorId="2" shapeId="0">
      <text>
        <r>
          <rPr>
            <b/>
            <sz val="9"/>
            <color indexed="8"/>
            <rFont val="Tahoma"/>
            <family val="2"/>
            <charset val="1"/>
          </rPr>
          <t xml:space="preserve">Aditya Chandra S:
</t>
        </r>
        <r>
          <rPr>
            <sz val="9"/>
            <color indexed="8"/>
            <rFont val="Tahoma"/>
            <family val="2"/>
            <charset val="1"/>
          </rPr>
          <t>Debit dari POMPA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B5" authorId="0" shapeId="0">
      <text>
        <r>
          <rPr>
            <b/>
            <sz val="9"/>
            <color indexed="8"/>
            <rFont val="Tahoma"/>
            <family val="2"/>
            <charset val="1"/>
          </rPr>
          <t xml:space="preserve">Noormaya Muchlis:
</t>
        </r>
        <r>
          <rPr>
            <sz val="9"/>
            <color indexed="8"/>
            <rFont val="Tahoma"/>
            <family val="2"/>
            <charset val="1"/>
          </rPr>
          <t xml:space="preserve">Berdasarkan hasil pengukuran harian </t>
        </r>
      </text>
    </comment>
    <comment ref="C5" authorId="0" shapeId="0">
      <text>
        <r>
          <rPr>
            <b/>
            <sz val="9"/>
            <color indexed="8"/>
            <rFont val="Tahoma"/>
            <family val="2"/>
            <charset val="1"/>
          </rPr>
          <t xml:space="preserve">Noormaya Muchlis:
</t>
        </r>
        <r>
          <rPr>
            <sz val="9"/>
            <color indexed="8"/>
            <rFont val="Tahoma"/>
            <family val="2"/>
            <charset val="1"/>
          </rPr>
          <t xml:space="preserve">Berdasarkan hasil pengukuran harian
</t>
        </r>
      </text>
    </comment>
  </commentList>
</comments>
</file>

<file path=xl/comments60.xml><?xml version="1.0" encoding="utf-8"?>
<comments xmlns="http://schemas.openxmlformats.org/spreadsheetml/2006/main">
  <authors>
    <author>Krispani Firmansyah</author>
    <author>Noormaya Muchlis</author>
    <author/>
  </authors>
  <commentList>
    <comment ref="B5" authorId="0" shapeId="0">
      <text>
        <r>
          <rPr>
            <b/>
            <sz val="9"/>
            <color indexed="81"/>
            <rFont val="Tahoma"/>
            <family val="2"/>
          </rPr>
          <t>Krispani Firmansyah:</t>
        </r>
        <r>
          <rPr>
            <sz val="9"/>
            <color indexed="81"/>
            <rFont val="Tahoma"/>
            <family val="2"/>
          </rPr>
          <t xml:space="preserve">
pH hasil bulanan</t>
        </r>
      </text>
    </comment>
    <comment ref="C5" authorId="1" shapeId="0">
      <text>
        <r>
          <rPr>
            <sz val="9"/>
            <color indexed="81"/>
            <rFont val="Tahoma"/>
            <family val="2"/>
          </rPr>
          <t xml:space="preserve">TSS lab Bulanan
</t>
        </r>
      </text>
    </comment>
    <comment ref="E11" authorId="2" shapeId="0">
      <text>
        <r>
          <rPr>
            <b/>
            <sz val="9"/>
            <color indexed="8"/>
            <rFont val="Tahoma"/>
            <family val="2"/>
            <charset val="1"/>
          </rPr>
          <t xml:space="preserve">Aditya Chandra S:
</t>
        </r>
        <r>
          <rPr>
            <sz val="9"/>
            <color indexed="8"/>
            <rFont val="Tahoma"/>
            <family val="2"/>
            <charset val="1"/>
          </rPr>
          <t>Debit dari POMPA</t>
        </r>
      </text>
    </comment>
  </commentList>
</comments>
</file>

<file path=xl/comments61.xml><?xml version="1.0" encoding="utf-8"?>
<comments xmlns="http://schemas.openxmlformats.org/spreadsheetml/2006/main">
  <authors>
    <author>Krispani Firmansyah</author>
    <author>Noormaya Muchlis</author>
    <author>Aditya Chandra S</author>
  </authors>
  <commentList>
    <comment ref="B5" authorId="0" shapeId="0">
      <text>
        <r>
          <rPr>
            <b/>
            <sz val="9"/>
            <color indexed="81"/>
            <rFont val="Tahoma"/>
            <family val="2"/>
          </rPr>
          <t>Krispani Firmansyah:</t>
        </r>
        <r>
          <rPr>
            <sz val="9"/>
            <color indexed="81"/>
            <rFont val="Tahoma"/>
            <family val="2"/>
          </rPr>
          <t xml:space="preserve">
pH hasil bulanan</t>
        </r>
      </text>
    </comment>
    <comment ref="C5" authorId="1" shapeId="0">
      <text>
        <r>
          <rPr>
            <sz val="9"/>
            <color indexed="81"/>
            <rFont val="Tahoma"/>
            <family val="2"/>
          </rPr>
          <t xml:space="preserve">TSS lab Bulanan
</t>
        </r>
      </text>
    </comment>
    <comment ref="E11" authorId="2" shapeId="0">
      <text>
        <r>
          <rPr>
            <b/>
            <sz val="9"/>
            <color indexed="81"/>
            <rFont val="Tahoma"/>
            <family val="2"/>
          </rPr>
          <t>Aditya Chandra S:</t>
        </r>
        <r>
          <rPr>
            <sz val="9"/>
            <color indexed="81"/>
            <rFont val="Tahoma"/>
            <family val="2"/>
          </rPr>
          <t xml:space="preserve">
Debit dari POMPA</t>
        </r>
      </text>
    </comment>
  </commentList>
</comments>
</file>

<file path=xl/comments62.xml><?xml version="1.0" encoding="utf-8"?>
<comments xmlns="http://schemas.openxmlformats.org/spreadsheetml/2006/main">
  <authors>
    <author>Noormaya Muchlis</author>
  </authors>
  <commentList>
    <comment ref="B5" authorId="0" shapeId="0">
      <text>
        <r>
          <rPr>
            <b/>
            <sz val="9"/>
            <color indexed="81"/>
            <rFont val="Tahoma"/>
            <family val="2"/>
          </rPr>
          <t>Noormaya Muchlis:</t>
        </r>
        <r>
          <rPr>
            <sz val="9"/>
            <color indexed="81"/>
            <rFont val="Tahoma"/>
            <family val="2"/>
          </rPr>
          <t xml:space="preserve">
Berdasarkan hasil pengukuran harian </t>
        </r>
      </text>
    </comment>
    <comment ref="C5" authorId="0" shapeId="0">
      <text>
        <r>
          <rPr>
            <b/>
            <sz val="9"/>
            <color indexed="81"/>
            <rFont val="Tahoma"/>
            <family val="2"/>
          </rPr>
          <t>Noormaya Muchlis:</t>
        </r>
        <r>
          <rPr>
            <sz val="9"/>
            <color indexed="81"/>
            <rFont val="Tahoma"/>
            <family val="2"/>
          </rPr>
          <t xml:space="preserve">
Berdasarkan hasil pengukuran harian
</t>
        </r>
      </text>
    </comment>
  </commentList>
</comments>
</file>

<file path=xl/comments63.xml><?xml version="1.0" encoding="utf-8"?>
<comments xmlns="http://schemas.openxmlformats.org/spreadsheetml/2006/main">
  <authors>
    <author>Noormaya Muchlis</author>
  </authors>
  <commentList>
    <comment ref="B5" authorId="0" shapeId="0">
      <text>
        <r>
          <rPr>
            <b/>
            <sz val="9"/>
            <color indexed="81"/>
            <rFont val="Tahoma"/>
            <family val="2"/>
          </rPr>
          <t>Noormaya Muchlis:</t>
        </r>
        <r>
          <rPr>
            <sz val="9"/>
            <color indexed="81"/>
            <rFont val="Tahoma"/>
            <family val="2"/>
          </rPr>
          <t xml:space="preserve">
Berdasarkan hasil pengukuran harian </t>
        </r>
      </text>
    </comment>
    <comment ref="C5" authorId="0" shapeId="0">
      <text>
        <r>
          <rPr>
            <b/>
            <sz val="9"/>
            <color indexed="81"/>
            <rFont val="Tahoma"/>
            <family val="2"/>
          </rPr>
          <t>Noormaya Muchlis:</t>
        </r>
        <r>
          <rPr>
            <sz val="9"/>
            <color indexed="81"/>
            <rFont val="Tahoma"/>
            <family val="2"/>
          </rPr>
          <t xml:space="preserve">
Berdasarkan hasil pengukuran harian
</t>
        </r>
      </text>
    </comment>
  </commentList>
</comments>
</file>

<file path=xl/comments64.xml><?xml version="1.0" encoding="utf-8"?>
<comments xmlns="http://schemas.openxmlformats.org/spreadsheetml/2006/main">
  <authors>
    <author>Noormaya Muchlis</author>
  </authors>
  <commentList>
    <comment ref="B5" authorId="0" shapeId="0">
      <text>
        <r>
          <rPr>
            <b/>
            <sz val="9"/>
            <color indexed="81"/>
            <rFont val="Tahoma"/>
            <family val="2"/>
          </rPr>
          <t>Noormaya Muchlis:</t>
        </r>
        <r>
          <rPr>
            <sz val="9"/>
            <color indexed="81"/>
            <rFont val="Tahoma"/>
            <family val="2"/>
          </rPr>
          <t xml:space="preserve">
Berdasarkan hasil pengukuran harian </t>
        </r>
      </text>
    </comment>
    <comment ref="C5" authorId="0" shapeId="0">
      <text>
        <r>
          <rPr>
            <b/>
            <sz val="9"/>
            <color indexed="81"/>
            <rFont val="Tahoma"/>
            <family val="2"/>
          </rPr>
          <t>Noormaya Muchlis:</t>
        </r>
        <r>
          <rPr>
            <sz val="9"/>
            <color indexed="81"/>
            <rFont val="Tahoma"/>
            <family val="2"/>
          </rPr>
          <t xml:space="preserve">
Berdasarkan hasil pengukuran harian
</t>
        </r>
      </text>
    </comment>
  </commentList>
</comments>
</file>

<file path=xl/comments65.xml><?xml version="1.0" encoding="utf-8"?>
<comments xmlns="http://schemas.openxmlformats.org/spreadsheetml/2006/main">
  <authors>
    <author>Noormaya Muchlis</author>
  </authors>
  <commentList>
    <comment ref="B5" authorId="0" shapeId="0">
      <text>
        <r>
          <rPr>
            <b/>
            <sz val="9"/>
            <color indexed="81"/>
            <rFont val="Tahoma"/>
            <family val="2"/>
          </rPr>
          <t>Noormaya Muchlis:</t>
        </r>
        <r>
          <rPr>
            <sz val="9"/>
            <color indexed="81"/>
            <rFont val="Tahoma"/>
            <family val="2"/>
          </rPr>
          <t xml:space="preserve">
Berdasarkan hasil pengukuran harian </t>
        </r>
      </text>
    </comment>
    <comment ref="C5" authorId="0" shapeId="0">
      <text>
        <r>
          <rPr>
            <b/>
            <sz val="9"/>
            <color indexed="81"/>
            <rFont val="Tahoma"/>
            <family val="2"/>
          </rPr>
          <t>Noormaya Muchlis:</t>
        </r>
        <r>
          <rPr>
            <sz val="9"/>
            <color indexed="81"/>
            <rFont val="Tahoma"/>
            <family val="2"/>
          </rPr>
          <t xml:space="preserve">
Berdasarkan hasil pengukuran harian
</t>
        </r>
      </text>
    </comment>
  </commentList>
</comments>
</file>

<file path=xl/comments7.xml><?xml version="1.0" encoding="utf-8"?>
<comments xmlns="http://schemas.openxmlformats.org/spreadsheetml/2006/main">
  <authors>
    <author/>
  </authors>
  <commentList>
    <comment ref="B5" authorId="0" shapeId="0">
      <text>
        <r>
          <rPr>
            <b/>
            <sz val="9"/>
            <color indexed="8"/>
            <rFont val="Tahoma"/>
            <family val="2"/>
            <charset val="1"/>
          </rPr>
          <t xml:space="preserve">Noormaya Muchlis:
</t>
        </r>
        <r>
          <rPr>
            <sz val="9"/>
            <color indexed="8"/>
            <rFont val="Tahoma"/>
            <family val="2"/>
            <charset val="1"/>
          </rPr>
          <t xml:space="preserve">Berdasarkan hasil pengukuran harian </t>
        </r>
      </text>
    </comment>
    <comment ref="C5" authorId="0" shapeId="0">
      <text>
        <r>
          <rPr>
            <b/>
            <sz val="9"/>
            <color indexed="8"/>
            <rFont val="Tahoma"/>
            <family val="2"/>
            <charset val="1"/>
          </rPr>
          <t xml:space="preserve">Noormaya Muchlis:
</t>
        </r>
        <r>
          <rPr>
            <sz val="9"/>
            <color indexed="8"/>
            <rFont val="Tahoma"/>
            <family val="2"/>
            <charset val="1"/>
          </rPr>
          <t xml:space="preserve">Berdasarkan hasil pengukuran harian
</t>
        </r>
      </text>
    </comment>
  </commentList>
</comments>
</file>

<file path=xl/comments8.xml><?xml version="1.0" encoding="utf-8"?>
<comments xmlns="http://schemas.openxmlformats.org/spreadsheetml/2006/main">
  <authors>
    <author/>
  </authors>
  <commentList>
    <comment ref="B5" authorId="0" shapeId="0">
      <text>
        <r>
          <rPr>
            <b/>
            <sz val="9"/>
            <color indexed="8"/>
            <rFont val="Tahoma"/>
            <family val="2"/>
            <charset val="1"/>
          </rPr>
          <t xml:space="preserve">Noormaya Muchlis:
</t>
        </r>
        <r>
          <rPr>
            <sz val="9"/>
            <color indexed="8"/>
            <rFont val="Tahoma"/>
            <family val="2"/>
            <charset val="1"/>
          </rPr>
          <t xml:space="preserve">Berdasarkan hasil pengukuran harian </t>
        </r>
      </text>
    </comment>
    <comment ref="C5" authorId="0" shapeId="0">
      <text>
        <r>
          <rPr>
            <b/>
            <sz val="9"/>
            <color indexed="8"/>
            <rFont val="Tahoma"/>
            <family val="2"/>
            <charset val="1"/>
          </rPr>
          <t xml:space="preserve">Noormaya Muchlis:
</t>
        </r>
        <r>
          <rPr>
            <sz val="9"/>
            <color indexed="8"/>
            <rFont val="Tahoma"/>
            <family val="2"/>
            <charset val="1"/>
          </rPr>
          <t xml:space="preserve">Berdasarkan hasil pengukuran harian
</t>
        </r>
      </text>
    </comment>
  </commentList>
</comments>
</file>

<file path=xl/comments9.xml><?xml version="1.0" encoding="utf-8"?>
<comments xmlns="http://schemas.openxmlformats.org/spreadsheetml/2006/main">
  <authors>
    <author/>
  </authors>
  <commentList>
    <comment ref="B5" authorId="0" shapeId="0">
      <text>
        <r>
          <rPr>
            <b/>
            <sz val="9"/>
            <color indexed="8"/>
            <rFont val="Tahoma"/>
            <family val="2"/>
            <charset val="1"/>
          </rPr>
          <t xml:space="preserve">Noormaya Muchlis:
</t>
        </r>
        <r>
          <rPr>
            <sz val="9"/>
            <color indexed="8"/>
            <rFont val="Tahoma"/>
            <family val="2"/>
            <charset val="1"/>
          </rPr>
          <t xml:space="preserve">Berdasarkan hasil pengukuran harian </t>
        </r>
      </text>
    </comment>
    <comment ref="C5" authorId="0" shapeId="0">
      <text>
        <r>
          <rPr>
            <b/>
            <sz val="9"/>
            <color indexed="8"/>
            <rFont val="Tahoma"/>
            <family val="2"/>
            <charset val="1"/>
          </rPr>
          <t xml:space="preserve">Noormaya Muchlis:
</t>
        </r>
        <r>
          <rPr>
            <sz val="9"/>
            <color indexed="8"/>
            <rFont val="Tahoma"/>
            <family val="2"/>
            <charset val="1"/>
          </rPr>
          <t xml:space="preserve">Berdasarkan hasil pengukuran harian
</t>
        </r>
      </text>
    </comment>
  </commentList>
</comments>
</file>

<file path=xl/sharedStrings.xml><?xml version="1.0" encoding="utf-8"?>
<sst xmlns="http://schemas.openxmlformats.org/spreadsheetml/2006/main" count="1802" uniqueCount="90">
  <si>
    <t>Treatment Air Limbah</t>
  </si>
  <si>
    <t>Kapur</t>
  </si>
  <si>
    <t>Naoh</t>
  </si>
  <si>
    <t>Titik Penaatan</t>
  </si>
  <si>
    <t>pH rata rata</t>
  </si>
  <si>
    <t>TSS rata rata</t>
  </si>
  <si>
    <r>
      <t>Volume air Limbah (m</t>
    </r>
    <r>
      <rPr>
        <b/>
        <vertAlign val="superscript"/>
        <sz val="11"/>
        <rFont val="Calibri"/>
        <family val="2"/>
        <charset val="1"/>
      </rPr>
      <t>3</t>
    </r>
    <r>
      <rPr>
        <b/>
        <sz val="11"/>
        <rFont val="Calibri"/>
        <family val="2"/>
        <charset val="1"/>
      </rPr>
      <t>)</t>
    </r>
  </si>
  <si>
    <t>Konsumsi Kapur (Kg)</t>
  </si>
  <si>
    <t>Konsumsi NaOH 
(Kg)</t>
  </si>
  <si>
    <t>Neutralizer (Kg)</t>
  </si>
  <si>
    <t>Biaya Treatment (IDR)</t>
  </si>
  <si>
    <r>
      <t>Biaya/ m</t>
    </r>
    <r>
      <rPr>
        <b/>
        <vertAlign val="superscript"/>
        <sz val="11"/>
        <rFont val="Calibri"/>
        <family val="2"/>
        <charset val="1"/>
      </rPr>
      <t>3</t>
    </r>
    <r>
      <rPr>
        <b/>
        <sz val="11"/>
        <rFont val="Calibri"/>
        <family val="2"/>
        <charset val="1"/>
      </rPr>
      <t xml:space="preserve"> air limbah (IDR/m</t>
    </r>
    <r>
      <rPr>
        <b/>
        <vertAlign val="superscript"/>
        <sz val="11"/>
        <rFont val="Calibri"/>
        <family val="2"/>
        <charset val="1"/>
      </rPr>
      <t>3</t>
    </r>
    <r>
      <rPr>
        <b/>
        <sz val="11"/>
        <rFont val="Calibri"/>
        <family val="2"/>
        <charset val="1"/>
      </rPr>
      <t>)</t>
    </r>
  </si>
  <si>
    <t>penggunaan kapur harian</t>
  </si>
  <si>
    <t>SP_TH01</t>
  </si>
  <si>
    <t>SP_TH03</t>
  </si>
  <si>
    <t>na</t>
  </si>
  <si>
    <t>Tda</t>
  </si>
  <si>
    <t>SP_HJ01</t>
  </si>
  <si>
    <t>SP_HJ05</t>
  </si>
  <si>
    <t>SP_HJ07</t>
  </si>
  <si>
    <t>SP_HJ08</t>
  </si>
  <si>
    <t>SP_HJ09</t>
  </si>
  <si>
    <t xml:space="preserve">Jumlah </t>
  </si>
  <si>
    <t>tda</t>
  </si>
  <si>
    <t>Soda Caustic (Kg)</t>
  </si>
  <si>
    <t>Debit rata rata (l/s)</t>
  </si>
  <si>
    <t>`</t>
  </si>
  <si>
    <t>Bulan: Januari 2018</t>
  </si>
  <si>
    <r>
      <t>Volume air Limbah (m</t>
    </r>
    <r>
      <rPr>
        <b/>
        <vertAlign val="superscript"/>
        <sz val="11"/>
        <color theme="1"/>
        <rFont val="Calibri"/>
        <family val="2"/>
        <scheme val="minor"/>
      </rPr>
      <t>3</t>
    </r>
    <r>
      <rPr>
        <b/>
        <sz val="11"/>
        <color theme="1"/>
        <rFont val="Calibri"/>
        <family val="2"/>
        <scheme val="minor"/>
      </rPr>
      <t>)</t>
    </r>
  </si>
  <si>
    <t>NaOH (liter)</t>
  </si>
  <si>
    <t>Konsumsi NaOH 
(Liter)</t>
  </si>
  <si>
    <r>
      <t>Biaya/ m</t>
    </r>
    <r>
      <rPr>
        <b/>
        <vertAlign val="superscript"/>
        <sz val="11"/>
        <color theme="1"/>
        <rFont val="Calibri"/>
        <family val="2"/>
        <scheme val="minor"/>
      </rPr>
      <t>3</t>
    </r>
    <r>
      <rPr>
        <b/>
        <sz val="11"/>
        <color theme="1"/>
        <rFont val="Calibri"/>
        <family val="2"/>
        <scheme val="minor"/>
      </rPr>
      <t xml:space="preserve"> air limbah (IDR/m</t>
    </r>
    <r>
      <rPr>
        <b/>
        <vertAlign val="superscript"/>
        <sz val="11"/>
        <color theme="1"/>
        <rFont val="Calibri"/>
        <family val="2"/>
        <scheme val="minor"/>
      </rPr>
      <t>3</t>
    </r>
    <r>
      <rPr>
        <b/>
        <sz val="11"/>
        <color theme="1"/>
        <rFont val="Calibri"/>
        <family val="2"/>
        <scheme val="minor"/>
      </rPr>
      <t>)</t>
    </r>
  </si>
  <si>
    <t>SP_TH02</t>
  </si>
  <si>
    <t>SP_HJ03</t>
  </si>
  <si>
    <t>SP_HJ04</t>
  </si>
  <si>
    <t>Bulan: Februari 2018</t>
  </si>
  <si>
    <t>Bulan: Maret 2018</t>
  </si>
  <si>
    <t>Bulan: April 2018</t>
  </si>
  <si>
    <t>Bulan: Mei 2018</t>
  </si>
  <si>
    <t xml:space="preserve">pH </t>
  </si>
  <si>
    <t xml:space="preserve">TSS </t>
  </si>
  <si>
    <t>SP HJ05</t>
  </si>
  <si>
    <t>Bulan: Juni 2018</t>
  </si>
  <si>
    <t>Bulan: Juli 2018</t>
  </si>
  <si>
    <t>Bulan: Agustus 2018</t>
  </si>
  <si>
    <t>SPTH_01</t>
  </si>
  <si>
    <t>SPTH_02</t>
  </si>
  <si>
    <t>SPHJ_01</t>
  </si>
  <si>
    <t>SPHJ_03</t>
  </si>
  <si>
    <t>SPHJ_04</t>
  </si>
  <si>
    <t>SPHJ_05</t>
  </si>
  <si>
    <t>Bulan: September 2018</t>
  </si>
  <si>
    <t>Bulan: Oktober 2018</t>
  </si>
  <si>
    <t>SPHJ_07</t>
  </si>
  <si>
    <r>
      <t>Volume air Limbah (m</t>
    </r>
    <r>
      <rPr>
        <b/>
        <vertAlign val="superscript"/>
        <sz val="11"/>
        <color indexed="8"/>
        <rFont val="Calibri"/>
        <family val="2"/>
        <charset val="1"/>
      </rPr>
      <t>3</t>
    </r>
    <r>
      <rPr>
        <b/>
        <sz val="11"/>
        <color indexed="8"/>
        <rFont val="Calibri"/>
        <family val="2"/>
        <charset val="1"/>
      </rPr>
      <t>)</t>
    </r>
  </si>
  <si>
    <t>Konsumsi NaOH 
(L)</t>
  </si>
  <si>
    <r>
      <t>Biaya/ m</t>
    </r>
    <r>
      <rPr>
        <b/>
        <vertAlign val="superscript"/>
        <sz val="11"/>
        <color indexed="8"/>
        <rFont val="Calibri"/>
        <family val="2"/>
        <charset val="1"/>
      </rPr>
      <t>3</t>
    </r>
    <r>
      <rPr>
        <b/>
        <sz val="11"/>
        <color indexed="8"/>
        <rFont val="Calibri"/>
        <family val="2"/>
        <charset val="1"/>
      </rPr>
      <t xml:space="preserve"> air limbah (IDR/m</t>
    </r>
    <r>
      <rPr>
        <b/>
        <vertAlign val="superscript"/>
        <sz val="11"/>
        <color indexed="8"/>
        <rFont val="Calibri"/>
        <family val="2"/>
        <charset val="1"/>
      </rPr>
      <t>3</t>
    </r>
    <r>
      <rPr>
        <b/>
        <sz val="11"/>
        <color indexed="8"/>
        <rFont val="Calibri"/>
        <family val="2"/>
        <charset val="1"/>
      </rPr>
      <t>)</t>
    </r>
  </si>
  <si>
    <r>
      <t xml:space="preserve">Bulan: </t>
    </r>
    <r>
      <rPr>
        <b/>
        <sz val="12"/>
        <color rgb="FFFF0000"/>
        <rFont val="Calibri"/>
        <family val="2"/>
      </rPr>
      <t>Desember 2018</t>
    </r>
  </si>
  <si>
    <t>NA</t>
  </si>
  <si>
    <t>Bulan: April 2019</t>
  </si>
  <si>
    <t>Bulan: Mei 2019</t>
  </si>
  <si>
    <t>SPTHP 01</t>
  </si>
  <si>
    <t>SPTHP 02</t>
  </si>
  <si>
    <t>SPHJ01</t>
  </si>
  <si>
    <t>SPHJ05</t>
  </si>
  <si>
    <t>SPHJ07</t>
  </si>
  <si>
    <t>SPHJ08</t>
  </si>
  <si>
    <t>Bulan April 2022</t>
  </si>
  <si>
    <r>
      <t>Debit air Limbah (m</t>
    </r>
    <r>
      <rPr>
        <b/>
        <vertAlign val="superscript"/>
        <sz val="11"/>
        <rFont val="Calibri"/>
        <family val="2"/>
        <charset val="1"/>
      </rPr>
      <t>3</t>
    </r>
    <r>
      <rPr>
        <b/>
        <sz val="11"/>
        <rFont val="Calibri"/>
        <family val="2"/>
        <charset val="1"/>
      </rPr>
      <t>)</t>
    </r>
  </si>
  <si>
    <t>Bulan</t>
  </si>
  <si>
    <t>Tahun</t>
  </si>
  <si>
    <t>Nopember</t>
  </si>
  <si>
    <t>Oktober</t>
  </si>
  <si>
    <t>September</t>
  </si>
  <si>
    <t>Agustus</t>
  </si>
  <si>
    <t xml:space="preserve">Juli </t>
  </si>
  <si>
    <t>Juni</t>
  </si>
  <si>
    <t>Mei</t>
  </si>
  <si>
    <t>April</t>
  </si>
  <si>
    <t>Maret</t>
  </si>
  <si>
    <t>Februari</t>
  </si>
  <si>
    <t>Januari</t>
  </si>
  <si>
    <t>Desember</t>
  </si>
  <si>
    <t>SETPOND HAJU 01</t>
  </si>
  <si>
    <t>SETPOND HAJU 07</t>
  </si>
  <si>
    <r>
      <t>Debit air Limbah (m</t>
    </r>
    <r>
      <rPr>
        <b/>
        <vertAlign val="superscript"/>
        <sz val="12"/>
        <rFont val="Calibri"/>
        <family val="2"/>
        <charset val="1"/>
      </rPr>
      <t>3</t>
    </r>
    <r>
      <rPr>
        <b/>
        <sz val="12"/>
        <rFont val="Calibri"/>
        <family val="2"/>
        <charset val="1"/>
      </rPr>
      <t>)</t>
    </r>
  </si>
  <si>
    <r>
      <t>Biaya/ m</t>
    </r>
    <r>
      <rPr>
        <b/>
        <vertAlign val="superscript"/>
        <sz val="12"/>
        <rFont val="Calibri"/>
        <family val="2"/>
        <charset val="1"/>
      </rPr>
      <t>3</t>
    </r>
    <r>
      <rPr>
        <b/>
        <sz val="12"/>
        <rFont val="Calibri"/>
        <family val="2"/>
        <charset val="1"/>
      </rPr>
      <t xml:space="preserve"> air limbah (IDR/m</t>
    </r>
    <r>
      <rPr>
        <b/>
        <vertAlign val="superscript"/>
        <sz val="12"/>
        <rFont val="Calibri"/>
        <family val="2"/>
        <charset val="1"/>
      </rPr>
      <t>3</t>
    </r>
    <r>
      <rPr>
        <b/>
        <sz val="12"/>
        <rFont val="Calibri"/>
        <family val="2"/>
        <charset val="1"/>
      </rPr>
      <t>)</t>
    </r>
  </si>
  <si>
    <t>SETPOND HAJU 05</t>
  </si>
  <si>
    <t>SETPOND HAJU 08</t>
  </si>
  <si>
    <t>SETPOND HAJU 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</si>
</sst>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0">
    <numFmt numFmtId="41" formatCode="_-* #,##0_-;\-* #,##0_-;_-* &quot;-&quot;_-;_-@_-"/>
    <numFmt numFmtId="44" formatCode="_-&quot;Rp&quot;* #,##0.00_-;\-&quot;Rp&quot;* #,##0.00_-;_-&quot;Rp&quot;* &quot;-&quot;??_-;_-@_-"/>
    <numFmt numFmtId="43" formatCode="_-* #,##0.00_-;\-* #,##0.00_-;_-* &quot;-&quot;??_-;_-@_-"/>
    <numFmt numFmtId="164" formatCode="_(* #,##0_);_(* \(#,##0\);_(* &quot;-&quot;_);_(@_)"/>
    <numFmt numFmtId="165" formatCode="_(* #,##0.00_);_(* \(#,##0.00\);_(* &quot;-&quot;??_);_(@_)"/>
    <numFmt numFmtId="166" formatCode="_(* #,##0_);_(* \(#,##0\);_(* \-_);_(@_)"/>
    <numFmt numFmtId="167" formatCode="[$Rp-421]#,##0;[Red]\([$Rp-421]#,##0\)"/>
    <numFmt numFmtId="168" formatCode="_(* #,##0.00_);_(* \(#,##0.00\);_(* \-_);_(@_)"/>
    <numFmt numFmtId="169" formatCode="_([$Rp-421]* #,##0.00_);_([$Rp-421]* \(#,##0.00\);_([$Rp-421]* \-??_);_(@_)"/>
    <numFmt numFmtId="170" formatCode="0.0"/>
    <numFmt numFmtId="171" formatCode="_-* #,##0_-;\-* #,##0_-;_-* &quot;-&quot;??_-;_-@_-"/>
    <numFmt numFmtId="172" formatCode="&quot; &quot;#,##0&quot; &quot;;&quot; (&quot;#,##0&quot;)&quot;;&quot; - &quot;;&quot; &quot;@&quot; &quot;"/>
    <numFmt numFmtId="173" formatCode="&quot;Rp&quot;#,##0"/>
    <numFmt numFmtId="174" formatCode="_([$Rp-421]* #,##0_);_([$Rp-421]* \(#,##0\);_([$Rp-421]* &quot;-&quot;??_);_(@_)"/>
    <numFmt numFmtId="175" formatCode="_(* #,##0_);_(* \(#,##0\);_(* &quot;-&quot;??_);_(@_)"/>
    <numFmt numFmtId="176" formatCode="_([$Rp-421]* #,##0.00_);_([$Rp-421]* \(#,##0.00\);_([$Rp-421]* &quot;-&quot;??_);_(@_)"/>
    <numFmt numFmtId="177" formatCode="_([$Rp-421]* #,##0_);_([$Rp-421]* \(#,##0\);_([$Rp-421]* \-??_);_(@_)"/>
    <numFmt numFmtId="178" formatCode="_(* #,##0.000_);_(* \(#,##0.000\);_(* \-_);_(@_)"/>
    <numFmt numFmtId="179" formatCode="_-* #,##0.00_-;\-* #,##0.00_-;_-* &quot;-&quot;_-;_-@_-"/>
    <numFmt numFmtId="180" formatCode="_-[$Rp-421]* #,##0.00_-;\-[$Rp-421]* #,##0.00_-;_-[$Rp-421]* &quot;-&quot;??_-;_-@_-"/>
  </numFmts>
  <fonts count="4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charset val="1"/>
    </font>
    <font>
      <b/>
      <sz val="16"/>
      <name val="Calibri"/>
      <family val="2"/>
      <charset val="1"/>
    </font>
    <font>
      <sz val="11"/>
      <name val="Calibri"/>
      <family val="2"/>
      <charset val="1"/>
    </font>
    <font>
      <b/>
      <sz val="11"/>
      <name val="Calibri"/>
      <family val="2"/>
      <charset val="1"/>
    </font>
    <font>
      <b/>
      <vertAlign val="superscript"/>
      <sz val="11"/>
      <name val="Calibri"/>
      <family val="2"/>
      <charset val="1"/>
    </font>
    <font>
      <sz val="11"/>
      <color theme="0"/>
      <name val="Calibri"/>
      <family val="2"/>
      <charset val="1"/>
    </font>
    <font>
      <sz val="10"/>
      <name val="Mangal"/>
      <family val="2"/>
    </font>
    <font>
      <sz val="10"/>
      <name val="Arial"/>
      <family val="2"/>
    </font>
    <font>
      <sz val="11"/>
      <name val="Calibri"/>
      <family val="2"/>
      <scheme val="minor"/>
    </font>
    <font>
      <i/>
      <sz val="11"/>
      <name val="Calibri"/>
      <family val="2"/>
    </font>
    <font>
      <b/>
      <sz val="10"/>
      <name val="Arial"/>
      <family val="2"/>
    </font>
    <font>
      <b/>
      <sz val="9"/>
      <color indexed="8"/>
      <name val="Tahoma"/>
      <family val="2"/>
      <charset val="1"/>
    </font>
    <font>
      <sz val="9"/>
      <color indexed="8"/>
      <name val="Tahoma"/>
      <family val="2"/>
      <charset val="1"/>
    </font>
    <font>
      <sz val="11"/>
      <color theme="1"/>
      <name val="Arial"/>
      <family val="2"/>
    </font>
    <font>
      <sz val="11"/>
      <name val="Arial"/>
      <family val="2"/>
    </font>
    <font>
      <i/>
      <sz val="11"/>
      <name val="Calibri"/>
      <family val="2"/>
      <scheme val="minor"/>
    </font>
    <font>
      <sz val="11"/>
      <name val="Calibri"/>
      <family val="2"/>
    </font>
    <font>
      <i/>
      <sz val="11"/>
      <color theme="1"/>
      <name val="Calibri"/>
      <family val="2"/>
      <scheme val="minor"/>
    </font>
    <font>
      <sz val="10"/>
      <color rgb="FF575962"/>
      <name val="Poppins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0"/>
      <name val="Calibri"/>
      <family val="2"/>
      <scheme val="minor"/>
    </font>
    <font>
      <b/>
      <sz val="16"/>
      <color indexed="8"/>
      <name val="Calibri"/>
      <family val="2"/>
      <charset val="1"/>
    </font>
    <font>
      <b/>
      <sz val="11"/>
      <color indexed="8"/>
      <name val="Calibri"/>
      <family val="2"/>
      <charset val="1"/>
    </font>
    <font>
      <b/>
      <vertAlign val="superscript"/>
      <sz val="11"/>
      <color indexed="8"/>
      <name val="Calibri"/>
      <family val="2"/>
      <charset val="1"/>
    </font>
    <font>
      <b/>
      <sz val="12"/>
      <color indexed="8"/>
      <name val="Calibri"/>
      <family val="2"/>
      <charset val="1"/>
    </font>
    <font>
      <b/>
      <sz val="12"/>
      <color rgb="FFFF0000"/>
      <name val="Calibri"/>
      <family val="2"/>
    </font>
    <font>
      <b/>
      <sz val="12"/>
      <name val="Calibri"/>
      <family val="2"/>
      <charset val="1"/>
    </font>
    <font>
      <sz val="11"/>
      <color rgb="FFFFFF00"/>
      <name val="Calibri"/>
      <family val="2"/>
      <charset val="1"/>
    </font>
    <font>
      <sz val="11"/>
      <color rgb="FFFF0000"/>
      <name val="Calibri"/>
      <family val="2"/>
      <charset val="1"/>
    </font>
    <font>
      <i/>
      <sz val="11"/>
      <color indexed="8"/>
      <name val="Calibri"/>
      <family val="2"/>
    </font>
    <font>
      <sz val="11"/>
      <color rgb="FFC00000"/>
      <name val="Calibri"/>
      <family val="2"/>
      <charset val="1"/>
    </font>
    <font>
      <sz val="10"/>
      <color rgb="FFC00000"/>
      <name val="Arial"/>
      <family val="2"/>
    </font>
    <font>
      <b/>
      <sz val="26"/>
      <name val="Calibri"/>
      <family val="2"/>
      <charset val="1"/>
    </font>
    <font>
      <b/>
      <sz val="22"/>
      <name val="Calibri"/>
      <family val="2"/>
    </font>
    <font>
      <sz val="12"/>
      <name val="Calibri"/>
      <family val="2"/>
    </font>
    <font>
      <b/>
      <vertAlign val="superscript"/>
      <sz val="12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31"/>
      </patternFill>
    </fill>
    <fill>
      <patternFill patternType="solid">
        <fgColor indexed="57"/>
        <bgColor indexed="21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42"/>
        <bgColor indexed="31"/>
      </patternFill>
    </fill>
  </fills>
  <borders count="41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8"/>
      </right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8"/>
      </right>
      <top/>
      <bottom/>
      <diagonal/>
    </border>
    <border>
      <left style="thin">
        <color auto="1"/>
      </left>
      <right style="thin">
        <color indexed="8"/>
      </right>
      <top style="thin">
        <color auto="1"/>
      </top>
      <bottom/>
      <diagonal/>
    </border>
    <border>
      <left style="thin">
        <color auto="1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8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2">
    <xf numFmtId="0" fontId="0" fillId="0" borderId="0"/>
    <xf numFmtId="0" fontId="2" fillId="0" borderId="0"/>
    <xf numFmtId="166" fontId="8" fillId="0" borderId="0" applyFill="0" applyBorder="0" applyAlignment="0" applyProtection="0"/>
    <xf numFmtId="166" fontId="9" fillId="0" borderId="0" applyFill="0" applyBorder="0" applyAlignment="0" applyProtection="0"/>
    <xf numFmtId="0" fontId="15" fillId="0" borderId="0"/>
    <xf numFmtId="0" fontId="1" fillId="0" borderId="0"/>
    <xf numFmtId="0" fontId="1" fillId="0" borderId="0"/>
    <xf numFmtId="172" fontId="15" fillId="0" borderId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315">
    <xf numFmtId="0" fontId="0" fillId="0" borderId="0" xfId="0"/>
    <xf numFmtId="0" fontId="3" fillId="0" borderId="0" xfId="1" applyFont="1"/>
    <xf numFmtId="0" fontId="4" fillId="0" borderId="0" xfId="1" applyFont="1"/>
    <xf numFmtId="0" fontId="5" fillId="0" borderId="0" xfId="1" applyFont="1"/>
    <xf numFmtId="166" fontId="4" fillId="0" borderId="0" xfId="1" applyNumberFormat="1" applyFont="1"/>
    <xf numFmtId="0" fontId="5" fillId="2" borderId="1" xfId="1" applyFont="1" applyFill="1" applyBorder="1" applyAlignment="1">
      <alignment horizontal="center" vertical="center"/>
    </xf>
    <xf numFmtId="0" fontId="5" fillId="2" borderId="1" xfId="1" applyFont="1" applyFill="1" applyBorder="1" applyAlignment="1">
      <alignment horizontal="center" vertical="center" wrapText="1"/>
    </xf>
    <xf numFmtId="0" fontId="5" fillId="2" borderId="2" xfId="1" applyFont="1" applyFill="1" applyBorder="1" applyAlignment="1">
      <alignment horizontal="center" vertical="center"/>
    </xf>
    <xf numFmtId="0" fontId="5" fillId="2" borderId="3" xfId="1" applyFont="1" applyFill="1" applyBorder="1" applyAlignment="1">
      <alignment horizontal="center" vertical="center" wrapText="1"/>
    </xf>
    <xf numFmtId="0" fontId="5" fillId="2" borderId="4" xfId="1" applyFont="1" applyFill="1" applyBorder="1" applyAlignment="1">
      <alignment horizontal="center" vertical="center" wrapText="1"/>
    </xf>
    <xf numFmtId="0" fontId="5" fillId="2" borderId="5" xfId="1" applyFont="1" applyFill="1" applyBorder="1" applyAlignment="1">
      <alignment horizontal="center" vertical="center" wrapText="1"/>
    </xf>
    <xf numFmtId="167" fontId="4" fillId="0" borderId="0" xfId="1" applyNumberFormat="1" applyFont="1"/>
    <xf numFmtId="0" fontId="7" fillId="0" borderId="0" xfId="1" applyFont="1"/>
    <xf numFmtId="0" fontId="4" fillId="0" borderId="6" xfId="1" applyFont="1" applyBorder="1" applyAlignment="1">
      <alignment horizontal="center" vertical="center"/>
    </xf>
    <xf numFmtId="2" fontId="4" fillId="0" borderId="6" xfId="1" applyNumberFormat="1" applyFont="1" applyBorder="1" applyAlignment="1">
      <alignment horizontal="center" vertical="center"/>
    </xf>
    <xf numFmtId="1" fontId="4" fillId="0" borderId="6" xfId="1" applyNumberFormat="1" applyFont="1" applyBorder="1" applyAlignment="1">
      <alignment horizontal="center" vertical="center"/>
    </xf>
    <xf numFmtId="168" fontId="4" fillId="0" borderId="7" xfId="2" applyNumberFormat="1" applyFont="1" applyFill="1" applyBorder="1" applyAlignment="1" applyProtection="1">
      <alignment horizontal="center"/>
    </xf>
    <xf numFmtId="166" fontId="10" fillId="0" borderId="8" xfId="3" applyFont="1" applyFill="1" applyBorder="1" applyAlignment="1">
      <alignment vertical="center"/>
    </xf>
    <xf numFmtId="166" fontId="9" fillId="0" borderId="9" xfId="3" applyFill="1" applyBorder="1" applyAlignment="1">
      <alignment horizontal="center" vertical="center"/>
    </xf>
    <xf numFmtId="166" fontId="9" fillId="0" borderId="10" xfId="3" applyFill="1" applyBorder="1" applyAlignment="1">
      <alignment horizontal="center" vertical="center"/>
    </xf>
    <xf numFmtId="169" fontId="4" fillId="0" borderId="11" xfId="1" applyNumberFormat="1" applyFont="1" applyBorder="1" applyAlignment="1">
      <alignment horizontal="center" vertical="center"/>
    </xf>
    <xf numFmtId="169" fontId="4" fillId="0" borderId="6" xfId="1" applyNumberFormat="1" applyFont="1" applyBorder="1" applyAlignment="1">
      <alignment horizontal="center" vertical="center"/>
    </xf>
    <xf numFmtId="166" fontId="7" fillId="0" borderId="0" xfId="1" applyNumberFormat="1" applyFont="1"/>
    <xf numFmtId="2" fontId="11" fillId="0" borderId="6" xfId="1" applyNumberFormat="1" applyFont="1" applyBorder="1" applyAlignment="1">
      <alignment horizontal="center" vertical="center"/>
    </xf>
    <xf numFmtId="166" fontId="10" fillId="0" borderId="12" xfId="3" applyFont="1" applyFill="1" applyBorder="1" applyAlignment="1">
      <alignment vertical="center"/>
    </xf>
    <xf numFmtId="166" fontId="9" fillId="0" borderId="13" xfId="3" applyFill="1" applyBorder="1" applyAlignment="1" applyProtection="1">
      <alignment horizontal="center" vertical="center"/>
    </xf>
    <xf numFmtId="166" fontId="9" fillId="0" borderId="14" xfId="3" applyFill="1" applyBorder="1" applyAlignment="1" applyProtection="1">
      <alignment horizontal="center" vertical="center"/>
    </xf>
    <xf numFmtId="169" fontId="4" fillId="0" borderId="15" xfId="1" applyNumberFormat="1" applyFont="1" applyBorder="1" applyAlignment="1">
      <alignment horizontal="center" vertical="center"/>
    </xf>
    <xf numFmtId="166" fontId="9" fillId="0" borderId="13" xfId="3" applyFill="1" applyBorder="1" applyAlignment="1">
      <alignment horizontal="center" vertical="center"/>
    </xf>
    <xf numFmtId="166" fontId="9" fillId="0" borderId="14" xfId="3" applyFill="1" applyBorder="1" applyAlignment="1">
      <alignment horizontal="center" vertical="center"/>
    </xf>
    <xf numFmtId="170" fontId="4" fillId="0" borderId="6" xfId="1" applyNumberFormat="1" applyFont="1" applyBorder="1" applyAlignment="1">
      <alignment horizontal="center" vertical="center"/>
    </xf>
    <xf numFmtId="1" fontId="4" fillId="0" borderId="0" xfId="1" applyNumberFormat="1" applyFont="1"/>
    <xf numFmtId="168" fontId="4" fillId="0" borderId="7" xfId="2" applyNumberFormat="1" applyFont="1" applyFill="1" applyBorder="1" applyAlignment="1" applyProtection="1">
      <alignment horizontal="center" vertical="center"/>
    </xf>
    <xf numFmtId="166" fontId="10" fillId="0" borderId="6" xfId="3" applyFont="1" applyFill="1" applyBorder="1" applyAlignment="1">
      <alignment vertical="center"/>
    </xf>
    <xf numFmtId="166" fontId="9" fillId="0" borderId="6" xfId="3" applyFill="1" applyBorder="1" applyAlignment="1">
      <alignment horizontal="center" vertical="center"/>
    </xf>
    <xf numFmtId="166" fontId="9" fillId="0" borderId="16" xfId="3" applyFill="1" applyBorder="1" applyAlignment="1">
      <alignment horizontal="center" vertical="center"/>
    </xf>
    <xf numFmtId="0" fontId="12" fillId="3" borderId="17" xfId="1" applyFont="1" applyFill="1" applyBorder="1" applyAlignment="1">
      <alignment horizontal="center" vertical="center"/>
    </xf>
    <xf numFmtId="2" fontId="5" fillId="3" borderId="17" xfId="1" applyNumberFormat="1" applyFont="1" applyFill="1" applyBorder="1" applyAlignment="1">
      <alignment horizontal="center" vertical="center"/>
    </xf>
    <xf numFmtId="1" fontId="5" fillId="3" borderId="17" xfId="1" applyNumberFormat="1" applyFont="1" applyFill="1" applyBorder="1" applyAlignment="1">
      <alignment horizontal="center" vertical="center"/>
    </xf>
    <xf numFmtId="166" fontId="12" fillId="3" borderId="17" xfId="1" applyNumberFormat="1" applyFont="1" applyFill="1" applyBorder="1" applyAlignment="1">
      <alignment horizontal="center" vertical="center"/>
    </xf>
    <xf numFmtId="169" fontId="5" fillId="3" borderId="17" xfId="1" applyNumberFormat="1" applyFont="1" applyFill="1" applyBorder="1" applyAlignment="1">
      <alignment horizontal="center" vertical="center"/>
    </xf>
    <xf numFmtId="170" fontId="4" fillId="0" borderId="0" xfId="1" applyNumberFormat="1" applyFont="1"/>
    <xf numFmtId="166" fontId="4" fillId="0" borderId="0" xfId="2" applyFont="1" applyFill="1" applyBorder="1" applyAlignment="1" applyProtection="1"/>
    <xf numFmtId="166" fontId="9" fillId="0" borderId="0" xfId="3" applyFill="1" applyBorder="1" applyAlignment="1" applyProtection="1"/>
    <xf numFmtId="43" fontId="4" fillId="0" borderId="0" xfId="1" applyNumberFormat="1" applyFont="1"/>
    <xf numFmtId="43" fontId="7" fillId="0" borderId="0" xfId="1" applyNumberFormat="1" applyFont="1"/>
    <xf numFmtId="1" fontId="7" fillId="0" borderId="0" xfId="1" applyNumberFormat="1" applyFont="1"/>
    <xf numFmtId="2" fontId="11" fillId="0" borderId="7" xfId="1" applyNumberFormat="1" applyFont="1" applyBorder="1" applyAlignment="1">
      <alignment horizontal="center" vertical="center"/>
    </xf>
    <xf numFmtId="2" fontId="11" fillId="0" borderId="2" xfId="1" applyNumberFormat="1" applyFont="1" applyBorder="1" applyAlignment="1">
      <alignment horizontal="center" vertical="center"/>
    </xf>
    <xf numFmtId="43" fontId="11" fillId="0" borderId="6" xfId="1" applyNumberFormat="1" applyFont="1" applyBorder="1" applyAlignment="1">
      <alignment horizontal="center" vertical="center"/>
    </xf>
    <xf numFmtId="166" fontId="10" fillId="0" borderId="7" xfId="3" applyFont="1" applyFill="1" applyBorder="1" applyAlignment="1">
      <alignment vertical="center"/>
    </xf>
    <xf numFmtId="166" fontId="10" fillId="0" borderId="13" xfId="3" applyFont="1" applyFill="1" applyBorder="1" applyAlignment="1">
      <alignment vertical="center"/>
    </xf>
    <xf numFmtId="2" fontId="4" fillId="0" borderId="0" xfId="1" applyNumberFormat="1" applyFont="1" applyAlignment="1">
      <alignment horizontal="center" vertical="center"/>
    </xf>
    <xf numFmtId="2" fontId="10" fillId="0" borderId="6" xfId="4" applyNumberFormat="1" applyFont="1" applyBorder="1" applyAlignment="1">
      <alignment horizontal="center" vertical="center"/>
    </xf>
    <xf numFmtId="2" fontId="11" fillId="0" borderId="7" xfId="2" applyNumberFormat="1" applyFont="1" applyFill="1" applyBorder="1" applyAlignment="1" applyProtection="1">
      <alignment horizontal="center" vertical="center"/>
    </xf>
    <xf numFmtId="2" fontId="11" fillId="0" borderId="6" xfId="2" applyNumberFormat="1" applyFont="1" applyFill="1" applyBorder="1" applyAlignment="1" applyProtection="1">
      <alignment horizontal="center" vertical="center"/>
    </xf>
    <xf numFmtId="1" fontId="10" fillId="0" borderId="6" xfId="4" applyNumberFormat="1" applyFont="1" applyBorder="1" applyAlignment="1">
      <alignment horizontal="center" vertical="center"/>
    </xf>
    <xf numFmtId="0" fontId="4" fillId="0" borderId="18" xfId="1" applyFont="1" applyBorder="1" applyAlignment="1">
      <alignment horizontal="center" vertical="center"/>
    </xf>
    <xf numFmtId="0" fontId="4" fillId="0" borderId="19" xfId="1" applyFont="1" applyBorder="1" applyAlignment="1">
      <alignment horizontal="center" vertical="center"/>
    </xf>
    <xf numFmtId="166" fontId="4" fillId="0" borderId="0" xfId="1" applyNumberFormat="1" applyFont="1" applyAlignment="1">
      <alignment horizontal="center" vertical="center"/>
    </xf>
    <xf numFmtId="167" fontId="4" fillId="0" borderId="0" xfId="1" applyNumberFormat="1" applyFont="1" applyAlignment="1">
      <alignment horizontal="center" vertical="center"/>
    </xf>
    <xf numFmtId="166" fontId="7" fillId="0" borderId="0" xfId="1" applyNumberFormat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166" fontId="10" fillId="0" borderId="6" xfId="3" applyFont="1" applyFill="1" applyBorder="1" applyAlignment="1">
      <alignment horizontal="center" vertical="center"/>
    </xf>
    <xf numFmtId="166" fontId="16" fillId="0" borderId="6" xfId="3" applyFont="1" applyFill="1" applyBorder="1" applyAlignment="1">
      <alignment horizontal="center" vertical="center"/>
    </xf>
    <xf numFmtId="0" fontId="10" fillId="0" borderId="19" xfId="3" applyNumberFormat="1" applyFont="1" applyFill="1" applyBorder="1" applyAlignment="1">
      <alignment horizontal="center" vertical="center"/>
    </xf>
    <xf numFmtId="1" fontId="4" fillId="0" borderId="0" xfId="1" applyNumberFormat="1" applyFont="1" applyAlignment="1">
      <alignment horizontal="center" vertical="center"/>
    </xf>
    <xf numFmtId="2" fontId="1" fillId="0" borderId="9" xfId="5" applyNumberFormat="1" applyBorder="1" applyAlignment="1">
      <alignment vertical="center"/>
    </xf>
    <xf numFmtId="0" fontId="5" fillId="2" borderId="20" xfId="1" applyFont="1" applyFill="1" applyBorder="1" applyAlignment="1">
      <alignment horizontal="center" vertical="center" wrapText="1"/>
    </xf>
    <xf numFmtId="166" fontId="17" fillId="0" borderId="9" xfId="3" applyFont="1" applyBorder="1" applyAlignment="1">
      <alignment vertical="center"/>
    </xf>
    <xf numFmtId="0" fontId="4" fillId="0" borderId="2" xfId="1" applyFont="1" applyBorder="1"/>
    <xf numFmtId="43" fontId="17" fillId="0" borderId="6" xfId="1" applyNumberFormat="1" applyFont="1" applyBorder="1" applyAlignment="1">
      <alignment horizontal="center" vertical="center"/>
    </xf>
    <xf numFmtId="0" fontId="4" fillId="0" borderId="6" xfId="1" applyFont="1" applyBorder="1"/>
    <xf numFmtId="166" fontId="12" fillId="3" borderId="21" xfId="1" applyNumberFormat="1" applyFont="1" applyFill="1" applyBorder="1" applyAlignment="1">
      <alignment horizontal="center" vertical="center"/>
    </xf>
    <xf numFmtId="166" fontId="12" fillId="3" borderId="22" xfId="1" applyNumberFormat="1" applyFont="1" applyFill="1" applyBorder="1" applyAlignment="1">
      <alignment horizontal="center" vertical="center"/>
    </xf>
    <xf numFmtId="168" fontId="17" fillId="0" borderId="9" xfId="3" applyNumberFormat="1" applyFont="1" applyBorder="1" applyAlignment="1">
      <alignment vertical="center"/>
    </xf>
    <xf numFmtId="0" fontId="4" fillId="0" borderId="19" xfId="1" applyFont="1" applyBorder="1"/>
    <xf numFmtId="44" fontId="9" fillId="3" borderId="17" xfId="3" applyNumberFormat="1" applyFill="1" applyBorder="1" applyAlignment="1">
      <alignment horizontal="center" vertical="center"/>
    </xf>
    <xf numFmtId="166" fontId="9" fillId="0" borderId="0" xfId="3"/>
    <xf numFmtId="166" fontId="9" fillId="0" borderId="2" xfId="3" applyBorder="1"/>
    <xf numFmtId="166" fontId="9" fillId="0" borderId="6" xfId="3" applyBorder="1"/>
    <xf numFmtId="2" fontId="4" fillId="0" borderId="0" xfId="1" applyNumberFormat="1" applyFont="1" applyAlignment="1">
      <alignment horizontal="center"/>
    </xf>
    <xf numFmtId="1" fontId="4" fillId="0" borderId="15" xfId="1" applyNumberFormat="1" applyFont="1" applyBorder="1" applyAlignment="1">
      <alignment horizontal="center"/>
    </xf>
    <xf numFmtId="166" fontId="9" fillId="0" borderId="19" xfId="3" applyBorder="1"/>
    <xf numFmtId="1" fontId="4" fillId="0" borderId="15" xfId="1" applyNumberFormat="1" applyFont="1" applyBorder="1" applyAlignment="1">
      <alignment horizontal="center" vertical="center"/>
    </xf>
    <xf numFmtId="2" fontId="4" fillId="0" borderId="15" xfId="1" applyNumberFormat="1" applyFont="1" applyBorder="1" applyAlignment="1">
      <alignment horizontal="center" vertical="center"/>
    </xf>
    <xf numFmtId="0" fontId="4" fillId="4" borderId="6" xfId="1" applyFont="1" applyFill="1" applyBorder="1" applyAlignment="1">
      <alignment horizontal="center" vertical="center"/>
    </xf>
    <xf numFmtId="2" fontId="4" fillId="4" borderId="0" xfId="1" applyNumberFormat="1" applyFont="1" applyFill="1" applyAlignment="1">
      <alignment horizontal="center" vertical="center"/>
    </xf>
    <xf numFmtId="2" fontId="10" fillId="4" borderId="6" xfId="4" applyNumberFormat="1" applyFont="1" applyFill="1" applyBorder="1" applyAlignment="1">
      <alignment horizontal="center" vertical="center"/>
    </xf>
    <xf numFmtId="168" fontId="17" fillId="4" borderId="9" xfId="3" applyNumberFormat="1" applyFont="1" applyFill="1" applyBorder="1" applyAlignment="1">
      <alignment vertical="center"/>
    </xf>
    <xf numFmtId="166" fontId="16" fillId="4" borderId="0" xfId="3" applyFont="1" applyFill="1"/>
    <xf numFmtId="166" fontId="16" fillId="4" borderId="2" xfId="3" applyFont="1" applyFill="1" applyBorder="1"/>
    <xf numFmtId="169" fontId="4" fillId="4" borderId="15" xfId="1" applyNumberFormat="1" applyFont="1" applyFill="1" applyBorder="1" applyAlignment="1">
      <alignment horizontal="center" vertical="center"/>
    </xf>
    <xf numFmtId="169" fontId="4" fillId="4" borderId="6" xfId="1" applyNumberFormat="1" applyFont="1" applyFill="1" applyBorder="1" applyAlignment="1">
      <alignment horizontal="center" vertical="center"/>
    </xf>
    <xf numFmtId="43" fontId="17" fillId="4" borderId="6" xfId="1" applyNumberFormat="1" applyFont="1" applyFill="1" applyBorder="1" applyAlignment="1">
      <alignment horizontal="center" vertical="center"/>
    </xf>
    <xf numFmtId="166" fontId="16" fillId="4" borderId="6" xfId="3" applyFont="1" applyFill="1" applyBorder="1"/>
    <xf numFmtId="2" fontId="18" fillId="4" borderId="15" xfId="1" applyNumberFormat="1" applyFont="1" applyFill="1" applyBorder="1" applyAlignment="1">
      <alignment horizontal="center" vertical="center"/>
    </xf>
    <xf numFmtId="166" fontId="16" fillId="4" borderId="19" xfId="3" applyFont="1" applyFill="1" applyBorder="1"/>
    <xf numFmtId="0" fontId="18" fillId="4" borderId="6" xfId="1" applyFont="1" applyFill="1" applyBorder="1" applyAlignment="1">
      <alignment horizontal="center" vertical="center"/>
    </xf>
    <xf numFmtId="2" fontId="18" fillId="4" borderId="0" xfId="1" applyNumberFormat="1" applyFont="1" applyFill="1" applyAlignment="1">
      <alignment horizontal="center" vertical="center"/>
    </xf>
    <xf numFmtId="2" fontId="18" fillId="4" borderId="6" xfId="4" applyNumberFormat="1" applyFont="1" applyFill="1" applyBorder="1" applyAlignment="1">
      <alignment horizontal="center" vertical="center"/>
    </xf>
    <xf numFmtId="168" fontId="11" fillId="4" borderId="9" xfId="3" applyNumberFormat="1" applyFont="1" applyFill="1" applyBorder="1" applyAlignment="1">
      <alignment vertical="center"/>
    </xf>
    <xf numFmtId="166" fontId="18" fillId="4" borderId="0" xfId="3" applyFont="1" applyFill="1"/>
    <xf numFmtId="166" fontId="18" fillId="4" borderId="2" xfId="3" applyFont="1" applyFill="1" applyBorder="1"/>
    <xf numFmtId="169" fontId="18" fillId="4" borderId="15" xfId="1" applyNumberFormat="1" applyFont="1" applyFill="1" applyBorder="1" applyAlignment="1">
      <alignment horizontal="center" vertical="center"/>
    </xf>
    <xf numFmtId="169" fontId="18" fillId="4" borderId="6" xfId="1" applyNumberFormat="1" applyFont="1" applyFill="1" applyBorder="1" applyAlignment="1">
      <alignment horizontal="center" vertical="center"/>
    </xf>
    <xf numFmtId="43" fontId="11" fillId="4" borderId="6" xfId="1" applyNumberFormat="1" applyFont="1" applyFill="1" applyBorder="1" applyAlignment="1">
      <alignment horizontal="center" vertical="center"/>
    </xf>
    <xf numFmtId="166" fontId="18" fillId="4" borderId="6" xfId="3" applyFont="1" applyFill="1" applyBorder="1"/>
    <xf numFmtId="166" fontId="18" fillId="4" borderId="19" xfId="3" applyFont="1" applyFill="1" applyBorder="1"/>
    <xf numFmtId="2" fontId="19" fillId="0" borderId="9" xfId="6" applyNumberFormat="1" applyFont="1" applyBorder="1" applyAlignment="1">
      <alignment horizontal="right" vertical="center"/>
    </xf>
    <xf numFmtId="2" fontId="11" fillId="4" borderId="6" xfId="1" applyNumberFormat="1" applyFont="1" applyFill="1" applyBorder="1" applyAlignment="1">
      <alignment horizontal="right" vertical="center"/>
    </xf>
    <xf numFmtId="0" fontId="20" fillId="0" borderId="0" xfId="1" applyFont="1"/>
    <xf numFmtId="1" fontId="18" fillId="4" borderId="6" xfId="4" applyNumberFormat="1" applyFont="1" applyFill="1" applyBorder="1" applyAlignment="1">
      <alignment horizontal="center" vertical="center"/>
    </xf>
    <xf numFmtId="1" fontId="18" fillId="4" borderId="15" xfId="1" applyNumberFormat="1" applyFont="1" applyFill="1" applyBorder="1" applyAlignment="1">
      <alignment horizontal="center" vertical="center"/>
    </xf>
    <xf numFmtId="171" fontId="11" fillId="0" borderId="6" xfId="1" applyNumberFormat="1" applyFont="1" applyBorder="1" applyAlignment="1">
      <alignment horizontal="center" vertical="center"/>
    </xf>
    <xf numFmtId="2" fontId="18" fillId="4" borderId="0" xfId="4" applyNumberFormat="1" applyFont="1" applyFill="1" applyAlignment="1">
      <alignment horizontal="center" vertical="center"/>
    </xf>
    <xf numFmtId="2" fontId="10" fillId="4" borderId="0" xfId="4" applyNumberFormat="1" applyFont="1" applyFill="1" applyAlignment="1">
      <alignment horizontal="center" vertical="center"/>
    </xf>
    <xf numFmtId="2" fontId="10" fillId="0" borderId="0" xfId="4" applyNumberFormat="1" applyFont="1" applyAlignment="1">
      <alignment horizontal="center" vertical="center"/>
    </xf>
    <xf numFmtId="1" fontId="4" fillId="0" borderId="7" xfId="1" applyNumberFormat="1" applyFont="1" applyBorder="1" applyAlignment="1">
      <alignment horizontal="center" vertical="center"/>
    </xf>
    <xf numFmtId="170" fontId="4" fillId="0" borderId="7" xfId="1" applyNumberFormat="1" applyFont="1" applyBorder="1" applyAlignment="1">
      <alignment horizontal="center" vertical="center"/>
    </xf>
    <xf numFmtId="2" fontId="4" fillId="0" borderId="7" xfId="1" applyNumberFormat="1" applyFont="1" applyBorder="1" applyAlignment="1">
      <alignment horizontal="center" vertical="center"/>
    </xf>
    <xf numFmtId="0" fontId="23" fillId="0" borderId="0" xfId="0" applyFont="1"/>
    <xf numFmtId="0" fontId="22" fillId="0" borderId="0" xfId="0" applyFont="1"/>
    <xf numFmtId="0" fontId="22" fillId="5" borderId="23" xfId="0" applyFont="1" applyFill="1" applyBorder="1" applyAlignment="1">
      <alignment horizontal="center" vertical="center"/>
    </xf>
    <xf numFmtId="0" fontId="22" fillId="5" borderId="23" xfId="0" applyFont="1" applyFill="1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172" fontId="25" fillId="0" borderId="23" xfId="7" applyFont="1" applyBorder="1" applyAlignment="1">
      <alignment horizontal="center" vertical="center"/>
    </xf>
    <xf numFmtId="173" fontId="0" fillId="6" borderId="23" xfId="0" applyNumberFormat="1" applyFill="1" applyBorder="1" applyAlignment="1">
      <alignment horizontal="right" vertical="center"/>
    </xf>
    <xf numFmtId="174" fontId="0" fillId="0" borderId="13" xfId="0" applyNumberFormat="1" applyBorder="1" applyAlignment="1">
      <alignment horizontal="center"/>
    </xf>
    <xf numFmtId="170" fontId="25" fillId="0" borderId="23" xfId="0" applyNumberFormat="1" applyFont="1" applyBorder="1" applyAlignment="1">
      <alignment horizontal="center" vertical="center"/>
    </xf>
    <xf numFmtId="0" fontId="0" fillId="7" borderId="24" xfId="0" applyFill="1" applyBorder="1" applyAlignment="1">
      <alignment horizontal="center" vertical="center"/>
    </xf>
    <xf numFmtId="0" fontId="0" fillId="7" borderId="24" xfId="0" applyFill="1" applyBorder="1" applyAlignment="1">
      <alignment horizontal="center"/>
    </xf>
    <xf numFmtId="175" fontId="0" fillId="7" borderId="24" xfId="8" applyNumberFormat="1" applyFont="1" applyFill="1" applyBorder="1" applyAlignment="1">
      <alignment horizontal="center" vertical="center"/>
    </xf>
    <xf numFmtId="0" fontId="0" fillId="6" borderId="24" xfId="0" applyFill="1" applyBorder="1" applyAlignment="1">
      <alignment horizontal="center" vertical="center"/>
    </xf>
    <xf numFmtId="174" fontId="0" fillId="6" borderId="24" xfId="0" applyNumberFormat="1" applyFill="1" applyBorder="1" applyAlignment="1">
      <alignment horizontal="center"/>
    </xf>
    <xf numFmtId="174" fontId="0" fillId="7" borderId="24" xfId="0" applyNumberFormat="1" applyFill="1" applyBorder="1" applyAlignment="1">
      <alignment horizontal="center"/>
    </xf>
    <xf numFmtId="175" fontId="0" fillId="0" borderId="0" xfId="8" applyNumberFormat="1" applyFont="1"/>
    <xf numFmtId="175" fontId="0" fillId="0" borderId="0" xfId="0" applyNumberFormat="1"/>
    <xf numFmtId="0" fontId="0" fillId="0" borderId="13" xfId="0" applyBorder="1" applyAlignment="1">
      <alignment horizontal="center"/>
    </xf>
    <xf numFmtId="173" fontId="0" fillId="6" borderId="24" xfId="0" applyNumberFormat="1" applyFill="1" applyBorder="1" applyAlignment="1">
      <alignment horizontal="center" vertical="center"/>
    </xf>
    <xf numFmtId="164" fontId="0" fillId="0" borderId="13" xfId="10" applyFont="1" applyBorder="1" applyAlignment="1">
      <alignment horizontal="center"/>
    </xf>
    <xf numFmtId="2" fontId="0" fillId="4" borderId="13" xfId="0" applyNumberFormat="1" applyFill="1" applyBorder="1" applyAlignment="1">
      <alignment horizontal="center" vertical="center"/>
    </xf>
    <xf numFmtId="170" fontId="0" fillId="4" borderId="13" xfId="0" applyNumberFormat="1" applyFill="1" applyBorder="1" applyAlignment="1">
      <alignment horizontal="center" vertical="center"/>
    </xf>
    <xf numFmtId="164" fontId="0" fillId="4" borderId="13" xfId="10" applyFont="1" applyFill="1" applyBorder="1" applyAlignment="1">
      <alignment horizontal="center"/>
    </xf>
    <xf numFmtId="171" fontId="0" fillId="0" borderId="13" xfId="9" applyNumberFormat="1" applyFont="1" applyBorder="1" applyAlignment="1">
      <alignment horizontal="center" vertical="center"/>
    </xf>
    <xf numFmtId="176" fontId="0" fillId="0" borderId="13" xfId="0" applyNumberFormat="1" applyBorder="1" applyAlignment="1">
      <alignment horizontal="center"/>
    </xf>
    <xf numFmtId="171" fontId="0" fillId="0" borderId="13" xfId="9" applyNumberFormat="1" applyFont="1" applyFill="1" applyBorder="1" applyAlignment="1">
      <alignment horizontal="center" vertical="center"/>
    </xf>
    <xf numFmtId="1" fontId="0" fillId="0" borderId="0" xfId="0" applyNumberFormat="1"/>
    <xf numFmtId="43" fontId="0" fillId="7" borderId="24" xfId="9" applyFont="1" applyFill="1" applyBorder="1" applyAlignment="1">
      <alignment horizontal="center" vertical="center"/>
    </xf>
    <xf numFmtId="171" fontId="0" fillId="7" borderId="24" xfId="9" applyNumberFormat="1" applyFont="1" applyFill="1" applyBorder="1" applyAlignment="1">
      <alignment horizontal="center" vertical="center"/>
    </xf>
    <xf numFmtId="176" fontId="0" fillId="7" borderId="24" xfId="0" applyNumberFormat="1" applyFill="1" applyBorder="1" applyAlignment="1">
      <alignment horizontal="center"/>
    </xf>
    <xf numFmtId="164" fontId="0" fillId="0" borderId="0" xfId="10" applyFont="1"/>
    <xf numFmtId="164" fontId="0" fillId="0" borderId="13" xfId="10" applyFont="1" applyBorder="1" applyAlignment="1">
      <alignment horizontal="center" vertical="center"/>
    </xf>
    <xf numFmtId="164" fontId="0" fillId="0" borderId="13" xfId="10" applyFont="1" applyFill="1" applyBorder="1" applyAlignment="1">
      <alignment horizontal="center"/>
    </xf>
    <xf numFmtId="164" fontId="0" fillId="0" borderId="13" xfId="10" applyFont="1" applyFill="1" applyBorder="1" applyAlignment="1">
      <alignment horizontal="center" vertical="center"/>
    </xf>
    <xf numFmtId="164" fontId="0" fillId="7" borderId="24" xfId="0" applyNumberFormat="1" applyFill="1" applyBorder="1" applyAlignment="1">
      <alignment horizontal="center" vertical="center"/>
    </xf>
    <xf numFmtId="166" fontId="0" fillId="0" borderId="6" xfId="2" applyFont="1" applyFill="1" applyBorder="1" applyAlignment="1" applyProtection="1">
      <alignment horizontal="center"/>
    </xf>
    <xf numFmtId="166" fontId="0" fillId="0" borderId="6" xfId="2" applyFont="1" applyFill="1" applyBorder="1" applyAlignment="1" applyProtection="1">
      <alignment horizontal="center" vertical="center"/>
    </xf>
    <xf numFmtId="176" fontId="0" fillId="0" borderId="25" xfId="0" applyNumberFormat="1" applyBorder="1" applyAlignment="1">
      <alignment horizontal="center"/>
    </xf>
    <xf numFmtId="0" fontId="0" fillId="0" borderId="2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43" fontId="0" fillId="0" borderId="6" xfId="9" applyFont="1" applyFill="1" applyBorder="1" applyAlignment="1" applyProtection="1">
      <alignment horizontal="center"/>
    </xf>
    <xf numFmtId="166" fontId="0" fillId="0" borderId="0" xfId="0" applyNumberFormat="1"/>
    <xf numFmtId="165" fontId="0" fillId="0" borderId="0" xfId="0" applyNumberFormat="1"/>
    <xf numFmtId="1" fontId="0" fillId="0" borderId="0" xfId="0" applyNumberFormat="1" applyAlignment="1">
      <alignment horizontal="center"/>
    </xf>
    <xf numFmtId="43" fontId="0" fillId="4" borderId="6" xfId="9" applyFont="1" applyFill="1" applyBorder="1" applyAlignment="1" applyProtection="1">
      <alignment horizontal="center"/>
    </xf>
    <xf numFmtId="170" fontId="0" fillId="0" borderId="6" xfId="0" applyNumberFormat="1" applyBorder="1" applyAlignment="1">
      <alignment horizontal="center" vertical="center"/>
    </xf>
    <xf numFmtId="170" fontId="0" fillId="0" borderId="0" xfId="0" applyNumberFormat="1" applyAlignment="1">
      <alignment horizontal="center"/>
    </xf>
    <xf numFmtId="1" fontId="0" fillId="0" borderId="6" xfId="0" applyNumberFormat="1" applyBorder="1" applyAlignment="1">
      <alignment horizontal="center"/>
    </xf>
    <xf numFmtId="0" fontId="0" fillId="0" borderId="0" xfId="0" applyAlignment="1">
      <alignment horizontal="center"/>
    </xf>
    <xf numFmtId="43" fontId="28" fillId="4" borderId="6" xfId="9" applyFont="1" applyFill="1" applyBorder="1" applyAlignment="1" applyProtection="1">
      <alignment horizontal="center"/>
    </xf>
    <xf numFmtId="176" fontId="0" fillId="7" borderId="24" xfId="0" applyNumberFormat="1" applyFill="1" applyBorder="1" applyAlignment="1">
      <alignment horizontal="center" vertical="center"/>
    </xf>
    <xf numFmtId="0" fontId="29" fillId="0" borderId="0" xfId="0" applyFont="1"/>
    <xf numFmtId="0" fontId="30" fillId="0" borderId="0" xfId="0" applyFont="1"/>
    <xf numFmtId="0" fontId="30" fillId="8" borderId="1" xfId="0" applyFont="1" applyFill="1" applyBorder="1" applyAlignment="1">
      <alignment horizontal="center" vertical="center"/>
    </xf>
    <xf numFmtId="0" fontId="30" fillId="8" borderId="1" xfId="0" applyFont="1" applyFill="1" applyBorder="1" applyAlignment="1">
      <alignment horizontal="center" vertical="center" wrapText="1"/>
    </xf>
    <xf numFmtId="167" fontId="0" fillId="0" borderId="0" xfId="0" applyNumberFormat="1"/>
    <xf numFmtId="169" fontId="0" fillId="0" borderId="6" xfId="0" applyNumberFormat="1" applyBorder="1" applyAlignment="1">
      <alignment horizontal="center" vertical="center"/>
    </xf>
    <xf numFmtId="177" fontId="0" fillId="0" borderId="6" xfId="0" applyNumberFormat="1" applyBorder="1" applyAlignment="1">
      <alignment horizontal="center" vertical="center"/>
    </xf>
    <xf numFmtId="166" fontId="0" fillId="0" borderId="0" xfId="2" applyFont="1" applyFill="1" applyBorder="1" applyAlignment="1" applyProtection="1"/>
    <xf numFmtId="0" fontId="12" fillId="3" borderId="17" xfId="0" applyFont="1" applyFill="1" applyBorder="1" applyAlignment="1">
      <alignment horizontal="center" vertical="center"/>
    </xf>
    <xf numFmtId="2" fontId="30" fillId="3" borderId="17" xfId="0" applyNumberFormat="1" applyFont="1" applyFill="1" applyBorder="1" applyAlignment="1">
      <alignment horizontal="center" vertical="center"/>
    </xf>
    <xf numFmtId="1" fontId="30" fillId="3" borderId="17" xfId="0" applyNumberFormat="1" applyFont="1" applyFill="1" applyBorder="1" applyAlignment="1">
      <alignment horizontal="center" vertical="center"/>
    </xf>
    <xf numFmtId="166" fontId="12" fillId="3" borderId="17" xfId="0" applyNumberFormat="1" applyFont="1" applyFill="1" applyBorder="1" applyAlignment="1">
      <alignment horizontal="center" vertical="center"/>
    </xf>
    <xf numFmtId="169" fontId="30" fillId="3" borderId="17" xfId="0" applyNumberFormat="1" applyFont="1" applyFill="1" applyBorder="1" applyAlignment="1">
      <alignment horizontal="center" vertical="center"/>
    </xf>
    <xf numFmtId="177" fontId="30" fillId="3" borderId="17" xfId="0" applyNumberFormat="1" applyFont="1" applyFill="1" applyBorder="1" applyAlignment="1">
      <alignment horizontal="center" vertical="center"/>
    </xf>
    <xf numFmtId="164" fontId="1" fillId="0" borderId="0" xfId="10" applyFill="1" applyBorder="1" applyAlignment="1" applyProtection="1"/>
    <xf numFmtId="0" fontId="32" fillId="0" borderId="0" xfId="0" applyFont="1"/>
    <xf numFmtId="166" fontId="0" fillId="0" borderId="7" xfId="2" applyFont="1" applyFill="1" applyBorder="1" applyAlignment="1" applyProtection="1">
      <alignment horizontal="center"/>
    </xf>
    <xf numFmtId="164" fontId="10" fillId="0" borderId="26" xfId="10" applyFont="1" applyFill="1" applyBorder="1" applyAlignment="1">
      <alignment vertical="center"/>
    </xf>
    <xf numFmtId="164" fontId="1" fillId="0" borderId="27" xfId="10" applyFill="1" applyBorder="1" applyAlignment="1">
      <alignment horizontal="center" vertical="center"/>
    </xf>
    <xf numFmtId="169" fontId="0" fillId="0" borderId="16" xfId="0" applyNumberFormat="1" applyBorder="1" applyAlignment="1">
      <alignment horizontal="center" vertical="center"/>
    </xf>
    <xf numFmtId="178" fontId="0" fillId="0" borderId="0" xfId="0" applyNumberFormat="1"/>
    <xf numFmtId="164" fontId="10" fillId="0" borderId="12" xfId="10" applyFont="1" applyFill="1" applyBorder="1" applyAlignment="1">
      <alignment vertical="center"/>
    </xf>
    <xf numFmtId="164" fontId="1" fillId="0" borderId="13" xfId="10" applyFill="1" applyBorder="1" applyAlignment="1" applyProtection="1">
      <alignment horizontal="center" vertical="center"/>
    </xf>
    <xf numFmtId="164" fontId="1" fillId="0" borderId="13" xfId="10" applyFill="1" applyBorder="1" applyAlignment="1">
      <alignment horizontal="center" vertical="center"/>
    </xf>
    <xf numFmtId="164" fontId="10" fillId="0" borderId="12" xfId="10" applyFont="1" applyFill="1" applyBorder="1" applyAlignment="1" applyProtection="1">
      <alignment vertical="center"/>
    </xf>
    <xf numFmtId="166" fontId="0" fillId="0" borderId="7" xfId="2" applyFont="1" applyFill="1" applyBorder="1" applyAlignment="1" applyProtection="1">
      <alignment horizontal="center" vertical="center"/>
    </xf>
    <xf numFmtId="2" fontId="0" fillId="0" borderId="0" xfId="0" applyNumberFormat="1"/>
    <xf numFmtId="0" fontId="29" fillId="0" borderId="0" xfId="1" applyFont="1"/>
    <xf numFmtId="0" fontId="2" fillId="0" borderId="0" xfId="1"/>
    <xf numFmtId="0" fontId="30" fillId="0" borderId="0" xfId="1" applyFont="1"/>
    <xf numFmtId="0" fontId="30" fillId="8" borderId="1" xfId="1" applyFont="1" applyFill="1" applyBorder="1" applyAlignment="1">
      <alignment horizontal="center" vertical="center"/>
    </xf>
    <xf numFmtId="0" fontId="30" fillId="8" borderId="1" xfId="1" applyFont="1" applyFill="1" applyBorder="1" applyAlignment="1">
      <alignment horizontal="center" vertical="center" wrapText="1"/>
    </xf>
    <xf numFmtId="0" fontId="30" fillId="8" borderId="2" xfId="1" applyFont="1" applyFill="1" applyBorder="1" applyAlignment="1">
      <alignment horizontal="center" vertical="center"/>
    </xf>
    <xf numFmtId="0" fontId="30" fillId="8" borderId="2" xfId="1" applyFont="1" applyFill="1" applyBorder="1" applyAlignment="1">
      <alignment horizontal="center" vertical="center" wrapText="1"/>
    </xf>
    <xf numFmtId="167" fontId="2" fillId="0" borderId="0" xfId="1" applyNumberFormat="1"/>
    <xf numFmtId="0" fontId="2" fillId="0" borderId="6" xfId="1" applyBorder="1" applyAlignment="1">
      <alignment horizontal="center" vertical="center"/>
    </xf>
    <xf numFmtId="170" fontId="2" fillId="0" borderId="6" xfId="1" applyNumberFormat="1" applyBorder="1" applyAlignment="1">
      <alignment horizontal="center" vertical="center"/>
    </xf>
    <xf numFmtId="1" fontId="2" fillId="0" borderId="6" xfId="1" applyNumberFormat="1" applyBorder="1" applyAlignment="1">
      <alignment horizontal="center" vertical="center"/>
    </xf>
    <xf numFmtId="169" fontId="2" fillId="0" borderId="16" xfId="1" applyNumberFormat="1" applyBorder="1" applyAlignment="1">
      <alignment horizontal="center" vertical="center"/>
    </xf>
    <xf numFmtId="169" fontId="2" fillId="0" borderId="6" xfId="1" applyNumberFormat="1" applyBorder="1" applyAlignment="1">
      <alignment horizontal="center" vertical="center"/>
    </xf>
    <xf numFmtId="166" fontId="2" fillId="0" borderId="0" xfId="1" applyNumberFormat="1"/>
    <xf numFmtId="166" fontId="10" fillId="0" borderId="12" xfId="3" applyFont="1" applyFill="1" applyBorder="1" applyAlignment="1" applyProtection="1">
      <alignment vertical="center"/>
    </xf>
    <xf numFmtId="1" fontId="2" fillId="0" borderId="0" xfId="1" applyNumberFormat="1"/>
    <xf numFmtId="2" fontId="30" fillId="3" borderId="17" xfId="1" applyNumberFormat="1" applyFont="1" applyFill="1" applyBorder="1" applyAlignment="1">
      <alignment horizontal="center" vertical="center"/>
    </xf>
    <xf numFmtId="169" fontId="30" fillId="3" borderId="17" xfId="1" applyNumberFormat="1" applyFont="1" applyFill="1" applyBorder="1" applyAlignment="1">
      <alignment horizontal="center" vertical="center"/>
    </xf>
    <xf numFmtId="166" fontId="2" fillId="0" borderId="7" xfId="2" applyFont="1" applyFill="1" applyBorder="1" applyAlignment="1" applyProtection="1">
      <alignment horizontal="center"/>
    </xf>
    <xf numFmtId="166" fontId="2" fillId="0" borderId="7" xfId="2" applyFont="1" applyFill="1" applyBorder="1" applyAlignment="1" applyProtection="1">
      <alignment horizontal="center" vertical="center"/>
    </xf>
    <xf numFmtId="2" fontId="2" fillId="0" borderId="6" xfId="1" applyNumberFormat="1" applyBorder="1" applyAlignment="1">
      <alignment horizontal="center" vertical="center"/>
    </xf>
    <xf numFmtId="0" fontId="34" fillId="0" borderId="0" xfId="1" applyFont="1"/>
    <xf numFmtId="168" fontId="0" fillId="0" borderId="7" xfId="2" applyNumberFormat="1" applyFont="1" applyFill="1" applyBorder="1" applyAlignment="1" applyProtection="1">
      <alignment horizontal="center"/>
    </xf>
    <xf numFmtId="168" fontId="0" fillId="0" borderId="7" xfId="2" applyNumberFormat="1" applyFont="1" applyFill="1" applyBorder="1" applyAlignment="1" applyProtection="1">
      <alignment horizontal="center" vertical="center"/>
    </xf>
    <xf numFmtId="0" fontId="35" fillId="0" borderId="0" xfId="1" applyFont="1"/>
    <xf numFmtId="166" fontId="2" fillId="0" borderId="19" xfId="2" applyFont="1" applyFill="1" applyBorder="1" applyAlignment="1" applyProtection="1">
      <alignment horizontal="center" vertical="center"/>
    </xf>
    <xf numFmtId="43" fontId="2" fillId="0" borderId="0" xfId="1" applyNumberFormat="1"/>
    <xf numFmtId="0" fontId="2" fillId="0" borderId="28" xfId="1" applyBorder="1" applyAlignment="1">
      <alignment horizontal="center" vertical="center"/>
    </xf>
    <xf numFmtId="2" fontId="2" fillId="0" borderId="28" xfId="1" applyNumberFormat="1" applyBorder="1" applyAlignment="1">
      <alignment horizontal="center" vertical="center"/>
    </xf>
    <xf numFmtId="170" fontId="2" fillId="0" borderId="28" xfId="1" applyNumberFormat="1" applyBorder="1" applyAlignment="1">
      <alignment horizontal="center" vertical="center"/>
    </xf>
    <xf numFmtId="166" fontId="0" fillId="0" borderId="29" xfId="2" applyFont="1" applyFill="1" applyBorder="1" applyAlignment="1" applyProtection="1">
      <alignment horizontal="center"/>
    </xf>
    <xf numFmtId="169" fontId="2" fillId="0" borderId="28" xfId="1" applyNumberFormat="1" applyBorder="1" applyAlignment="1">
      <alignment horizontal="center" vertical="center"/>
    </xf>
    <xf numFmtId="166" fontId="10" fillId="0" borderId="30" xfId="3" applyFont="1" applyFill="1" applyBorder="1" applyAlignment="1">
      <alignment vertical="center"/>
    </xf>
    <xf numFmtId="166" fontId="9" fillId="0" borderId="31" xfId="3" applyFill="1" applyBorder="1" applyAlignment="1" applyProtection="1">
      <alignment horizontal="center" vertical="center"/>
    </xf>
    <xf numFmtId="166" fontId="9" fillId="0" borderId="31" xfId="3" applyFill="1" applyBorder="1" applyAlignment="1">
      <alignment horizontal="center" vertical="center"/>
    </xf>
    <xf numFmtId="166" fontId="0" fillId="0" borderId="29" xfId="2" applyFont="1" applyFill="1" applyBorder="1" applyAlignment="1" applyProtection="1">
      <alignment horizontal="center" vertical="center"/>
    </xf>
    <xf numFmtId="166" fontId="10" fillId="0" borderId="28" xfId="3" applyFont="1" applyFill="1" applyBorder="1" applyAlignment="1">
      <alignment vertical="center"/>
    </xf>
    <xf numFmtId="166" fontId="9" fillId="0" borderId="28" xfId="3" applyFill="1" applyBorder="1" applyAlignment="1">
      <alignment horizontal="center" vertical="center"/>
    </xf>
    <xf numFmtId="168" fontId="0" fillId="0" borderId="29" xfId="2" applyNumberFormat="1" applyFont="1" applyFill="1" applyBorder="1" applyAlignment="1" applyProtection="1">
      <alignment horizontal="center"/>
    </xf>
    <xf numFmtId="168" fontId="0" fillId="0" borderId="29" xfId="2" applyNumberFormat="1" applyFont="1" applyFill="1" applyBorder="1" applyAlignment="1" applyProtection="1">
      <alignment horizontal="center" vertical="center"/>
    </xf>
    <xf numFmtId="0" fontId="30" fillId="2" borderId="1" xfId="1" applyFont="1" applyFill="1" applyBorder="1" applyAlignment="1">
      <alignment horizontal="center" vertical="center"/>
    </xf>
    <xf numFmtId="0" fontId="30" fillId="2" borderId="1" xfId="1" applyFont="1" applyFill="1" applyBorder="1" applyAlignment="1">
      <alignment horizontal="center" vertical="center" wrapText="1"/>
    </xf>
    <xf numFmtId="0" fontId="30" fillId="2" borderId="2" xfId="1" applyFont="1" applyFill="1" applyBorder="1" applyAlignment="1">
      <alignment horizontal="center" vertical="center"/>
    </xf>
    <xf numFmtId="0" fontId="30" fillId="2" borderId="2" xfId="1" applyFont="1" applyFill="1" applyBorder="1" applyAlignment="1">
      <alignment horizontal="center" vertical="center" wrapText="1"/>
    </xf>
    <xf numFmtId="0" fontId="36" fillId="0" borderId="0" xfId="1" applyFont="1"/>
    <xf numFmtId="1" fontId="2" fillId="0" borderId="28" xfId="1" applyNumberFormat="1" applyBorder="1" applyAlignment="1">
      <alignment horizontal="center" vertical="center"/>
    </xf>
    <xf numFmtId="166" fontId="36" fillId="0" borderId="0" xfId="1" applyNumberFormat="1" applyFont="1"/>
    <xf numFmtId="2" fontId="37" fillId="0" borderId="28" xfId="1" applyNumberFormat="1" applyFont="1" applyBorder="1" applyAlignment="1">
      <alignment horizontal="center" vertical="center"/>
    </xf>
    <xf numFmtId="170" fontId="36" fillId="0" borderId="0" xfId="1" applyNumberFormat="1" applyFont="1"/>
    <xf numFmtId="0" fontId="38" fillId="0" borderId="0" xfId="1" applyFont="1"/>
    <xf numFmtId="1" fontId="30" fillId="3" borderId="17" xfId="1" applyNumberFormat="1" applyFont="1" applyFill="1" applyBorder="1" applyAlignment="1">
      <alignment horizontal="center" vertical="center"/>
    </xf>
    <xf numFmtId="170" fontId="7" fillId="0" borderId="0" xfId="1" applyNumberFormat="1" applyFont="1"/>
    <xf numFmtId="166" fontId="39" fillId="0" borderId="0" xfId="3" applyFont="1" applyFill="1" applyBorder="1" applyAlignment="1" applyProtection="1"/>
    <xf numFmtId="166" fontId="38" fillId="0" borderId="0" xfId="1" applyNumberFormat="1" applyFont="1"/>
    <xf numFmtId="0" fontId="4" fillId="0" borderId="28" xfId="1" applyFont="1" applyBorder="1" applyAlignment="1">
      <alignment horizontal="center" vertical="center"/>
    </xf>
    <xf numFmtId="2" fontId="4" fillId="0" borderId="28" xfId="1" applyNumberFormat="1" applyFont="1" applyBorder="1" applyAlignment="1">
      <alignment horizontal="center" vertical="center"/>
    </xf>
    <xf numFmtId="1" fontId="4" fillId="0" borderId="28" xfId="1" applyNumberFormat="1" applyFont="1" applyBorder="1" applyAlignment="1">
      <alignment horizontal="center" vertical="center"/>
    </xf>
    <xf numFmtId="168" fontId="4" fillId="0" borderId="29" xfId="2" applyNumberFormat="1" applyFont="1" applyFill="1" applyBorder="1" applyAlignment="1" applyProtection="1">
      <alignment horizontal="center"/>
    </xf>
    <xf numFmtId="169" fontId="4" fillId="0" borderId="28" xfId="1" applyNumberFormat="1" applyFont="1" applyBorder="1" applyAlignment="1">
      <alignment horizontal="center" vertical="center"/>
    </xf>
    <xf numFmtId="2" fontId="11" fillId="0" borderId="28" xfId="1" applyNumberFormat="1" applyFont="1" applyBorder="1" applyAlignment="1">
      <alignment horizontal="center" vertical="center"/>
    </xf>
    <xf numFmtId="169" fontId="4" fillId="0" borderId="32" xfId="1" applyNumberFormat="1" applyFont="1" applyBorder="1" applyAlignment="1">
      <alignment horizontal="center" vertical="center"/>
    </xf>
    <xf numFmtId="170" fontId="4" fillId="0" borderId="28" xfId="1" applyNumberFormat="1" applyFont="1" applyBorder="1" applyAlignment="1">
      <alignment horizontal="center" vertical="center"/>
    </xf>
    <xf numFmtId="168" fontId="4" fillId="0" borderId="29" xfId="2" applyNumberFormat="1" applyFont="1" applyFill="1" applyBorder="1" applyAlignment="1" applyProtection="1">
      <alignment horizontal="center" vertical="center"/>
    </xf>
    <xf numFmtId="2" fontId="4" fillId="0" borderId="29" xfId="1" applyNumberFormat="1" applyFont="1" applyBorder="1" applyAlignment="1">
      <alignment horizontal="center" vertical="center"/>
    </xf>
    <xf numFmtId="2" fontId="2" fillId="0" borderId="29" xfId="1" applyNumberFormat="1" applyBorder="1" applyAlignment="1">
      <alignment horizontal="center" vertical="center"/>
    </xf>
    <xf numFmtId="2" fontId="0" fillId="0" borderId="29" xfId="0" applyNumberFormat="1" applyBorder="1" applyAlignment="1">
      <alignment horizontal="center" vertical="center"/>
    </xf>
    <xf numFmtId="2" fontId="0" fillId="0" borderId="28" xfId="0" applyNumberFormat="1" applyBorder="1" applyAlignment="1">
      <alignment horizontal="center" vertical="center"/>
    </xf>
    <xf numFmtId="2" fontId="0" fillId="0" borderId="0" xfId="0" applyNumberFormat="1" applyAlignment="1">
      <alignment horizontal="center"/>
    </xf>
    <xf numFmtId="2" fontId="0" fillId="7" borderId="24" xfId="0" applyNumberFormat="1" applyFill="1" applyBorder="1" applyAlignment="1">
      <alignment horizontal="center"/>
    </xf>
    <xf numFmtId="2" fontId="0" fillId="0" borderId="33" xfId="0" applyNumberFormat="1" applyBorder="1" applyAlignment="1">
      <alignment horizontal="center"/>
    </xf>
    <xf numFmtId="2" fontId="0" fillId="0" borderId="34" xfId="0" applyNumberFormat="1" applyBorder="1" applyAlignment="1">
      <alignment horizontal="center"/>
    </xf>
    <xf numFmtId="2" fontId="0" fillId="0" borderId="0" xfId="0" applyNumberFormat="1" applyAlignment="1">
      <alignment horizontal="center" vertical="center"/>
    </xf>
    <xf numFmtId="2" fontId="0" fillId="0" borderId="31" xfId="0" applyNumberFormat="1" applyBorder="1" applyAlignment="1">
      <alignment horizontal="center" vertical="center"/>
    </xf>
    <xf numFmtId="2" fontId="0" fillId="4" borderId="31" xfId="0" applyNumberFormat="1" applyFill="1" applyBorder="1" applyAlignment="1">
      <alignment horizontal="center" vertical="center"/>
    </xf>
    <xf numFmtId="2" fontId="0" fillId="0" borderId="23" xfId="0" applyNumberFormat="1" applyBorder="1" applyAlignment="1">
      <alignment horizontal="center" vertical="center"/>
    </xf>
    <xf numFmtId="0" fontId="18" fillId="4" borderId="28" xfId="1" applyFont="1" applyFill="1" applyBorder="1" applyAlignment="1">
      <alignment horizontal="center" vertical="center"/>
    </xf>
    <xf numFmtId="2" fontId="18" fillId="4" borderId="28" xfId="4" applyNumberFormat="1" applyFont="1" applyFill="1" applyBorder="1" applyAlignment="1">
      <alignment horizontal="center" vertical="center"/>
    </xf>
    <xf numFmtId="166" fontId="18" fillId="4" borderId="28" xfId="3" applyFont="1" applyFill="1" applyBorder="1"/>
    <xf numFmtId="169" fontId="18" fillId="4" borderId="34" xfId="1" applyNumberFormat="1" applyFont="1" applyFill="1" applyBorder="1" applyAlignment="1">
      <alignment horizontal="center" vertical="center"/>
    </xf>
    <xf numFmtId="169" fontId="18" fillId="4" borderId="35" xfId="1" applyNumberFormat="1" applyFont="1" applyFill="1" applyBorder="1" applyAlignment="1">
      <alignment horizontal="center" vertical="center"/>
    </xf>
    <xf numFmtId="0" fontId="18" fillId="4" borderId="35" xfId="1" applyFont="1" applyFill="1" applyBorder="1" applyAlignment="1">
      <alignment horizontal="center" vertical="center"/>
    </xf>
    <xf numFmtId="2" fontId="18" fillId="4" borderId="35" xfId="4" applyNumberFormat="1" applyFont="1" applyFill="1" applyBorder="1" applyAlignment="1">
      <alignment horizontal="center" vertical="center"/>
    </xf>
    <xf numFmtId="2" fontId="11" fillId="4" borderId="35" xfId="1" applyNumberFormat="1" applyFont="1" applyFill="1" applyBorder="1" applyAlignment="1">
      <alignment horizontal="right" vertical="center"/>
    </xf>
    <xf numFmtId="166" fontId="18" fillId="4" borderId="35" xfId="3" applyFont="1" applyFill="1" applyBorder="1"/>
    <xf numFmtId="169" fontId="18" fillId="4" borderId="36" xfId="1" applyNumberFormat="1" applyFont="1" applyFill="1" applyBorder="1" applyAlignment="1">
      <alignment horizontal="center" vertical="center"/>
    </xf>
    <xf numFmtId="2" fontId="18" fillId="4" borderId="36" xfId="1" applyNumberFormat="1" applyFont="1" applyFill="1" applyBorder="1" applyAlignment="1">
      <alignment horizontal="center" vertical="center"/>
    </xf>
    <xf numFmtId="179" fontId="12" fillId="3" borderId="17" xfId="11" applyNumberFormat="1" applyFont="1" applyFill="1" applyBorder="1" applyAlignment="1">
      <alignment horizontal="center" vertical="center"/>
    </xf>
    <xf numFmtId="1" fontId="18" fillId="4" borderId="35" xfId="4" applyNumberFormat="1" applyFont="1" applyFill="1" applyBorder="1" applyAlignment="1">
      <alignment horizontal="center" vertical="center"/>
    </xf>
    <xf numFmtId="166" fontId="9" fillId="0" borderId="9" xfId="3" applyBorder="1" applyAlignment="1">
      <alignment horizontal="right" vertical="center"/>
    </xf>
    <xf numFmtId="166" fontId="9" fillId="4" borderId="35" xfId="3" applyFill="1" applyBorder="1" applyAlignment="1">
      <alignment horizontal="right" vertical="center"/>
    </xf>
    <xf numFmtId="1" fontId="18" fillId="4" borderId="36" xfId="1" applyNumberFormat="1" applyFont="1" applyFill="1" applyBorder="1" applyAlignment="1">
      <alignment horizontal="center" vertical="center"/>
    </xf>
    <xf numFmtId="0" fontId="4" fillId="0" borderId="0" xfId="1" applyFont="1" applyAlignment="1">
      <alignment horizontal="center"/>
    </xf>
    <xf numFmtId="0" fontId="18" fillId="4" borderId="4" xfId="1" applyFont="1" applyFill="1" applyBorder="1" applyAlignment="1">
      <alignment horizontal="center" vertical="center"/>
    </xf>
    <xf numFmtId="0" fontId="5" fillId="2" borderId="37" xfId="1" applyFont="1" applyFill="1" applyBorder="1" applyAlignment="1">
      <alignment horizontal="center" vertical="center"/>
    </xf>
    <xf numFmtId="0" fontId="42" fillId="4" borderId="4" xfId="1" applyFont="1" applyFill="1" applyBorder="1" applyAlignment="1">
      <alignment horizontal="center" vertical="center"/>
    </xf>
    <xf numFmtId="2" fontId="42" fillId="4" borderId="4" xfId="1" applyNumberFormat="1" applyFont="1" applyFill="1" applyBorder="1" applyAlignment="1">
      <alignment horizontal="center" vertical="center"/>
    </xf>
    <xf numFmtId="1" fontId="42" fillId="4" borderId="4" xfId="1" applyNumberFormat="1" applyFont="1" applyFill="1" applyBorder="1" applyAlignment="1">
      <alignment horizontal="center" vertical="center"/>
    </xf>
    <xf numFmtId="166" fontId="42" fillId="4" borderId="4" xfId="1" applyNumberFormat="1" applyFont="1" applyFill="1" applyBorder="1" applyAlignment="1">
      <alignment horizontal="center" vertical="center"/>
    </xf>
    <xf numFmtId="169" fontId="42" fillId="4" borderId="4" xfId="1" applyNumberFormat="1" applyFont="1" applyFill="1" applyBorder="1" applyAlignment="1">
      <alignment horizontal="center" vertical="center"/>
    </xf>
    <xf numFmtId="0" fontId="42" fillId="4" borderId="4" xfId="1" applyFont="1" applyFill="1" applyBorder="1" applyAlignment="1">
      <alignment horizontal="center"/>
    </xf>
    <xf numFmtId="0" fontId="42" fillId="0" borderId="4" xfId="1" applyFont="1" applyBorder="1" applyAlignment="1">
      <alignment horizontal="center"/>
    </xf>
    <xf numFmtId="0" fontId="42" fillId="0" borderId="4" xfId="1" applyFont="1" applyBorder="1" applyAlignment="1">
      <alignment horizontal="center" vertical="center"/>
    </xf>
    <xf numFmtId="166" fontId="42" fillId="4" borderId="4" xfId="3" applyFont="1" applyFill="1" applyBorder="1"/>
    <xf numFmtId="41" fontId="42" fillId="4" borderId="4" xfId="1" applyNumberFormat="1" applyFont="1" applyFill="1" applyBorder="1" applyAlignment="1">
      <alignment horizontal="center" vertical="center"/>
    </xf>
    <xf numFmtId="0" fontId="34" fillId="2" borderId="18" xfId="1" applyFont="1" applyFill="1" applyBorder="1" applyAlignment="1">
      <alignment horizontal="center" vertical="center"/>
    </xf>
    <xf numFmtId="0" fontId="34" fillId="2" borderId="18" xfId="1" applyFont="1" applyFill="1" applyBorder="1" applyAlignment="1">
      <alignment horizontal="center" vertical="center" wrapText="1"/>
    </xf>
    <xf numFmtId="0" fontId="34" fillId="2" borderId="38" xfId="1" applyFont="1" applyFill="1" applyBorder="1" applyAlignment="1">
      <alignment horizontal="center" vertical="center" wrapText="1"/>
    </xf>
    <xf numFmtId="0" fontId="34" fillId="2" borderId="9" xfId="1" applyFont="1" applyFill="1" applyBorder="1" applyAlignment="1">
      <alignment horizontal="center" vertical="center" wrapText="1"/>
    </xf>
    <xf numFmtId="0" fontId="34" fillId="2" borderId="39" xfId="1" applyFont="1" applyFill="1" applyBorder="1" applyAlignment="1">
      <alignment horizontal="center" vertical="center" wrapText="1"/>
    </xf>
    <xf numFmtId="0" fontId="34" fillId="2" borderId="37" xfId="1" applyFont="1" applyFill="1" applyBorder="1" applyAlignment="1">
      <alignment horizontal="center" vertical="center"/>
    </xf>
    <xf numFmtId="180" fontId="42" fillId="4" borderId="4" xfId="1" applyNumberFormat="1" applyFont="1" applyFill="1" applyBorder="1" applyAlignment="1">
      <alignment horizontal="center" vertical="center"/>
    </xf>
    <xf numFmtId="0" fontId="40" fillId="0" borderId="0" xfId="1" applyFont="1" applyAlignment="1">
      <alignment horizontal="center" vertical="center"/>
    </xf>
    <xf numFmtId="0" fontId="41" fillId="0" borderId="40" xfId="1" applyFont="1" applyBorder="1" applyAlignment="1">
      <alignment horizontal="center"/>
    </xf>
  </cellXfs>
  <cellStyles count="12">
    <cellStyle name="Comma" xfId="9" builtinId="3"/>
    <cellStyle name="Comma [0]" xfId="11" builtinId="6"/>
    <cellStyle name="Comma [0] 2" xfId="3"/>
    <cellStyle name="Comma [0] 3" xfId="10"/>
    <cellStyle name="Comma 2" xfId="8"/>
    <cellStyle name="Excel Built-in Comma [0]" xfId="2"/>
    <cellStyle name="Excel Built-in Comma [0] 2" xfId="7"/>
    <cellStyle name="Normal" xfId="0" builtinId="0"/>
    <cellStyle name="Normal 102" xfId="5"/>
    <cellStyle name="Normal 121" xfId="6"/>
    <cellStyle name="Normal 2" xfId="1"/>
    <cellStyle name="Normal 2 19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externalLink" Target="externalLinks/externalLink51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externalLink" Target="externalLinks/externalLink2.xml"/><Relationship Id="rId84" Type="http://schemas.openxmlformats.org/officeDocument/2006/relationships/externalLink" Target="externalLinks/externalLink18.xml"/><Relationship Id="rId89" Type="http://schemas.openxmlformats.org/officeDocument/2006/relationships/externalLink" Target="externalLinks/externalLink23.xml"/><Relationship Id="rId112" Type="http://schemas.openxmlformats.org/officeDocument/2006/relationships/externalLink" Target="externalLinks/externalLink46.xml"/><Relationship Id="rId16" Type="http://schemas.openxmlformats.org/officeDocument/2006/relationships/worksheet" Target="worksheets/sheet16.xml"/><Relationship Id="rId107" Type="http://schemas.openxmlformats.org/officeDocument/2006/relationships/externalLink" Target="externalLinks/externalLink41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externalLink" Target="externalLinks/externalLink8.xml"/><Relationship Id="rId79" Type="http://schemas.openxmlformats.org/officeDocument/2006/relationships/externalLink" Target="externalLinks/externalLink13.xml"/><Relationship Id="rId102" Type="http://schemas.openxmlformats.org/officeDocument/2006/relationships/externalLink" Target="externalLinks/externalLink36.xml"/><Relationship Id="rId123" Type="http://schemas.openxmlformats.org/officeDocument/2006/relationships/externalLink" Target="externalLinks/externalLink57.xml"/><Relationship Id="rId128" Type="http://schemas.openxmlformats.org/officeDocument/2006/relationships/theme" Target="theme/theme1.xml"/><Relationship Id="rId5" Type="http://schemas.openxmlformats.org/officeDocument/2006/relationships/worksheet" Target="worksheets/sheet5.xml"/><Relationship Id="rId90" Type="http://schemas.openxmlformats.org/officeDocument/2006/relationships/externalLink" Target="externalLinks/externalLink24.xml"/><Relationship Id="rId95" Type="http://schemas.openxmlformats.org/officeDocument/2006/relationships/externalLink" Target="externalLinks/externalLink29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externalLink" Target="externalLinks/externalLink3.xml"/><Relationship Id="rId113" Type="http://schemas.openxmlformats.org/officeDocument/2006/relationships/externalLink" Target="externalLinks/externalLink47.xml"/><Relationship Id="rId118" Type="http://schemas.openxmlformats.org/officeDocument/2006/relationships/externalLink" Target="externalLinks/externalLink52.xml"/><Relationship Id="rId80" Type="http://schemas.openxmlformats.org/officeDocument/2006/relationships/externalLink" Target="externalLinks/externalLink14.xml"/><Relationship Id="rId85" Type="http://schemas.openxmlformats.org/officeDocument/2006/relationships/externalLink" Target="externalLinks/externalLink19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externalLink" Target="externalLinks/externalLink37.xml"/><Relationship Id="rId108" Type="http://schemas.openxmlformats.org/officeDocument/2006/relationships/externalLink" Target="externalLinks/externalLink42.xml"/><Relationship Id="rId124" Type="http://schemas.openxmlformats.org/officeDocument/2006/relationships/externalLink" Target="externalLinks/externalLink58.xml"/><Relationship Id="rId129" Type="http://schemas.openxmlformats.org/officeDocument/2006/relationships/styles" Target="styles.xml"/><Relationship Id="rId54" Type="http://schemas.openxmlformats.org/officeDocument/2006/relationships/worksheet" Target="worksheets/sheet54.xml"/><Relationship Id="rId70" Type="http://schemas.openxmlformats.org/officeDocument/2006/relationships/externalLink" Target="externalLinks/externalLink4.xml"/><Relationship Id="rId75" Type="http://schemas.openxmlformats.org/officeDocument/2006/relationships/externalLink" Target="externalLinks/externalLink9.xml"/><Relationship Id="rId91" Type="http://schemas.openxmlformats.org/officeDocument/2006/relationships/externalLink" Target="externalLinks/externalLink25.xml"/><Relationship Id="rId96" Type="http://schemas.openxmlformats.org/officeDocument/2006/relationships/externalLink" Target="externalLinks/externalLink3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externalLink" Target="externalLinks/externalLink48.xml"/><Relationship Id="rId119" Type="http://schemas.openxmlformats.org/officeDocument/2006/relationships/externalLink" Target="externalLinks/externalLink53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externalLink" Target="externalLinks/externalLink15.xml"/><Relationship Id="rId86" Type="http://schemas.openxmlformats.org/officeDocument/2006/relationships/externalLink" Target="externalLinks/externalLink20.xml"/><Relationship Id="rId130" Type="http://schemas.openxmlformats.org/officeDocument/2006/relationships/sharedStrings" Target="sharedStrings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externalLink" Target="externalLinks/externalLink43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externalLink" Target="externalLinks/externalLink10.xml"/><Relationship Id="rId97" Type="http://schemas.openxmlformats.org/officeDocument/2006/relationships/externalLink" Target="externalLinks/externalLink31.xml"/><Relationship Id="rId104" Type="http://schemas.openxmlformats.org/officeDocument/2006/relationships/externalLink" Target="externalLinks/externalLink38.xml"/><Relationship Id="rId120" Type="http://schemas.openxmlformats.org/officeDocument/2006/relationships/externalLink" Target="externalLinks/externalLink54.xml"/><Relationship Id="rId125" Type="http://schemas.openxmlformats.org/officeDocument/2006/relationships/externalLink" Target="externalLinks/externalLink59.xml"/><Relationship Id="rId7" Type="http://schemas.openxmlformats.org/officeDocument/2006/relationships/worksheet" Target="worksheets/sheet7.xml"/><Relationship Id="rId71" Type="http://schemas.openxmlformats.org/officeDocument/2006/relationships/externalLink" Target="externalLinks/externalLink5.xml"/><Relationship Id="rId92" Type="http://schemas.openxmlformats.org/officeDocument/2006/relationships/externalLink" Target="externalLinks/externalLink26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externalLink" Target="externalLinks/externalLink21.xml"/><Relationship Id="rId110" Type="http://schemas.openxmlformats.org/officeDocument/2006/relationships/externalLink" Target="externalLinks/externalLink44.xml"/><Relationship Id="rId115" Type="http://schemas.openxmlformats.org/officeDocument/2006/relationships/externalLink" Target="externalLinks/externalLink49.xml"/><Relationship Id="rId131" Type="http://schemas.openxmlformats.org/officeDocument/2006/relationships/calcChain" Target="calcChain.xml"/><Relationship Id="rId61" Type="http://schemas.openxmlformats.org/officeDocument/2006/relationships/worksheet" Target="worksheets/sheet61.xml"/><Relationship Id="rId82" Type="http://schemas.openxmlformats.org/officeDocument/2006/relationships/externalLink" Target="externalLinks/externalLink16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externalLink" Target="externalLinks/externalLink11.xml"/><Relationship Id="rId100" Type="http://schemas.openxmlformats.org/officeDocument/2006/relationships/externalLink" Target="externalLinks/externalLink34.xml"/><Relationship Id="rId105" Type="http://schemas.openxmlformats.org/officeDocument/2006/relationships/externalLink" Target="externalLinks/externalLink39.xml"/><Relationship Id="rId126" Type="http://schemas.openxmlformats.org/officeDocument/2006/relationships/externalLink" Target="externalLinks/externalLink60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externalLink" Target="externalLinks/externalLink6.xml"/><Relationship Id="rId93" Type="http://schemas.openxmlformats.org/officeDocument/2006/relationships/externalLink" Target="externalLinks/externalLink27.xml"/><Relationship Id="rId98" Type="http://schemas.openxmlformats.org/officeDocument/2006/relationships/externalLink" Target="externalLinks/externalLink32.xml"/><Relationship Id="rId121" Type="http://schemas.openxmlformats.org/officeDocument/2006/relationships/externalLink" Target="externalLinks/externalLink55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externalLink" Target="externalLinks/externalLink1.xml"/><Relationship Id="rId116" Type="http://schemas.openxmlformats.org/officeDocument/2006/relationships/externalLink" Target="externalLinks/externalLink50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externalLink" Target="externalLinks/externalLink17.xml"/><Relationship Id="rId88" Type="http://schemas.openxmlformats.org/officeDocument/2006/relationships/externalLink" Target="externalLinks/externalLink22.xml"/><Relationship Id="rId111" Type="http://schemas.openxmlformats.org/officeDocument/2006/relationships/externalLink" Target="externalLinks/externalLink45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externalLink" Target="externalLinks/externalLink40.xml"/><Relationship Id="rId127" Type="http://schemas.openxmlformats.org/officeDocument/2006/relationships/externalLink" Target="externalLinks/externalLink61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externalLink" Target="externalLinks/externalLink7.xml"/><Relationship Id="rId78" Type="http://schemas.openxmlformats.org/officeDocument/2006/relationships/externalLink" Target="externalLinks/externalLink12.xml"/><Relationship Id="rId94" Type="http://schemas.openxmlformats.org/officeDocument/2006/relationships/externalLink" Target="externalLinks/externalLink28.xml"/><Relationship Id="rId99" Type="http://schemas.openxmlformats.org/officeDocument/2006/relationships/externalLink" Target="externalLinks/externalLink33.xml"/><Relationship Id="rId101" Type="http://schemas.openxmlformats.org/officeDocument/2006/relationships/externalLink" Target="externalLinks/externalLink35.xml"/><Relationship Id="rId122" Type="http://schemas.openxmlformats.org/officeDocument/2006/relationships/externalLink" Target="externalLinks/externalLink5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9"/>
          <c:order val="9"/>
          <c:tx>
            <c:strRef>
              <c:f>SPHJ09!$L$5</c:f>
              <c:strCache>
                <c:ptCount val="1"/>
                <c:pt idx="0">
                  <c:v>Biaya/ m3 air limbah (IDR/m3)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multiLvlStrRef>
              <c:f>SPHJ09!$B$6:$C$33</c:f>
              <c:multiLvlStrCache>
                <c:ptCount val="28"/>
                <c:lvl>
                  <c:pt idx="0">
                    <c:v>September</c:v>
                  </c:pt>
                  <c:pt idx="1">
                    <c:v>Oktober</c:v>
                  </c:pt>
                  <c:pt idx="2">
                    <c:v>Nopember</c:v>
                  </c:pt>
                  <c:pt idx="3">
                    <c:v>Desember</c:v>
                  </c:pt>
                  <c:pt idx="4">
                    <c:v>Januari</c:v>
                  </c:pt>
                  <c:pt idx="5">
                    <c:v>Februari</c:v>
                  </c:pt>
                  <c:pt idx="6">
                    <c:v>Maret</c:v>
                  </c:pt>
                  <c:pt idx="7">
                    <c:v>April</c:v>
                  </c:pt>
                  <c:pt idx="8">
                    <c:v>Mei</c:v>
                  </c:pt>
                  <c:pt idx="9">
                    <c:v>Juni</c:v>
                  </c:pt>
                  <c:pt idx="10">
                    <c:v>Juli </c:v>
                  </c:pt>
                  <c:pt idx="11">
                    <c:v>Agustus</c:v>
                  </c:pt>
                  <c:pt idx="12">
                    <c:v>September</c:v>
                  </c:pt>
                  <c:pt idx="13">
                    <c:v>Oktober</c:v>
                  </c:pt>
                  <c:pt idx="14">
                    <c:v>Nopember</c:v>
                  </c:pt>
                  <c:pt idx="15">
                    <c:v>Desember</c:v>
                  </c:pt>
                  <c:pt idx="16">
                    <c:v>Januari</c:v>
                  </c:pt>
                  <c:pt idx="17">
                    <c:v>Februari</c:v>
                  </c:pt>
                  <c:pt idx="18">
                    <c:v>Maret</c:v>
                  </c:pt>
                  <c:pt idx="19">
                    <c:v>April</c:v>
                  </c:pt>
                  <c:pt idx="20">
                    <c:v>Mei</c:v>
                  </c:pt>
                  <c:pt idx="21">
                    <c:v>Juni</c:v>
                  </c:pt>
                  <c:pt idx="22">
                    <c:v>Juli </c:v>
                  </c:pt>
                  <c:pt idx="23">
                    <c:v>Agustus</c:v>
                  </c:pt>
                  <c:pt idx="24">
                    <c:v>September</c:v>
                  </c:pt>
                  <c:pt idx="25">
                    <c:v>Oktober</c:v>
                  </c:pt>
                  <c:pt idx="26">
                    <c:v>Nopember</c:v>
                  </c:pt>
                  <c:pt idx="27">
                    <c:v>Desember</c:v>
                  </c:pt>
                </c:lvl>
                <c:lvl>
                  <c:pt idx="0">
                    <c:v>2020</c:v>
                  </c:pt>
                  <c:pt idx="1">
                    <c:v>2020</c:v>
                  </c:pt>
                  <c:pt idx="2">
                    <c:v>2020</c:v>
                  </c:pt>
                  <c:pt idx="3">
                    <c:v>2020</c:v>
                  </c:pt>
                  <c:pt idx="4">
                    <c:v>2021</c:v>
                  </c:pt>
                  <c:pt idx="5">
                    <c:v>2021</c:v>
                  </c:pt>
                  <c:pt idx="6">
                    <c:v>2021</c:v>
                  </c:pt>
                  <c:pt idx="7">
                    <c:v>2021</c:v>
                  </c:pt>
                  <c:pt idx="8">
                    <c:v>2021</c:v>
                  </c:pt>
                  <c:pt idx="9">
                    <c:v>2021</c:v>
                  </c:pt>
                  <c:pt idx="10">
                    <c:v>2021</c:v>
                  </c:pt>
                  <c:pt idx="11">
                    <c:v>2021</c:v>
                  </c:pt>
                  <c:pt idx="12">
                    <c:v>2021</c:v>
                  </c:pt>
                  <c:pt idx="13">
                    <c:v>2021</c:v>
                  </c:pt>
                  <c:pt idx="14">
                    <c:v>2021</c:v>
                  </c:pt>
                  <c:pt idx="15">
                    <c:v>2021</c:v>
                  </c:pt>
                  <c:pt idx="16">
                    <c:v>2022</c:v>
                  </c:pt>
                  <c:pt idx="17">
                    <c:v>2022</c:v>
                  </c:pt>
                  <c:pt idx="18">
                    <c:v>2022</c:v>
                  </c:pt>
                  <c:pt idx="19">
                    <c:v>2022</c:v>
                  </c:pt>
                  <c:pt idx="20">
                    <c:v>2022</c:v>
                  </c:pt>
                  <c:pt idx="21">
                    <c:v>2022</c:v>
                  </c:pt>
                  <c:pt idx="22">
                    <c:v>2022</c:v>
                  </c:pt>
                  <c:pt idx="23">
                    <c:v>2022</c:v>
                  </c:pt>
                  <c:pt idx="24">
                    <c:v>2022</c:v>
                  </c:pt>
                  <c:pt idx="25">
                    <c:v>2022</c:v>
                  </c:pt>
                  <c:pt idx="26">
                    <c:v>2022</c:v>
                  </c:pt>
                  <c:pt idx="27">
                    <c:v>2022</c:v>
                  </c:pt>
                </c:lvl>
              </c:multiLvlStrCache>
            </c:multiLvlStrRef>
          </c:cat>
          <c:val>
            <c:numRef>
              <c:f>SPHJ09!$L$6:$L$33</c:f>
              <c:numCache>
                <c:formatCode>_([$Rp-421]* #,##0.00_);_([$Rp-421]* \(#,##0.00\);_([$Rp-421]* \-??_);_(@_)</c:formatCode>
                <c:ptCount val="28"/>
                <c:pt idx="0">
                  <c:v>474.91286318240543</c:v>
                </c:pt>
                <c:pt idx="1">
                  <c:v>771.31117505990301</c:v>
                </c:pt>
                <c:pt idx="2">
                  <c:v>988.2570111200539</c:v>
                </c:pt>
                <c:pt idx="3">
                  <c:v>988.2570111200539</c:v>
                </c:pt>
                <c:pt idx="4">
                  <c:v>627.9408533156253</c:v>
                </c:pt>
                <c:pt idx="5">
                  <c:v>972.83428013514401</c:v>
                </c:pt>
                <c:pt idx="6">
                  <c:v>239.64365246668089</c:v>
                </c:pt>
                <c:pt idx="7">
                  <c:v>763.03017756578936</c:v>
                </c:pt>
                <c:pt idx="8">
                  <c:v>1009.8793712568358</c:v>
                </c:pt>
                <c:pt idx="9">
                  <c:v>1240.3177017417711</c:v>
                </c:pt>
                <c:pt idx="10">
                  <c:v>490.51537207615115</c:v>
                </c:pt>
                <c:pt idx="11">
                  <c:v>1218.3663544808062</c:v>
                </c:pt>
                <c:pt idx="12">
                  <c:v>1451.6592454730912</c:v>
                </c:pt>
                <c:pt idx="13">
                  <c:v>946.90201152532472</c:v>
                </c:pt>
                <c:pt idx="14">
                  <c:v>208.80918601527165</c:v>
                </c:pt>
                <c:pt idx="15">
                  <c:v>338.7810900907599</c:v>
                </c:pt>
                <c:pt idx="16">
                  <c:v>588.12339050578987</c:v>
                </c:pt>
                <c:pt idx="17">
                  <c:v>191.99574862205253</c:v>
                </c:pt>
                <c:pt idx="18">
                  <c:v>244.91689222677417</c:v>
                </c:pt>
                <c:pt idx="19">
                  <c:v>1292.4563052061108</c:v>
                </c:pt>
                <c:pt idx="20">
                  <c:v>1247.5596074159803</c:v>
                </c:pt>
                <c:pt idx="21">
                  <c:v>969.70518400705987</c:v>
                </c:pt>
                <c:pt idx="22">
                  <c:v>1404.8804825247905</c:v>
                </c:pt>
                <c:pt idx="23">
                  <c:v>886.97139196453134</c:v>
                </c:pt>
                <c:pt idx="24">
                  <c:v>1449.3644077080173</c:v>
                </c:pt>
                <c:pt idx="25">
                  <c:v>1400.1042593627167</c:v>
                </c:pt>
                <c:pt idx="26">
                  <c:v>1165.2480971262278</c:v>
                </c:pt>
                <c:pt idx="27">
                  <c:v>1526.6039553252299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FA35-4CF3-B109-065F796234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911400320"/>
        <c:axId val="-911407392"/>
        <c:extLst xmlns:c16r2="http://schemas.microsoft.com/office/drawing/2015/06/chart"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SPHJ09!$C$5</c15:sqref>
                        </c15:formulaRef>
                      </c:ext>
                    </c:extLst>
                    <c:strCache>
                      <c:ptCount val="1"/>
                      <c:pt idx="0">
                        <c:v>Bulan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 xmlns:c16r2="http://schemas.microsoft.com/office/drawing/2015/06/chart">
                      <c:ext uri="{02D57815-91ED-43cb-92C2-25804820EDAC}">
                        <c15:formulaRef>
                          <c15:sqref>SPHJ09!$B$6:$C$33</c15:sqref>
                        </c15:formulaRef>
                      </c:ext>
                    </c:extLst>
                    <c:multiLvlStrCache>
                      <c:ptCount val="28"/>
                      <c:lvl>
                        <c:pt idx="0">
                          <c:v>September</c:v>
                        </c:pt>
                        <c:pt idx="1">
                          <c:v>Oktober</c:v>
                        </c:pt>
                        <c:pt idx="2">
                          <c:v>Nopember</c:v>
                        </c:pt>
                        <c:pt idx="3">
                          <c:v>Desember</c:v>
                        </c:pt>
                        <c:pt idx="4">
                          <c:v>Januari</c:v>
                        </c:pt>
                        <c:pt idx="5">
                          <c:v>Februari</c:v>
                        </c:pt>
                        <c:pt idx="6">
                          <c:v>Maret</c:v>
                        </c:pt>
                        <c:pt idx="7">
                          <c:v>April</c:v>
                        </c:pt>
                        <c:pt idx="8">
                          <c:v>Mei</c:v>
                        </c:pt>
                        <c:pt idx="9">
                          <c:v>Juni</c:v>
                        </c:pt>
                        <c:pt idx="10">
                          <c:v>Juli </c:v>
                        </c:pt>
                        <c:pt idx="11">
                          <c:v>Agustus</c:v>
                        </c:pt>
                        <c:pt idx="12">
                          <c:v>September</c:v>
                        </c:pt>
                        <c:pt idx="13">
                          <c:v>Oktober</c:v>
                        </c:pt>
                        <c:pt idx="14">
                          <c:v>Nopember</c:v>
                        </c:pt>
                        <c:pt idx="15">
                          <c:v>Desember</c:v>
                        </c:pt>
                        <c:pt idx="16">
                          <c:v>Januari</c:v>
                        </c:pt>
                        <c:pt idx="17">
                          <c:v>Februari</c:v>
                        </c:pt>
                        <c:pt idx="18">
                          <c:v>Maret</c:v>
                        </c:pt>
                        <c:pt idx="19">
                          <c:v>April</c:v>
                        </c:pt>
                        <c:pt idx="20">
                          <c:v>Mei</c:v>
                        </c:pt>
                        <c:pt idx="21">
                          <c:v>Juni</c:v>
                        </c:pt>
                        <c:pt idx="22">
                          <c:v>Juli </c:v>
                        </c:pt>
                        <c:pt idx="23">
                          <c:v>Agustus</c:v>
                        </c:pt>
                        <c:pt idx="24">
                          <c:v>September</c:v>
                        </c:pt>
                        <c:pt idx="25">
                          <c:v>Oktober</c:v>
                        </c:pt>
                        <c:pt idx="26">
                          <c:v>Nopember</c:v>
                        </c:pt>
                        <c:pt idx="27">
                          <c:v>Desember</c:v>
                        </c:pt>
                      </c:lvl>
                      <c:lvl>
                        <c:pt idx="0">
                          <c:v>2020</c:v>
                        </c:pt>
                        <c:pt idx="1">
                          <c:v>2020</c:v>
                        </c:pt>
                        <c:pt idx="2">
                          <c:v>2020</c:v>
                        </c:pt>
                        <c:pt idx="3">
                          <c:v>2020</c:v>
                        </c:pt>
                        <c:pt idx="4">
                          <c:v>2021</c:v>
                        </c:pt>
                        <c:pt idx="5">
                          <c:v>2021</c:v>
                        </c:pt>
                        <c:pt idx="6">
                          <c:v>2021</c:v>
                        </c:pt>
                        <c:pt idx="7">
                          <c:v>2021</c:v>
                        </c:pt>
                        <c:pt idx="8">
                          <c:v>2021</c:v>
                        </c:pt>
                        <c:pt idx="9">
                          <c:v>2021</c:v>
                        </c:pt>
                        <c:pt idx="10">
                          <c:v>2021</c:v>
                        </c:pt>
                        <c:pt idx="11">
                          <c:v>2021</c:v>
                        </c:pt>
                        <c:pt idx="12">
                          <c:v>2021</c:v>
                        </c:pt>
                        <c:pt idx="13">
                          <c:v>2021</c:v>
                        </c:pt>
                        <c:pt idx="14">
                          <c:v>2021</c:v>
                        </c:pt>
                        <c:pt idx="15">
                          <c:v>2021</c:v>
                        </c:pt>
                        <c:pt idx="16">
                          <c:v>2022</c:v>
                        </c:pt>
                        <c:pt idx="17">
                          <c:v>2022</c:v>
                        </c:pt>
                        <c:pt idx="18">
                          <c:v>2022</c:v>
                        </c:pt>
                        <c:pt idx="19">
                          <c:v>2022</c:v>
                        </c:pt>
                        <c:pt idx="20">
                          <c:v>2022</c:v>
                        </c:pt>
                        <c:pt idx="21">
                          <c:v>2022</c:v>
                        </c:pt>
                        <c:pt idx="22">
                          <c:v>2022</c:v>
                        </c:pt>
                        <c:pt idx="23">
                          <c:v>2022</c:v>
                        </c:pt>
                        <c:pt idx="24">
                          <c:v>2022</c:v>
                        </c:pt>
                        <c:pt idx="25">
                          <c:v>2022</c:v>
                        </c:pt>
                        <c:pt idx="26">
                          <c:v>2022</c:v>
                        </c:pt>
                        <c:pt idx="27">
                          <c:v>2022</c:v>
                        </c:pt>
                      </c:lvl>
                    </c:multiLvlStrCache>
                  </c:multiLvlStrRef>
                </c:cat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SPHJ09!$C$6:$C$33</c15:sqref>
                        </c15:formulaRef>
                      </c:ext>
                    </c:extLst>
                    <c:numCache>
                      <c:formatCode>General</c:formatCode>
                      <c:ptCount val="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</c:numCache>
                  </c:numRef>
                </c: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0-FA35-4CF3-B109-065F7962343B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SPHJ09!$D$5</c15:sqref>
                        </c15:formulaRef>
                      </c:ext>
                    </c:extLst>
                    <c:strCache>
                      <c:ptCount val="1"/>
                      <c:pt idx="0">
                        <c:v>pH rata rata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SPHJ09!$B$6:$C$33</c15:sqref>
                        </c15:formulaRef>
                      </c:ext>
                    </c:extLst>
                    <c:multiLvlStrCache>
                      <c:ptCount val="28"/>
                      <c:lvl>
                        <c:pt idx="0">
                          <c:v>September</c:v>
                        </c:pt>
                        <c:pt idx="1">
                          <c:v>Oktober</c:v>
                        </c:pt>
                        <c:pt idx="2">
                          <c:v>Nopember</c:v>
                        </c:pt>
                        <c:pt idx="3">
                          <c:v>Desember</c:v>
                        </c:pt>
                        <c:pt idx="4">
                          <c:v>Januari</c:v>
                        </c:pt>
                        <c:pt idx="5">
                          <c:v>Februari</c:v>
                        </c:pt>
                        <c:pt idx="6">
                          <c:v>Maret</c:v>
                        </c:pt>
                        <c:pt idx="7">
                          <c:v>April</c:v>
                        </c:pt>
                        <c:pt idx="8">
                          <c:v>Mei</c:v>
                        </c:pt>
                        <c:pt idx="9">
                          <c:v>Juni</c:v>
                        </c:pt>
                        <c:pt idx="10">
                          <c:v>Juli </c:v>
                        </c:pt>
                        <c:pt idx="11">
                          <c:v>Agustus</c:v>
                        </c:pt>
                        <c:pt idx="12">
                          <c:v>September</c:v>
                        </c:pt>
                        <c:pt idx="13">
                          <c:v>Oktober</c:v>
                        </c:pt>
                        <c:pt idx="14">
                          <c:v>Nopember</c:v>
                        </c:pt>
                        <c:pt idx="15">
                          <c:v>Desember</c:v>
                        </c:pt>
                        <c:pt idx="16">
                          <c:v>Januari</c:v>
                        </c:pt>
                        <c:pt idx="17">
                          <c:v>Februari</c:v>
                        </c:pt>
                        <c:pt idx="18">
                          <c:v>Maret</c:v>
                        </c:pt>
                        <c:pt idx="19">
                          <c:v>April</c:v>
                        </c:pt>
                        <c:pt idx="20">
                          <c:v>Mei</c:v>
                        </c:pt>
                        <c:pt idx="21">
                          <c:v>Juni</c:v>
                        </c:pt>
                        <c:pt idx="22">
                          <c:v>Juli </c:v>
                        </c:pt>
                        <c:pt idx="23">
                          <c:v>Agustus</c:v>
                        </c:pt>
                        <c:pt idx="24">
                          <c:v>September</c:v>
                        </c:pt>
                        <c:pt idx="25">
                          <c:v>Oktober</c:v>
                        </c:pt>
                        <c:pt idx="26">
                          <c:v>Nopember</c:v>
                        </c:pt>
                        <c:pt idx="27">
                          <c:v>Desember</c:v>
                        </c:pt>
                      </c:lvl>
                      <c:lvl>
                        <c:pt idx="0">
                          <c:v>2020</c:v>
                        </c:pt>
                        <c:pt idx="1">
                          <c:v>2020</c:v>
                        </c:pt>
                        <c:pt idx="2">
                          <c:v>2020</c:v>
                        </c:pt>
                        <c:pt idx="3">
                          <c:v>2020</c:v>
                        </c:pt>
                        <c:pt idx="4">
                          <c:v>2021</c:v>
                        </c:pt>
                        <c:pt idx="5">
                          <c:v>2021</c:v>
                        </c:pt>
                        <c:pt idx="6">
                          <c:v>2021</c:v>
                        </c:pt>
                        <c:pt idx="7">
                          <c:v>2021</c:v>
                        </c:pt>
                        <c:pt idx="8">
                          <c:v>2021</c:v>
                        </c:pt>
                        <c:pt idx="9">
                          <c:v>2021</c:v>
                        </c:pt>
                        <c:pt idx="10">
                          <c:v>2021</c:v>
                        </c:pt>
                        <c:pt idx="11">
                          <c:v>2021</c:v>
                        </c:pt>
                        <c:pt idx="12">
                          <c:v>2021</c:v>
                        </c:pt>
                        <c:pt idx="13">
                          <c:v>2021</c:v>
                        </c:pt>
                        <c:pt idx="14">
                          <c:v>2021</c:v>
                        </c:pt>
                        <c:pt idx="15">
                          <c:v>2021</c:v>
                        </c:pt>
                        <c:pt idx="16">
                          <c:v>2022</c:v>
                        </c:pt>
                        <c:pt idx="17">
                          <c:v>2022</c:v>
                        </c:pt>
                        <c:pt idx="18">
                          <c:v>2022</c:v>
                        </c:pt>
                        <c:pt idx="19">
                          <c:v>2022</c:v>
                        </c:pt>
                        <c:pt idx="20">
                          <c:v>2022</c:v>
                        </c:pt>
                        <c:pt idx="21">
                          <c:v>2022</c:v>
                        </c:pt>
                        <c:pt idx="22">
                          <c:v>2022</c:v>
                        </c:pt>
                        <c:pt idx="23">
                          <c:v>2022</c:v>
                        </c:pt>
                        <c:pt idx="24">
                          <c:v>2022</c:v>
                        </c:pt>
                        <c:pt idx="25">
                          <c:v>2022</c:v>
                        </c:pt>
                        <c:pt idx="26">
                          <c:v>2022</c:v>
                        </c:pt>
                        <c:pt idx="27">
                          <c:v>2022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SPHJ09!$D$6:$D$33</c15:sqref>
                        </c15:formulaRef>
                      </c:ext>
                    </c:extLst>
                    <c:numCache>
                      <c:formatCode>0.00</c:formatCode>
                      <c:ptCount val="28"/>
                      <c:pt idx="0">
                        <c:v>6.833333333333333</c:v>
                      </c:pt>
                      <c:pt idx="1">
                        <c:v>6.5288018433179715</c:v>
                      </c:pt>
                      <c:pt idx="2">
                        <c:v>6.4033333333333333</c:v>
                      </c:pt>
                      <c:pt idx="3">
                        <c:v>6.4033333333333333</c:v>
                      </c:pt>
                      <c:pt idx="4">
                        <c:v>6.434408602150536</c:v>
                      </c:pt>
                      <c:pt idx="5">
                        <c:v>6.730952380952381</c:v>
                      </c:pt>
                      <c:pt idx="6">
                        <c:v>6.4365591397849444</c:v>
                      </c:pt>
                      <c:pt idx="7">
                        <c:v>6.8462037037037042</c:v>
                      </c:pt>
                      <c:pt idx="8">
                        <c:v>6.7182795698924735</c:v>
                      </c:pt>
                      <c:pt idx="9">
                        <c:v>6.7172413793103454</c:v>
                      </c:pt>
                      <c:pt idx="10">
                        <c:v>6.6096774193548411</c:v>
                      </c:pt>
                      <c:pt idx="11">
                        <c:v>6.5870967741935509</c:v>
                      </c:pt>
                      <c:pt idx="12">
                        <c:v>6.6299999999999981</c:v>
                      </c:pt>
                      <c:pt idx="13">
                        <c:v>6.8</c:v>
                      </c:pt>
                      <c:pt idx="14">
                        <c:v>6.6733333333333347</c:v>
                      </c:pt>
                      <c:pt idx="15">
                        <c:v>6.61</c:v>
                      </c:pt>
                      <c:pt idx="16">
                        <c:v>6.8677419354838731</c:v>
                      </c:pt>
                      <c:pt idx="17">
                        <c:v>6.6857142857142886</c:v>
                      </c:pt>
                      <c:pt idx="18">
                        <c:v>6.4322580645161294</c:v>
                      </c:pt>
                      <c:pt idx="19">
                        <c:v>6.52</c:v>
                      </c:pt>
                      <c:pt idx="20">
                        <c:v>6.7161290322580651</c:v>
                      </c:pt>
                      <c:pt idx="21">
                        <c:v>6.6133333333333333</c:v>
                      </c:pt>
                      <c:pt idx="22">
                        <c:v>6.76</c:v>
                      </c:pt>
                      <c:pt idx="23">
                        <c:v>6.7646505376344077</c:v>
                      </c:pt>
                      <c:pt idx="24">
                        <c:v>6.7956944444444458</c:v>
                      </c:pt>
                      <c:pt idx="25">
                        <c:v>6.7602150537634431</c:v>
                      </c:pt>
                      <c:pt idx="26">
                        <c:v>6.6550833333333319</c:v>
                      </c:pt>
                      <c:pt idx="27">
                        <c:v>6.7177419354838701</c:v>
                      </c:pt>
                    </c:numCache>
                  </c:numRef>
                </c: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1-FA35-4CF3-B109-065F7962343B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SPHJ09!$E$5</c15:sqref>
                        </c15:formulaRef>
                      </c:ext>
                    </c:extLst>
                    <c:strCache>
                      <c:ptCount val="1"/>
                      <c:pt idx="0">
                        <c:v>TSS rata rata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SPHJ09!$B$6:$C$33</c15:sqref>
                        </c15:formulaRef>
                      </c:ext>
                    </c:extLst>
                    <c:multiLvlStrCache>
                      <c:ptCount val="28"/>
                      <c:lvl>
                        <c:pt idx="0">
                          <c:v>September</c:v>
                        </c:pt>
                        <c:pt idx="1">
                          <c:v>Oktober</c:v>
                        </c:pt>
                        <c:pt idx="2">
                          <c:v>Nopember</c:v>
                        </c:pt>
                        <c:pt idx="3">
                          <c:v>Desember</c:v>
                        </c:pt>
                        <c:pt idx="4">
                          <c:v>Januari</c:v>
                        </c:pt>
                        <c:pt idx="5">
                          <c:v>Februari</c:v>
                        </c:pt>
                        <c:pt idx="6">
                          <c:v>Maret</c:v>
                        </c:pt>
                        <c:pt idx="7">
                          <c:v>April</c:v>
                        </c:pt>
                        <c:pt idx="8">
                          <c:v>Mei</c:v>
                        </c:pt>
                        <c:pt idx="9">
                          <c:v>Juni</c:v>
                        </c:pt>
                        <c:pt idx="10">
                          <c:v>Juli </c:v>
                        </c:pt>
                        <c:pt idx="11">
                          <c:v>Agustus</c:v>
                        </c:pt>
                        <c:pt idx="12">
                          <c:v>September</c:v>
                        </c:pt>
                        <c:pt idx="13">
                          <c:v>Oktober</c:v>
                        </c:pt>
                        <c:pt idx="14">
                          <c:v>Nopember</c:v>
                        </c:pt>
                        <c:pt idx="15">
                          <c:v>Desember</c:v>
                        </c:pt>
                        <c:pt idx="16">
                          <c:v>Januari</c:v>
                        </c:pt>
                        <c:pt idx="17">
                          <c:v>Februari</c:v>
                        </c:pt>
                        <c:pt idx="18">
                          <c:v>Maret</c:v>
                        </c:pt>
                        <c:pt idx="19">
                          <c:v>April</c:v>
                        </c:pt>
                        <c:pt idx="20">
                          <c:v>Mei</c:v>
                        </c:pt>
                        <c:pt idx="21">
                          <c:v>Juni</c:v>
                        </c:pt>
                        <c:pt idx="22">
                          <c:v>Juli </c:v>
                        </c:pt>
                        <c:pt idx="23">
                          <c:v>Agustus</c:v>
                        </c:pt>
                        <c:pt idx="24">
                          <c:v>September</c:v>
                        </c:pt>
                        <c:pt idx="25">
                          <c:v>Oktober</c:v>
                        </c:pt>
                        <c:pt idx="26">
                          <c:v>Nopember</c:v>
                        </c:pt>
                        <c:pt idx="27">
                          <c:v>Desember</c:v>
                        </c:pt>
                      </c:lvl>
                      <c:lvl>
                        <c:pt idx="0">
                          <c:v>2020</c:v>
                        </c:pt>
                        <c:pt idx="1">
                          <c:v>2020</c:v>
                        </c:pt>
                        <c:pt idx="2">
                          <c:v>2020</c:v>
                        </c:pt>
                        <c:pt idx="3">
                          <c:v>2020</c:v>
                        </c:pt>
                        <c:pt idx="4">
                          <c:v>2021</c:v>
                        </c:pt>
                        <c:pt idx="5">
                          <c:v>2021</c:v>
                        </c:pt>
                        <c:pt idx="6">
                          <c:v>2021</c:v>
                        </c:pt>
                        <c:pt idx="7">
                          <c:v>2021</c:v>
                        </c:pt>
                        <c:pt idx="8">
                          <c:v>2021</c:v>
                        </c:pt>
                        <c:pt idx="9">
                          <c:v>2021</c:v>
                        </c:pt>
                        <c:pt idx="10">
                          <c:v>2021</c:v>
                        </c:pt>
                        <c:pt idx="11">
                          <c:v>2021</c:v>
                        </c:pt>
                        <c:pt idx="12">
                          <c:v>2021</c:v>
                        </c:pt>
                        <c:pt idx="13">
                          <c:v>2021</c:v>
                        </c:pt>
                        <c:pt idx="14">
                          <c:v>2021</c:v>
                        </c:pt>
                        <c:pt idx="15">
                          <c:v>2021</c:v>
                        </c:pt>
                        <c:pt idx="16">
                          <c:v>2022</c:v>
                        </c:pt>
                        <c:pt idx="17">
                          <c:v>2022</c:v>
                        </c:pt>
                        <c:pt idx="18">
                          <c:v>2022</c:v>
                        </c:pt>
                        <c:pt idx="19">
                          <c:v>2022</c:v>
                        </c:pt>
                        <c:pt idx="20">
                          <c:v>2022</c:v>
                        </c:pt>
                        <c:pt idx="21">
                          <c:v>2022</c:v>
                        </c:pt>
                        <c:pt idx="22">
                          <c:v>2022</c:v>
                        </c:pt>
                        <c:pt idx="23">
                          <c:v>2022</c:v>
                        </c:pt>
                        <c:pt idx="24">
                          <c:v>2022</c:v>
                        </c:pt>
                        <c:pt idx="25">
                          <c:v>2022</c:v>
                        </c:pt>
                        <c:pt idx="26">
                          <c:v>2022</c:v>
                        </c:pt>
                        <c:pt idx="27">
                          <c:v>2022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SPHJ09!$E$6:$E$33</c15:sqref>
                        </c15:formulaRef>
                      </c:ext>
                    </c:extLst>
                    <c:numCache>
                      <c:formatCode>0</c:formatCode>
                      <c:ptCount val="28"/>
                      <c:pt idx="0">
                        <c:v>13</c:v>
                      </c:pt>
                      <c:pt idx="1">
                        <c:v>8.8245007680491554</c:v>
                      </c:pt>
                      <c:pt idx="2">
                        <c:v>13.956666666666665</c:v>
                      </c:pt>
                      <c:pt idx="3">
                        <c:v>13.956666666666665</c:v>
                      </c:pt>
                      <c:pt idx="4">
                        <c:v>16</c:v>
                      </c:pt>
                      <c:pt idx="5">
                        <c:v>9.6190476190476186</c:v>
                      </c:pt>
                      <c:pt idx="6">
                        <c:v>16.559139784946236</c:v>
                      </c:pt>
                      <c:pt idx="7">
                        <c:v>6.75</c:v>
                      </c:pt>
                      <c:pt idx="8">
                        <c:v>5.4086021505376349</c:v>
                      </c:pt>
                      <c:pt idx="9">
                        <c:v>12.9</c:v>
                      </c:pt>
                      <c:pt idx="10">
                        <c:v>8.9032258064516121</c:v>
                      </c:pt>
                      <c:pt idx="11">
                        <c:v>9.4516129032258061</c:v>
                      </c:pt>
                      <c:pt idx="12">
                        <c:v>11.5</c:v>
                      </c:pt>
                      <c:pt idx="13">
                        <c:v>13.62</c:v>
                      </c:pt>
                      <c:pt idx="14">
                        <c:v>13.2</c:v>
                      </c:pt>
                      <c:pt idx="15">
                        <c:v>12.22</c:v>
                      </c:pt>
                      <c:pt idx="16">
                        <c:v>29.580645161290324</c:v>
                      </c:pt>
                      <c:pt idx="17">
                        <c:v>26.035714285714285</c:v>
                      </c:pt>
                      <c:pt idx="18">
                        <c:v>21.838709677419356</c:v>
                      </c:pt>
                      <c:pt idx="19">
                        <c:v>25.2</c:v>
                      </c:pt>
                      <c:pt idx="20">
                        <c:v>26.870967741935484</c:v>
                      </c:pt>
                      <c:pt idx="21">
                        <c:v>22.633333333333333</c:v>
                      </c:pt>
                      <c:pt idx="22">
                        <c:v>20.87</c:v>
                      </c:pt>
                      <c:pt idx="23">
                        <c:v>26.35483870967742</c:v>
                      </c:pt>
                      <c:pt idx="24">
                        <c:v>23.627777777777776</c:v>
                      </c:pt>
                      <c:pt idx="25">
                        <c:v>24.806451612903224</c:v>
                      </c:pt>
                      <c:pt idx="26">
                        <c:v>20.8</c:v>
                      </c:pt>
                      <c:pt idx="27">
                        <c:v>27.258064516129032</c:v>
                      </c:pt>
                    </c:numCache>
                  </c:numRef>
                </c: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2-FA35-4CF3-B109-065F7962343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SPHJ09!$F$5</c15:sqref>
                        </c15:formulaRef>
                      </c:ext>
                    </c:extLst>
                    <c:strCache>
                      <c:ptCount val="1"/>
                      <c:pt idx="0">
                        <c:v>Debit rata rata (l/s)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SPHJ09!$B$6:$C$33</c15:sqref>
                        </c15:formulaRef>
                      </c:ext>
                    </c:extLst>
                    <c:multiLvlStrCache>
                      <c:ptCount val="28"/>
                      <c:lvl>
                        <c:pt idx="0">
                          <c:v>September</c:v>
                        </c:pt>
                        <c:pt idx="1">
                          <c:v>Oktober</c:v>
                        </c:pt>
                        <c:pt idx="2">
                          <c:v>Nopember</c:v>
                        </c:pt>
                        <c:pt idx="3">
                          <c:v>Desember</c:v>
                        </c:pt>
                        <c:pt idx="4">
                          <c:v>Januari</c:v>
                        </c:pt>
                        <c:pt idx="5">
                          <c:v>Februari</c:v>
                        </c:pt>
                        <c:pt idx="6">
                          <c:v>Maret</c:v>
                        </c:pt>
                        <c:pt idx="7">
                          <c:v>April</c:v>
                        </c:pt>
                        <c:pt idx="8">
                          <c:v>Mei</c:v>
                        </c:pt>
                        <c:pt idx="9">
                          <c:v>Juni</c:v>
                        </c:pt>
                        <c:pt idx="10">
                          <c:v>Juli </c:v>
                        </c:pt>
                        <c:pt idx="11">
                          <c:v>Agustus</c:v>
                        </c:pt>
                        <c:pt idx="12">
                          <c:v>September</c:v>
                        </c:pt>
                        <c:pt idx="13">
                          <c:v>Oktober</c:v>
                        </c:pt>
                        <c:pt idx="14">
                          <c:v>Nopember</c:v>
                        </c:pt>
                        <c:pt idx="15">
                          <c:v>Desember</c:v>
                        </c:pt>
                        <c:pt idx="16">
                          <c:v>Januari</c:v>
                        </c:pt>
                        <c:pt idx="17">
                          <c:v>Februari</c:v>
                        </c:pt>
                        <c:pt idx="18">
                          <c:v>Maret</c:v>
                        </c:pt>
                        <c:pt idx="19">
                          <c:v>April</c:v>
                        </c:pt>
                        <c:pt idx="20">
                          <c:v>Mei</c:v>
                        </c:pt>
                        <c:pt idx="21">
                          <c:v>Juni</c:v>
                        </c:pt>
                        <c:pt idx="22">
                          <c:v>Juli </c:v>
                        </c:pt>
                        <c:pt idx="23">
                          <c:v>Agustus</c:v>
                        </c:pt>
                        <c:pt idx="24">
                          <c:v>September</c:v>
                        </c:pt>
                        <c:pt idx="25">
                          <c:v>Oktober</c:v>
                        </c:pt>
                        <c:pt idx="26">
                          <c:v>Nopember</c:v>
                        </c:pt>
                        <c:pt idx="27">
                          <c:v>Desember</c:v>
                        </c:pt>
                      </c:lvl>
                      <c:lvl>
                        <c:pt idx="0">
                          <c:v>2020</c:v>
                        </c:pt>
                        <c:pt idx="1">
                          <c:v>2020</c:v>
                        </c:pt>
                        <c:pt idx="2">
                          <c:v>2020</c:v>
                        </c:pt>
                        <c:pt idx="3">
                          <c:v>2020</c:v>
                        </c:pt>
                        <c:pt idx="4">
                          <c:v>2021</c:v>
                        </c:pt>
                        <c:pt idx="5">
                          <c:v>2021</c:v>
                        </c:pt>
                        <c:pt idx="6">
                          <c:v>2021</c:v>
                        </c:pt>
                        <c:pt idx="7">
                          <c:v>2021</c:v>
                        </c:pt>
                        <c:pt idx="8">
                          <c:v>2021</c:v>
                        </c:pt>
                        <c:pt idx="9">
                          <c:v>2021</c:v>
                        </c:pt>
                        <c:pt idx="10">
                          <c:v>2021</c:v>
                        </c:pt>
                        <c:pt idx="11">
                          <c:v>2021</c:v>
                        </c:pt>
                        <c:pt idx="12">
                          <c:v>2021</c:v>
                        </c:pt>
                        <c:pt idx="13">
                          <c:v>2021</c:v>
                        </c:pt>
                        <c:pt idx="14">
                          <c:v>2021</c:v>
                        </c:pt>
                        <c:pt idx="15">
                          <c:v>2021</c:v>
                        </c:pt>
                        <c:pt idx="16">
                          <c:v>2022</c:v>
                        </c:pt>
                        <c:pt idx="17">
                          <c:v>2022</c:v>
                        </c:pt>
                        <c:pt idx="18">
                          <c:v>2022</c:v>
                        </c:pt>
                        <c:pt idx="19">
                          <c:v>2022</c:v>
                        </c:pt>
                        <c:pt idx="20">
                          <c:v>2022</c:v>
                        </c:pt>
                        <c:pt idx="21">
                          <c:v>2022</c:v>
                        </c:pt>
                        <c:pt idx="22">
                          <c:v>2022</c:v>
                        </c:pt>
                        <c:pt idx="23">
                          <c:v>2022</c:v>
                        </c:pt>
                        <c:pt idx="24">
                          <c:v>2022</c:v>
                        </c:pt>
                        <c:pt idx="25">
                          <c:v>2022</c:v>
                        </c:pt>
                        <c:pt idx="26">
                          <c:v>2022</c:v>
                        </c:pt>
                        <c:pt idx="27">
                          <c:v>2022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SPHJ09!$F$6:$F$33</c15:sqref>
                        </c15:formulaRef>
                      </c:ext>
                    </c:extLst>
                    <c:numCache>
                      <c:formatCode>0.00</c:formatCode>
                      <c:ptCount val="28"/>
                      <c:pt idx="0">
                        <c:v>46.298055034154515</c:v>
                      </c:pt>
                      <c:pt idx="1">
                        <c:v>21.034217764277788</c:v>
                      </c:pt>
                      <c:pt idx="2">
                        <c:v>10.411940657266404</c:v>
                      </c:pt>
                      <c:pt idx="3">
                        <c:v>10.076071603806199</c:v>
                      </c:pt>
                      <c:pt idx="4">
                        <c:v>13.902821889361661</c:v>
                      </c:pt>
                      <c:pt idx="5">
                        <c:v>11.325423987638773</c:v>
                      </c:pt>
                      <c:pt idx="6">
                        <c:v>46.55079628709197</c:v>
                      </c:pt>
                      <c:pt idx="7">
                        <c:v>9.8258603708929417</c:v>
                      </c:pt>
                      <c:pt idx="8">
                        <c:v>7.7992303674986987</c:v>
                      </c:pt>
                      <c:pt idx="9">
                        <c:v>19.701213531479787</c:v>
                      </c:pt>
                      <c:pt idx="10">
                        <c:v>17.782436066801687</c:v>
                      </c:pt>
                      <c:pt idx="11">
                        <c:v>9.3004799698161946</c:v>
                      </c:pt>
                      <c:pt idx="12">
                        <c:v>20.417515187387298</c:v>
                      </c:pt>
                      <c:pt idx="13">
                        <c:v>24.446191756272402</c:v>
                      </c:pt>
                      <c:pt idx="14">
                        <c:v>74.829083423835755</c:v>
                      </c:pt>
                      <c:pt idx="15">
                        <c:v>60.310256123058544</c:v>
                      </c:pt>
                      <c:pt idx="16">
                        <c:v>41.84310418652273</c:v>
                      </c:pt>
                      <c:pt idx="17">
                        <c:v>33.424754247650114</c:v>
                      </c:pt>
                      <c:pt idx="18">
                        <c:v>43.731918147784185</c:v>
                      </c:pt>
                      <c:pt idx="19">
                        <c:v>82.383059413580241</c:v>
                      </c:pt>
                      <c:pt idx="20">
                        <c:v>79.725541367980881</c:v>
                      </c:pt>
                      <c:pt idx="21">
                        <c:v>63.084950994652317</c:v>
                      </c:pt>
                      <c:pt idx="22">
                        <c:v>58.410130123411882</c:v>
                      </c:pt>
                      <c:pt idx="23">
                        <c:v>36.905468742996213</c:v>
                      </c:pt>
                      <c:pt idx="24">
                        <c:v>48.489352926147376</c:v>
                      </c:pt>
                      <c:pt idx="25">
                        <c:v>54.42276373341025</c:v>
                      </c:pt>
                      <c:pt idx="26">
                        <c:v>70.385682336388115</c:v>
                      </c:pt>
                      <c:pt idx="27">
                        <c:v>35.865777318302356</c:v>
                      </c:pt>
                    </c:numCache>
                  </c:numRef>
                </c: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3-FA35-4CF3-B109-065F7962343B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SPHJ09!$G$5</c15:sqref>
                        </c15:formulaRef>
                      </c:ext>
                    </c:extLst>
                    <c:strCache>
                      <c:ptCount val="1"/>
                      <c:pt idx="0">
                        <c:v>Debit air Limbah (m3)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SPHJ09!$B$6:$C$33</c15:sqref>
                        </c15:formulaRef>
                      </c:ext>
                    </c:extLst>
                    <c:multiLvlStrCache>
                      <c:ptCount val="28"/>
                      <c:lvl>
                        <c:pt idx="0">
                          <c:v>September</c:v>
                        </c:pt>
                        <c:pt idx="1">
                          <c:v>Oktober</c:v>
                        </c:pt>
                        <c:pt idx="2">
                          <c:v>Nopember</c:v>
                        </c:pt>
                        <c:pt idx="3">
                          <c:v>Desember</c:v>
                        </c:pt>
                        <c:pt idx="4">
                          <c:v>Januari</c:v>
                        </c:pt>
                        <c:pt idx="5">
                          <c:v>Februari</c:v>
                        </c:pt>
                        <c:pt idx="6">
                          <c:v>Maret</c:v>
                        </c:pt>
                        <c:pt idx="7">
                          <c:v>April</c:v>
                        </c:pt>
                        <c:pt idx="8">
                          <c:v>Mei</c:v>
                        </c:pt>
                        <c:pt idx="9">
                          <c:v>Juni</c:v>
                        </c:pt>
                        <c:pt idx="10">
                          <c:v>Juli </c:v>
                        </c:pt>
                        <c:pt idx="11">
                          <c:v>Agustus</c:v>
                        </c:pt>
                        <c:pt idx="12">
                          <c:v>September</c:v>
                        </c:pt>
                        <c:pt idx="13">
                          <c:v>Oktober</c:v>
                        </c:pt>
                        <c:pt idx="14">
                          <c:v>Nopember</c:v>
                        </c:pt>
                        <c:pt idx="15">
                          <c:v>Desember</c:v>
                        </c:pt>
                        <c:pt idx="16">
                          <c:v>Januari</c:v>
                        </c:pt>
                        <c:pt idx="17">
                          <c:v>Februari</c:v>
                        </c:pt>
                        <c:pt idx="18">
                          <c:v>Maret</c:v>
                        </c:pt>
                        <c:pt idx="19">
                          <c:v>April</c:v>
                        </c:pt>
                        <c:pt idx="20">
                          <c:v>Mei</c:v>
                        </c:pt>
                        <c:pt idx="21">
                          <c:v>Juni</c:v>
                        </c:pt>
                        <c:pt idx="22">
                          <c:v>Juli </c:v>
                        </c:pt>
                        <c:pt idx="23">
                          <c:v>Agustus</c:v>
                        </c:pt>
                        <c:pt idx="24">
                          <c:v>September</c:v>
                        </c:pt>
                        <c:pt idx="25">
                          <c:v>Oktober</c:v>
                        </c:pt>
                        <c:pt idx="26">
                          <c:v>Nopember</c:v>
                        </c:pt>
                        <c:pt idx="27">
                          <c:v>Desember</c:v>
                        </c:pt>
                      </c:lvl>
                      <c:lvl>
                        <c:pt idx="0">
                          <c:v>2020</c:v>
                        </c:pt>
                        <c:pt idx="1">
                          <c:v>2020</c:v>
                        </c:pt>
                        <c:pt idx="2">
                          <c:v>2020</c:v>
                        </c:pt>
                        <c:pt idx="3">
                          <c:v>2020</c:v>
                        </c:pt>
                        <c:pt idx="4">
                          <c:v>2021</c:v>
                        </c:pt>
                        <c:pt idx="5">
                          <c:v>2021</c:v>
                        </c:pt>
                        <c:pt idx="6">
                          <c:v>2021</c:v>
                        </c:pt>
                        <c:pt idx="7">
                          <c:v>2021</c:v>
                        </c:pt>
                        <c:pt idx="8">
                          <c:v>2021</c:v>
                        </c:pt>
                        <c:pt idx="9">
                          <c:v>2021</c:v>
                        </c:pt>
                        <c:pt idx="10">
                          <c:v>2021</c:v>
                        </c:pt>
                        <c:pt idx="11">
                          <c:v>2021</c:v>
                        </c:pt>
                        <c:pt idx="12">
                          <c:v>2021</c:v>
                        </c:pt>
                        <c:pt idx="13">
                          <c:v>2021</c:v>
                        </c:pt>
                        <c:pt idx="14">
                          <c:v>2021</c:v>
                        </c:pt>
                        <c:pt idx="15">
                          <c:v>2021</c:v>
                        </c:pt>
                        <c:pt idx="16">
                          <c:v>2022</c:v>
                        </c:pt>
                        <c:pt idx="17">
                          <c:v>2022</c:v>
                        </c:pt>
                        <c:pt idx="18">
                          <c:v>2022</c:v>
                        </c:pt>
                        <c:pt idx="19">
                          <c:v>2022</c:v>
                        </c:pt>
                        <c:pt idx="20">
                          <c:v>2022</c:v>
                        </c:pt>
                        <c:pt idx="21">
                          <c:v>2022</c:v>
                        </c:pt>
                        <c:pt idx="22">
                          <c:v>2022</c:v>
                        </c:pt>
                        <c:pt idx="23">
                          <c:v>2022</c:v>
                        </c:pt>
                        <c:pt idx="24">
                          <c:v>2022</c:v>
                        </c:pt>
                        <c:pt idx="25">
                          <c:v>2022</c:v>
                        </c:pt>
                        <c:pt idx="26">
                          <c:v>2022</c:v>
                        </c:pt>
                        <c:pt idx="27">
                          <c:v>2022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SPHJ09!$G$6:$G$33</c15:sqref>
                        </c15:formulaRef>
                      </c:ext>
                    </c:extLst>
                    <c:numCache>
                      <c:formatCode>_(* #,##0_);_(* \(#,##0\);_(* \-_);_(@_)</c:formatCode>
                      <c:ptCount val="28"/>
                      <c:pt idx="0">
                        <c:v>221119.51084312197</c:v>
                      </c:pt>
                      <c:pt idx="1">
                        <c:v>169014.14657952485</c:v>
                      </c:pt>
                      <c:pt idx="2">
                        <c:v>80963.250550903555</c:v>
                      </c:pt>
                      <c:pt idx="3">
                        <c:v>80963.250550903555</c:v>
                      </c:pt>
                      <c:pt idx="4">
                        <c:v>111711.95444539882</c:v>
                      </c:pt>
                      <c:pt idx="5">
                        <c:v>82195.397132687169</c:v>
                      </c:pt>
                      <c:pt idx="6">
                        <c:v>374044.95832604141</c:v>
                      </c:pt>
                      <c:pt idx="7">
                        <c:v>76405.890244063514</c:v>
                      </c:pt>
                      <c:pt idx="8">
                        <c:v>62668.375848925542</c:v>
                      </c:pt>
                      <c:pt idx="9">
                        <c:v>51065.545473595601</c:v>
                      </c:pt>
                      <c:pt idx="10">
                        <c:v>47628.476761321632</c:v>
                      </c:pt>
                      <c:pt idx="11">
                        <c:v>24910.405551155694</c:v>
                      </c:pt>
                      <c:pt idx="12">
                        <c:v>52922.199365707871</c:v>
                      </c:pt>
                      <c:pt idx="13">
                        <c:v>65476.68</c:v>
                      </c:pt>
                      <c:pt idx="14">
                        <c:v>193956.98423458228</c:v>
                      </c:pt>
                      <c:pt idx="15">
                        <c:v>161534.99</c:v>
                      </c:pt>
                      <c:pt idx="16">
                        <c:v>112072.57025318246</c:v>
                      </c:pt>
                      <c:pt idx="17">
                        <c:v>80861.165475915157</c:v>
                      </c:pt>
                      <c:pt idx="18">
                        <c:v>117131.56956702516</c:v>
                      </c:pt>
                      <c:pt idx="19">
                        <c:v>91627.85583</c:v>
                      </c:pt>
                      <c:pt idx="20">
                        <c:v>213536.89107631781</c:v>
                      </c:pt>
                      <c:pt idx="21">
                        <c:v>163516.1929781388</c:v>
                      </c:pt>
                      <c:pt idx="22">
                        <c:v>156445.69252254639</c:v>
                      </c:pt>
                      <c:pt idx="23">
                        <c:v>98847.607481241052</c:v>
                      </c:pt>
                      <c:pt idx="24">
                        <c:v>125684.40278457401</c:v>
                      </c:pt>
                      <c:pt idx="25">
                        <c:v>145765.93038356601</c:v>
                      </c:pt>
                      <c:pt idx="26">
                        <c:v>182439.68861591801</c:v>
                      </c:pt>
                      <c:pt idx="27">
                        <c:v>96062.897969341022</c:v>
                      </c:pt>
                    </c:numCache>
                  </c:numRef>
                </c: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4-FA35-4CF3-B109-065F7962343B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SPHJ09!$H$5</c15:sqref>
                        </c15:formulaRef>
                      </c:ext>
                    </c:extLst>
                    <c:strCache>
                      <c:ptCount val="1"/>
                      <c:pt idx="0">
                        <c:v>Konsumsi Kapur (Kg)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SPHJ09!$B$6:$C$33</c15:sqref>
                        </c15:formulaRef>
                      </c:ext>
                    </c:extLst>
                    <c:multiLvlStrCache>
                      <c:ptCount val="28"/>
                      <c:lvl>
                        <c:pt idx="0">
                          <c:v>September</c:v>
                        </c:pt>
                        <c:pt idx="1">
                          <c:v>Oktober</c:v>
                        </c:pt>
                        <c:pt idx="2">
                          <c:v>Nopember</c:v>
                        </c:pt>
                        <c:pt idx="3">
                          <c:v>Desember</c:v>
                        </c:pt>
                        <c:pt idx="4">
                          <c:v>Januari</c:v>
                        </c:pt>
                        <c:pt idx="5">
                          <c:v>Februari</c:v>
                        </c:pt>
                        <c:pt idx="6">
                          <c:v>Maret</c:v>
                        </c:pt>
                        <c:pt idx="7">
                          <c:v>April</c:v>
                        </c:pt>
                        <c:pt idx="8">
                          <c:v>Mei</c:v>
                        </c:pt>
                        <c:pt idx="9">
                          <c:v>Juni</c:v>
                        </c:pt>
                        <c:pt idx="10">
                          <c:v>Juli </c:v>
                        </c:pt>
                        <c:pt idx="11">
                          <c:v>Agustus</c:v>
                        </c:pt>
                        <c:pt idx="12">
                          <c:v>September</c:v>
                        </c:pt>
                        <c:pt idx="13">
                          <c:v>Oktober</c:v>
                        </c:pt>
                        <c:pt idx="14">
                          <c:v>Nopember</c:v>
                        </c:pt>
                        <c:pt idx="15">
                          <c:v>Desember</c:v>
                        </c:pt>
                        <c:pt idx="16">
                          <c:v>Januari</c:v>
                        </c:pt>
                        <c:pt idx="17">
                          <c:v>Februari</c:v>
                        </c:pt>
                        <c:pt idx="18">
                          <c:v>Maret</c:v>
                        </c:pt>
                        <c:pt idx="19">
                          <c:v>April</c:v>
                        </c:pt>
                        <c:pt idx="20">
                          <c:v>Mei</c:v>
                        </c:pt>
                        <c:pt idx="21">
                          <c:v>Juni</c:v>
                        </c:pt>
                        <c:pt idx="22">
                          <c:v>Juli </c:v>
                        </c:pt>
                        <c:pt idx="23">
                          <c:v>Agustus</c:v>
                        </c:pt>
                        <c:pt idx="24">
                          <c:v>September</c:v>
                        </c:pt>
                        <c:pt idx="25">
                          <c:v>Oktober</c:v>
                        </c:pt>
                        <c:pt idx="26">
                          <c:v>Nopember</c:v>
                        </c:pt>
                        <c:pt idx="27">
                          <c:v>Desember</c:v>
                        </c:pt>
                      </c:lvl>
                      <c:lvl>
                        <c:pt idx="0">
                          <c:v>2020</c:v>
                        </c:pt>
                        <c:pt idx="1">
                          <c:v>2020</c:v>
                        </c:pt>
                        <c:pt idx="2">
                          <c:v>2020</c:v>
                        </c:pt>
                        <c:pt idx="3">
                          <c:v>2020</c:v>
                        </c:pt>
                        <c:pt idx="4">
                          <c:v>2021</c:v>
                        </c:pt>
                        <c:pt idx="5">
                          <c:v>2021</c:v>
                        </c:pt>
                        <c:pt idx="6">
                          <c:v>2021</c:v>
                        </c:pt>
                        <c:pt idx="7">
                          <c:v>2021</c:v>
                        </c:pt>
                        <c:pt idx="8">
                          <c:v>2021</c:v>
                        </c:pt>
                        <c:pt idx="9">
                          <c:v>2021</c:v>
                        </c:pt>
                        <c:pt idx="10">
                          <c:v>2021</c:v>
                        </c:pt>
                        <c:pt idx="11">
                          <c:v>2021</c:v>
                        </c:pt>
                        <c:pt idx="12">
                          <c:v>2021</c:v>
                        </c:pt>
                        <c:pt idx="13">
                          <c:v>2021</c:v>
                        </c:pt>
                        <c:pt idx="14">
                          <c:v>2021</c:v>
                        </c:pt>
                        <c:pt idx="15">
                          <c:v>2021</c:v>
                        </c:pt>
                        <c:pt idx="16">
                          <c:v>2022</c:v>
                        </c:pt>
                        <c:pt idx="17">
                          <c:v>2022</c:v>
                        </c:pt>
                        <c:pt idx="18">
                          <c:v>2022</c:v>
                        </c:pt>
                        <c:pt idx="19">
                          <c:v>2022</c:v>
                        </c:pt>
                        <c:pt idx="20">
                          <c:v>2022</c:v>
                        </c:pt>
                        <c:pt idx="21">
                          <c:v>2022</c:v>
                        </c:pt>
                        <c:pt idx="22">
                          <c:v>2022</c:v>
                        </c:pt>
                        <c:pt idx="23">
                          <c:v>2022</c:v>
                        </c:pt>
                        <c:pt idx="24">
                          <c:v>2022</c:v>
                        </c:pt>
                        <c:pt idx="25">
                          <c:v>2022</c:v>
                        </c:pt>
                        <c:pt idx="26">
                          <c:v>2022</c:v>
                        </c:pt>
                        <c:pt idx="27">
                          <c:v>2022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SPHJ09!$H$6:$H$33</c15:sqref>
                        </c15:formulaRef>
                      </c:ext>
                    </c:extLst>
                    <c:numCache>
                      <c:formatCode>_(* #,##0_);_(* \(#,##0\);_(* \-_);_(@_)</c:formatCode>
                      <c:ptCount val="28"/>
                      <c:pt idx="0">
                        <c:v>4675</c:v>
                      </c:pt>
                      <c:pt idx="1">
                        <c:v>10375</c:v>
                      </c:pt>
                      <c:pt idx="2">
                        <c:v>4475</c:v>
                      </c:pt>
                      <c:pt idx="3">
                        <c:v>4475</c:v>
                      </c:pt>
                      <c:pt idx="4">
                        <c:v>5375</c:v>
                      </c:pt>
                      <c:pt idx="5">
                        <c:v>8575</c:v>
                      </c:pt>
                      <c:pt idx="6">
                        <c:v>11725</c:v>
                      </c:pt>
                      <c:pt idx="7">
                        <c:v>6500</c:v>
                      </c:pt>
                      <c:pt idx="8">
                        <c:v>7925</c:v>
                      </c:pt>
                      <c:pt idx="9">
                        <c:v>2025</c:v>
                      </c:pt>
                      <c:pt idx="10">
                        <c:v>375</c:v>
                      </c:pt>
                      <c:pt idx="11">
                        <c:v>2500</c:v>
                      </c:pt>
                      <c:pt idx="12">
                        <c:v>3050</c:v>
                      </c:pt>
                      <c:pt idx="13">
                        <c:v>2800</c:v>
                      </c:pt>
                      <c:pt idx="14">
                        <c:v>0</c:v>
                      </c:pt>
                      <c:pt idx="15">
                        <c:v>850</c:v>
                      </c:pt>
                      <c:pt idx="16">
                        <c:v>4175</c:v>
                      </c:pt>
                      <c:pt idx="17">
                        <c:v>1350</c:v>
                      </c:pt>
                      <c:pt idx="18">
                        <c:v>2925</c:v>
                      </c:pt>
                      <c:pt idx="19">
                        <c:v>3750</c:v>
                      </c:pt>
                      <c:pt idx="20">
                        <c:v>9900</c:v>
                      </c:pt>
                      <c:pt idx="21">
                        <c:v>2875</c:v>
                      </c:pt>
                      <c:pt idx="22">
                        <c:v>5325</c:v>
                      </c:pt>
                      <c:pt idx="23">
                        <c:v>1650</c:v>
                      </c:pt>
                      <c:pt idx="24">
                        <c:v>7175</c:v>
                      </c:pt>
                      <c:pt idx="25">
                        <c:v>8425</c:v>
                      </c:pt>
                      <c:pt idx="26">
                        <c:v>4425</c:v>
                      </c:pt>
                      <c:pt idx="27">
                        <c:v>2300</c:v>
                      </c:pt>
                    </c:numCache>
                  </c:numRef>
                </c: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5-FA35-4CF3-B109-065F7962343B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SPHJ09!$I$5</c15:sqref>
                        </c15:formulaRef>
                      </c:ext>
                    </c:extLst>
                    <c:strCache>
                      <c:ptCount val="1"/>
                      <c:pt idx="0">
                        <c:v>Konsumsi NaOH 
(Kg)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SPHJ09!$B$6:$C$33</c15:sqref>
                        </c15:formulaRef>
                      </c:ext>
                    </c:extLst>
                    <c:multiLvlStrCache>
                      <c:ptCount val="28"/>
                      <c:lvl>
                        <c:pt idx="0">
                          <c:v>September</c:v>
                        </c:pt>
                        <c:pt idx="1">
                          <c:v>Oktober</c:v>
                        </c:pt>
                        <c:pt idx="2">
                          <c:v>Nopember</c:v>
                        </c:pt>
                        <c:pt idx="3">
                          <c:v>Desember</c:v>
                        </c:pt>
                        <c:pt idx="4">
                          <c:v>Januari</c:v>
                        </c:pt>
                        <c:pt idx="5">
                          <c:v>Februari</c:v>
                        </c:pt>
                        <c:pt idx="6">
                          <c:v>Maret</c:v>
                        </c:pt>
                        <c:pt idx="7">
                          <c:v>April</c:v>
                        </c:pt>
                        <c:pt idx="8">
                          <c:v>Mei</c:v>
                        </c:pt>
                        <c:pt idx="9">
                          <c:v>Juni</c:v>
                        </c:pt>
                        <c:pt idx="10">
                          <c:v>Juli </c:v>
                        </c:pt>
                        <c:pt idx="11">
                          <c:v>Agustus</c:v>
                        </c:pt>
                        <c:pt idx="12">
                          <c:v>September</c:v>
                        </c:pt>
                        <c:pt idx="13">
                          <c:v>Oktober</c:v>
                        </c:pt>
                        <c:pt idx="14">
                          <c:v>Nopember</c:v>
                        </c:pt>
                        <c:pt idx="15">
                          <c:v>Desember</c:v>
                        </c:pt>
                        <c:pt idx="16">
                          <c:v>Januari</c:v>
                        </c:pt>
                        <c:pt idx="17">
                          <c:v>Februari</c:v>
                        </c:pt>
                        <c:pt idx="18">
                          <c:v>Maret</c:v>
                        </c:pt>
                        <c:pt idx="19">
                          <c:v>April</c:v>
                        </c:pt>
                        <c:pt idx="20">
                          <c:v>Mei</c:v>
                        </c:pt>
                        <c:pt idx="21">
                          <c:v>Juni</c:v>
                        </c:pt>
                        <c:pt idx="22">
                          <c:v>Juli </c:v>
                        </c:pt>
                        <c:pt idx="23">
                          <c:v>Agustus</c:v>
                        </c:pt>
                        <c:pt idx="24">
                          <c:v>September</c:v>
                        </c:pt>
                        <c:pt idx="25">
                          <c:v>Oktober</c:v>
                        </c:pt>
                        <c:pt idx="26">
                          <c:v>Nopember</c:v>
                        </c:pt>
                        <c:pt idx="27">
                          <c:v>Desember</c:v>
                        </c:pt>
                      </c:lvl>
                      <c:lvl>
                        <c:pt idx="0">
                          <c:v>2020</c:v>
                        </c:pt>
                        <c:pt idx="1">
                          <c:v>2020</c:v>
                        </c:pt>
                        <c:pt idx="2">
                          <c:v>2020</c:v>
                        </c:pt>
                        <c:pt idx="3">
                          <c:v>2020</c:v>
                        </c:pt>
                        <c:pt idx="4">
                          <c:v>2021</c:v>
                        </c:pt>
                        <c:pt idx="5">
                          <c:v>2021</c:v>
                        </c:pt>
                        <c:pt idx="6">
                          <c:v>2021</c:v>
                        </c:pt>
                        <c:pt idx="7">
                          <c:v>2021</c:v>
                        </c:pt>
                        <c:pt idx="8">
                          <c:v>2021</c:v>
                        </c:pt>
                        <c:pt idx="9">
                          <c:v>2021</c:v>
                        </c:pt>
                        <c:pt idx="10">
                          <c:v>2021</c:v>
                        </c:pt>
                        <c:pt idx="11">
                          <c:v>2021</c:v>
                        </c:pt>
                        <c:pt idx="12">
                          <c:v>2021</c:v>
                        </c:pt>
                        <c:pt idx="13">
                          <c:v>2021</c:v>
                        </c:pt>
                        <c:pt idx="14">
                          <c:v>2021</c:v>
                        </c:pt>
                        <c:pt idx="15">
                          <c:v>2021</c:v>
                        </c:pt>
                        <c:pt idx="16">
                          <c:v>2022</c:v>
                        </c:pt>
                        <c:pt idx="17">
                          <c:v>2022</c:v>
                        </c:pt>
                        <c:pt idx="18">
                          <c:v>2022</c:v>
                        </c:pt>
                        <c:pt idx="19">
                          <c:v>2022</c:v>
                        </c:pt>
                        <c:pt idx="20">
                          <c:v>2022</c:v>
                        </c:pt>
                        <c:pt idx="21">
                          <c:v>2022</c:v>
                        </c:pt>
                        <c:pt idx="22">
                          <c:v>2022</c:v>
                        </c:pt>
                        <c:pt idx="23">
                          <c:v>2022</c:v>
                        </c:pt>
                        <c:pt idx="24">
                          <c:v>2022</c:v>
                        </c:pt>
                        <c:pt idx="25">
                          <c:v>2022</c:v>
                        </c:pt>
                        <c:pt idx="26">
                          <c:v>2022</c:v>
                        </c:pt>
                        <c:pt idx="27">
                          <c:v>2022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SPHJ09!$I$6:$I$33</c15:sqref>
                        </c15:formulaRef>
                      </c:ext>
                    </c:extLst>
                    <c:numCache>
                      <c:formatCode>_(* #,##0_);_(* \(#,##0\);_(* \-_);_(@_)</c:formatCode>
                      <c:ptCount val="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6-FA35-4CF3-B109-065F7962343B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SPHJ09!$J$5</c15:sqref>
                        </c15:formulaRef>
                      </c:ext>
                    </c:extLst>
                    <c:strCache>
                      <c:ptCount val="1"/>
                      <c:pt idx="0">
                        <c:v>Soda Caustic (Kg)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SPHJ09!$B$6:$C$33</c15:sqref>
                        </c15:formulaRef>
                      </c:ext>
                    </c:extLst>
                    <c:multiLvlStrCache>
                      <c:ptCount val="28"/>
                      <c:lvl>
                        <c:pt idx="0">
                          <c:v>September</c:v>
                        </c:pt>
                        <c:pt idx="1">
                          <c:v>Oktober</c:v>
                        </c:pt>
                        <c:pt idx="2">
                          <c:v>Nopember</c:v>
                        </c:pt>
                        <c:pt idx="3">
                          <c:v>Desember</c:v>
                        </c:pt>
                        <c:pt idx="4">
                          <c:v>Januari</c:v>
                        </c:pt>
                        <c:pt idx="5">
                          <c:v>Februari</c:v>
                        </c:pt>
                        <c:pt idx="6">
                          <c:v>Maret</c:v>
                        </c:pt>
                        <c:pt idx="7">
                          <c:v>April</c:v>
                        </c:pt>
                        <c:pt idx="8">
                          <c:v>Mei</c:v>
                        </c:pt>
                        <c:pt idx="9">
                          <c:v>Juni</c:v>
                        </c:pt>
                        <c:pt idx="10">
                          <c:v>Juli </c:v>
                        </c:pt>
                        <c:pt idx="11">
                          <c:v>Agustus</c:v>
                        </c:pt>
                        <c:pt idx="12">
                          <c:v>September</c:v>
                        </c:pt>
                        <c:pt idx="13">
                          <c:v>Oktober</c:v>
                        </c:pt>
                        <c:pt idx="14">
                          <c:v>Nopember</c:v>
                        </c:pt>
                        <c:pt idx="15">
                          <c:v>Desember</c:v>
                        </c:pt>
                        <c:pt idx="16">
                          <c:v>Januari</c:v>
                        </c:pt>
                        <c:pt idx="17">
                          <c:v>Februari</c:v>
                        </c:pt>
                        <c:pt idx="18">
                          <c:v>Maret</c:v>
                        </c:pt>
                        <c:pt idx="19">
                          <c:v>April</c:v>
                        </c:pt>
                        <c:pt idx="20">
                          <c:v>Mei</c:v>
                        </c:pt>
                        <c:pt idx="21">
                          <c:v>Juni</c:v>
                        </c:pt>
                        <c:pt idx="22">
                          <c:v>Juli </c:v>
                        </c:pt>
                        <c:pt idx="23">
                          <c:v>Agustus</c:v>
                        </c:pt>
                        <c:pt idx="24">
                          <c:v>September</c:v>
                        </c:pt>
                        <c:pt idx="25">
                          <c:v>Oktober</c:v>
                        </c:pt>
                        <c:pt idx="26">
                          <c:v>Nopember</c:v>
                        </c:pt>
                        <c:pt idx="27">
                          <c:v>Desember</c:v>
                        </c:pt>
                      </c:lvl>
                      <c:lvl>
                        <c:pt idx="0">
                          <c:v>2020</c:v>
                        </c:pt>
                        <c:pt idx="1">
                          <c:v>2020</c:v>
                        </c:pt>
                        <c:pt idx="2">
                          <c:v>2020</c:v>
                        </c:pt>
                        <c:pt idx="3">
                          <c:v>2020</c:v>
                        </c:pt>
                        <c:pt idx="4">
                          <c:v>2021</c:v>
                        </c:pt>
                        <c:pt idx="5">
                          <c:v>2021</c:v>
                        </c:pt>
                        <c:pt idx="6">
                          <c:v>2021</c:v>
                        </c:pt>
                        <c:pt idx="7">
                          <c:v>2021</c:v>
                        </c:pt>
                        <c:pt idx="8">
                          <c:v>2021</c:v>
                        </c:pt>
                        <c:pt idx="9">
                          <c:v>2021</c:v>
                        </c:pt>
                        <c:pt idx="10">
                          <c:v>2021</c:v>
                        </c:pt>
                        <c:pt idx="11">
                          <c:v>2021</c:v>
                        </c:pt>
                        <c:pt idx="12">
                          <c:v>2021</c:v>
                        </c:pt>
                        <c:pt idx="13">
                          <c:v>2021</c:v>
                        </c:pt>
                        <c:pt idx="14">
                          <c:v>2021</c:v>
                        </c:pt>
                        <c:pt idx="15">
                          <c:v>2021</c:v>
                        </c:pt>
                        <c:pt idx="16">
                          <c:v>2022</c:v>
                        </c:pt>
                        <c:pt idx="17">
                          <c:v>2022</c:v>
                        </c:pt>
                        <c:pt idx="18">
                          <c:v>2022</c:v>
                        </c:pt>
                        <c:pt idx="19">
                          <c:v>2022</c:v>
                        </c:pt>
                        <c:pt idx="20">
                          <c:v>2022</c:v>
                        </c:pt>
                        <c:pt idx="21">
                          <c:v>2022</c:v>
                        </c:pt>
                        <c:pt idx="22">
                          <c:v>2022</c:v>
                        </c:pt>
                        <c:pt idx="23">
                          <c:v>2022</c:v>
                        </c:pt>
                        <c:pt idx="24">
                          <c:v>2022</c:v>
                        </c:pt>
                        <c:pt idx="25">
                          <c:v>2022</c:v>
                        </c:pt>
                        <c:pt idx="26">
                          <c:v>2022</c:v>
                        </c:pt>
                        <c:pt idx="27">
                          <c:v>2022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SPHJ09!$J$6:$J$33</c15:sqref>
                        </c15:formulaRef>
                      </c:ext>
                    </c:extLst>
                    <c:numCache>
                      <c:formatCode>_(* #,##0_);_(* \(#,##0\);_(* \-_);_(@_)</c:formatCode>
                      <c:ptCount val="28"/>
                      <c:pt idx="0">
                        <c:v>4925</c:v>
                      </c:pt>
                      <c:pt idx="1">
                        <c:v>5225</c:v>
                      </c:pt>
                      <c:pt idx="2">
                        <c:v>3575</c:v>
                      </c:pt>
                      <c:pt idx="3">
                        <c:v>3575</c:v>
                      </c:pt>
                      <c:pt idx="4">
                        <c:v>2852</c:v>
                      </c:pt>
                      <c:pt idx="5">
                        <c:v>2775</c:v>
                      </c:pt>
                      <c:pt idx="6">
                        <c:v>2700</c:v>
                      </c:pt>
                      <c:pt idx="7">
                        <c:v>1975</c:v>
                      </c:pt>
                      <c:pt idx="8">
                        <c:v>1975</c:v>
                      </c:pt>
                      <c:pt idx="9">
                        <c:v>3125</c:v>
                      </c:pt>
                      <c:pt idx="10">
                        <c:v>1225</c:v>
                      </c:pt>
                      <c:pt idx="11">
                        <c:v>1200</c:v>
                      </c:pt>
                      <c:pt idx="12">
                        <c:v>3675</c:v>
                      </c:pt>
                      <c:pt idx="13">
                        <c:v>2900</c:v>
                      </c:pt>
                      <c:pt idx="14">
                        <c:v>2250</c:v>
                      </c:pt>
                      <c:pt idx="15">
                        <c:v>2875</c:v>
                      </c:pt>
                      <c:pt idx="16">
                        <c:v>2850</c:v>
                      </c:pt>
                      <c:pt idx="17">
                        <c:v>600</c:v>
                      </c:pt>
                      <c:pt idx="18">
                        <c:v>1025</c:v>
                      </c:pt>
                      <c:pt idx="19">
                        <c:v>5850</c:v>
                      </c:pt>
                      <c:pt idx="20">
                        <c:v>12875</c:v>
                      </c:pt>
                      <c:pt idx="21">
                        <c:v>8250</c:v>
                      </c:pt>
                      <c:pt idx="22">
                        <c:v>11175</c:v>
                      </c:pt>
                      <c:pt idx="23">
                        <c:v>4550</c:v>
                      </c:pt>
                      <c:pt idx="24">
                        <c:v>8725</c:v>
                      </c:pt>
                      <c:pt idx="25">
                        <c:v>9700</c:v>
                      </c:pt>
                      <c:pt idx="26">
                        <c:v>10950</c:v>
                      </c:pt>
                      <c:pt idx="27">
                        <c:v>7700</c:v>
                      </c:pt>
                    </c:numCache>
                  </c:numRef>
                </c: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7-FA35-4CF3-B109-065F7962343B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SPHJ09!$K$5</c15:sqref>
                        </c15:formulaRef>
                      </c:ext>
                    </c:extLst>
                    <c:strCache>
                      <c:ptCount val="1"/>
                      <c:pt idx="0">
                        <c:v>Biaya Treatment (IDR)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SPHJ09!$B$6:$C$33</c15:sqref>
                        </c15:formulaRef>
                      </c:ext>
                    </c:extLst>
                    <c:multiLvlStrCache>
                      <c:ptCount val="28"/>
                      <c:lvl>
                        <c:pt idx="0">
                          <c:v>September</c:v>
                        </c:pt>
                        <c:pt idx="1">
                          <c:v>Oktober</c:v>
                        </c:pt>
                        <c:pt idx="2">
                          <c:v>Nopember</c:v>
                        </c:pt>
                        <c:pt idx="3">
                          <c:v>Desember</c:v>
                        </c:pt>
                        <c:pt idx="4">
                          <c:v>Januari</c:v>
                        </c:pt>
                        <c:pt idx="5">
                          <c:v>Februari</c:v>
                        </c:pt>
                        <c:pt idx="6">
                          <c:v>Maret</c:v>
                        </c:pt>
                        <c:pt idx="7">
                          <c:v>April</c:v>
                        </c:pt>
                        <c:pt idx="8">
                          <c:v>Mei</c:v>
                        </c:pt>
                        <c:pt idx="9">
                          <c:v>Juni</c:v>
                        </c:pt>
                        <c:pt idx="10">
                          <c:v>Juli </c:v>
                        </c:pt>
                        <c:pt idx="11">
                          <c:v>Agustus</c:v>
                        </c:pt>
                        <c:pt idx="12">
                          <c:v>September</c:v>
                        </c:pt>
                        <c:pt idx="13">
                          <c:v>Oktober</c:v>
                        </c:pt>
                        <c:pt idx="14">
                          <c:v>Nopember</c:v>
                        </c:pt>
                        <c:pt idx="15">
                          <c:v>Desember</c:v>
                        </c:pt>
                        <c:pt idx="16">
                          <c:v>Januari</c:v>
                        </c:pt>
                        <c:pt idx="17">
                          <c:v>Februari</c:v>
                        </c:pt>
                        <c:pt idx="18">
                          <c:v>Maret</c:v>
                        </c:pt>
                        <c:pt idx="19">
                          <c:v>April</c:v>
                        </c:pt>
                        <c:pt idx="20">
                          <c:v>Mei</c:v>
                        </c:pt>
                        <c:pt idx="21">
                          <c:v>Juni</c:v>
                        </c:pt>
                        <c:pt idx="22">
                          <c:v>Juli </c:v>
                        </c:pt>
                        <c:pt idx="23">
                          <c:v>Agustus</c:v>
                        </c:pt>
                        <c:pt idx="24">
                          <c:v>September</c:v>
                        </c:pt>
                        <c:pt idx="25">
                          <c:v>Oktober</c:v>
                        </c:pt>
                        <c:pt idx="26">
                          <c:v>Nopember</c:v>
                        </c:pt>
                        <c:pt idx="27">
                          <c:v>Desember</c:v>
                        </c:pt>
                      </c:lvl>
                      <c:lvl>
                        <c:pt idx="0">
                          <c:v>2020</c:v>
                        </c:pt>
                        <c:pt idx="1">
                          <c:v>2020</c:v>
                        </c:pt>
                        <c:pt idx="2">
                          <c:v>2020</c:v>
                        </c:pt>
                        <c:pt idx="3">
                          <c:v>2020</c:v>
                        </c:pt>
                        <c:pt idx="4">
                          <c:v>2021</c:v>
                        </c:pt>
                        <c:pt idx="5">
                          <c:v>2021</c:v>
                        </c:pt>
                        <c:pt idx="6">
                          <c:v>2021</c:v>
                        </c:pt>
                        <c:pt idx="7">
                          <c:v>2021</c:v>
                        </c:pt>
                        <c:pt idx="8">
                          <c:v>2021</c:v>
                        </c:pt>
                        <c:pt idx="9">
                          <c:v>2021</c:v>
                        </c:pt>
                        <c:pt idx="10">
                          <c:v>2021</c:v>
                        </c:pt>
                        <c:pt idx="11">
                          <c:v>2021</c:v>
                        </c:pt>
                        <c:pt idx="12">
                          <c:v>2021</c:v>
                        </c:pt>
                        <c:pt idx="13">
                          <c:v>2021</c:v>
                        </c:pt>
                        <c:pt idx="14">
                          <c:v>2021</c:v>
                        </c:pt>
                        <c:pt idx="15">
                          <c:v>2021</c:v>
                        </c:pt>
                        <c:pt idx="16">
                          <c:v>2022</c:v>
                        </c:pt>
                        <c:pt idx="17">
                          <c:v>2022</c:v>
                        </c:pt>
                        <c:pt idx="18">
                          <c:v>2022</c:v>
                        </c:pt>
                        <c:pt idx="19">
                          <c:v>2022</c:v>
                        </c:pt>
                        <c:pt idx="20">
                          <c:v>2022</c:v>
                        </c:pt>
                        <c:pt idx="21">
                          <c:v>2022</c:v>
                        </c:pt>
                        <c:pt idx="22">
                          <c:v>2022</c:v>
                        </c:pt>
                        <c:pt idx="23">
                          <c:v>2022</c:v>
                        </c:pt>
                        <c:pt idx="24">
                          <c:v>2022</c:v>
                        </c:pt>
                        <c:pt idx="25">
                          <c:v>2022</c:v>
                        </c:pt>
                        <c:pt idx="26">
                          <c:v>2022</c:v>
                        </c:pt>
                        <c:pt idx="27">
                          <c:v>2022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SPHJ09!$K$6:$K$33</c15:sqref>
                        </c15:formulaRef>
                      </c:ext>
                    </c:extLst>
                    <c:numCache>
                      <c:formatCode>_([$Rp-421]* #,##0.00_);_([$Rp-421]* \(#,##0.00\);_([$Rp-421]* \-??_);_(@_)</c:formatCode>
                      <c:ptCount val="28"/>
                      <c:pt idx="0">
                        <c:v>105012500</c:v>
                      </c:pt>
                      <c:pt idx="1">
                        <c:v>130362500</c:v>
                      </c:pt>
                      <c:pt idx="2">
                        <c:v>80012500</c:v>
                      </c:pt>
                      <c:pt idx="3">
                        <c:v>80012500</c:v>
                      </c:pt>
                      <c:pt idx="4">
                        <c:v>70148500</c:v>
                      </c:pt>
                      <c:pt idx="5">
                        <c:v>79962500</c:v>
                      </c:pt>
                      <c:pt idx="6">
                        <c:v>89637500</c:v>
                      </c:pt>
                      <c:pt idx="7">
                        <c:v>58300000</c:v>
                      </c:pt>
                      <c:pt idx="8">
                        <c:v>63287500</c:v>
                      </c:pt>
                      <c:pt idx="9">
                        <c:v>63337500</c:v>
                      </c:pt>
                      <c:pt idx="10">
                        <c:v>23362500</c:v>
                      </c:pt>
                      <c:pt idx="11">
                        <c:v>30350000</c:v>
                      </c:pt>
                      <c:pt idx="12">
                        <c:v>76825000</c:v>
                      </c:pt>
                      <c:pt idx="13">
                        <c:v>62000000</c:v>
                      </c:pt>
                      <c:pt idx="14">
                        <c:v>40500000</c:v>
                      </c:pt>
                      <c:pt idx="15">
                        <c:v>54725000</c:v>
                      </c:pt>
                      <c:pt idx="16">
                        <c:v>65912500</c:v>
                      </c:pt>
                      <c:pt idx="17">
                        <c:v>15525000</c:v>
                      </c:pt>
                      <c:pt idx="18">
                        <c:v>28687500</c:v>
                      </c:pt>
                      <c:pt idx="19">
                        <c:v>118425000</c:v>
                      </c:pt>
                      <c:pt idx="20">
                        <c:v>266400000</c:v>
                      </c:pt>
                      <c:pt idx="21">
                        <c:v>158562500</c:v>
                      </c:pt>
                      <c:pt idx="22">
                        <c:v>219787500</c:v>
                      </c:pt>
                      <c:pt idx="23">
                        <c:v>87675000</c:v>
                      </c:pt>
                      <c:pt idx="24">
                        <c:v>182162500</c:v>
                      </c:pt>
                      <c:pt idx="25">
                        <c:v>204087500</c:v>
                      </c:pt>
                      <c:pt idx="26">
                        <c:v>212587500</c:v>
                      </c:pt>
                      <c:pt idx="27">
                        <c:v>146650000</c:v>
                      </c:pt>
                    </c:numCache>
                  </c:numRef>
                </c: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8-FA35-4CF3-B109-065F7962343B}"/>
                  </c:ext>
                </c:extLst>
              </c15:ser>
            </c15:filteredLineSeries>
          </c:ext>
        </c:extLst>
      </c:lineChart>
      <c:catAx>
        <c:axId val="-911400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11407392"/>
        <c:crosses val="autoZero"/>
        <c:auto val="1"/>
        <c:lblAlgn val="ctr"/>
        <c:lblOffset val="100"/>
        <c:noMultiLvlLbl val="0"/>
      </c:catAx>
      <c:valAx>
        <c:axId val="-91140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[$Rp-421]* #,##0.00_);_([$Rp-421]* \(#,##0.00\);_([$Rp-421]* \-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11400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9"/>
          <c:order val="9"/>
          <c:tx>
            <c:strRef>
              <c:f>SPHJ08!$L$5</c:f>
              <c:strCache>
                <c:ptCount val="1"/>
                <c:pt idx="0">
                  <c:v>Biaya/ m3 air limbah (IDR/m3)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multiLvlStrRef>
              <c:f>SPHJ08!$B$6:$C$48</c:f>
              <c:multiLvlStrCache>
                <c:ptCount val="43"/>
                <c:lvl>
                  <c:pt idx="0">
                    <c:v>Juni</c:v>
                  </c:pt>
                  <c:pt idx="1">
                    <c:v>Juli </c:v>
                  </c:pt>
                  <c:pt idx="2">
                    <c:v>Agustus</c:v>
                  </c:pt>
                  <c:pt idx="3">
                    <c:v>September</c:v>
                  </c:pt>
                  <c:pt idx="4">
                    <c:v>Oktober</c:v>
                  </c:pt>
                  <c:pt idx="5">
                    <c:v>Nopember</c:v>
                  </c:pt>
                  <c:pt idx="6">
                    <c:v>Desember</c:v>
                  </c:pt>
                  <c:pt idx="7">
                    <c:v>Januari</c:v>
                  </c:pt>
                  <c:pt idx="8">
                    <c:v>Februari</c:v>
                  </c:pt>
                  <c:pt idx="9">
                    <c:v>Maret</c:v>
                  </c:pt>
                  <c:pt idx="10">
                    <c:v>April</c:v>
                  </c:pt>
                  <c:pt idx="11">
                    <c:v>Mei</c:v>
                  </c:pt>
                  <c:pt idx="12">
                    <c:v>Juni</c:v>
                  </c:pt>
                  <c:pt idx="13">
                    <c:v>Juli </c:v>
                  </c:pt>
                  <c:pt idx="14">
                    <c:v>Agustus</c:v>
                  </c:pt>
                  <c:pt idx="15">
                    <c:v>September</c:v>
                  </c:pt>
                  <c:pt idx="16">
                    <c:v>Oktober</c:v>
                  </c:pt>
                  <c:pt idx="17">
                    <c:v>Nopember</c:v>
                  </c:pt>
                  <c:pt idx="18">
                    <c:v>Desember</c:v>
                  </c:pt>
                  <c:pt idx="19">
                    <c:v>Januari</c:v>
                  </c:pt>
                  <c:pt idx="20">
                    <c:v>Februari</c:v>
                  </c:pt>
                  <c:pt idx="21">
                    <c:v>Maret</c:v>
                  </c:pt>
                  <c:pt idx="22">
                    <c:v>April</c:v>
                  </c:pt>
                  <c:pt idx="23">
                    <c:v>Mei</c:v>
                  </c:pt>
                  <c:pt idx="24">
                    <c:v>Juni</c:v>
                  </c:pt>
                  <c:pt idx="25">
                    <c:v>Juli </c:v>
                  </c:pt>
                  <c:pt idx="26">
                    <c:v>Agustus</c:v>
                  </c:pt>
                  <c:pt idx="27">
                    <c:v>September</c:v>
                  </c:pt>
                  <c:pt idx="28">
                    <c:v>Oktober</c:v>
                  </c:pt>
                  <c:pt idx="29">
                    <c:v>Nopember</c:v>
                  </c:pt>
                  <c:pt idx="30">
                    <c:v>Desember</c:v>
                  </c:pt>
                  <c:pt idx="31">
                    <c:v>Januari</c:v>
                  </c:pt>
                  <c:pt idx="32">
                    <c:v>Februari</c:v>
                  </c:pt>
                  <c:pt idx="33">
                    <c:v>Maret</c:v>
                  </c:pt>
                  <c:pt idx="34">
                    <c:v>April</c:v>
                  </c:pt>
                  <c:pt idx="35">
                    <c:v>Mei</c:v>
                  </c:pt>
                  <c:pt idx="36">
                    <c:v>Juni</c:v>
                  </c:pt>
                  <c:pt idx="37">
                    <c:v>Juli </c:v>
                  </c:pt>
                  <c:pt idx="38">
                    <c:v>Agustus</c:v>
                  </c:pt>
                  <c:pt idx="39">
                    <c:v>September</c:v>
                  </c:pt>
                  <c:pt idx="40">
                    <c:v>Oktober</c:v>
                  </c:pt>
                  <c:pt idx="41">
                    <c:v>Nopember</c:v>
                  </c:pt>
                  <c:pt idx="42">
                    <c:v>Desember</c:v>
                  </c:pt>
                </c:lvl>
                <c:lvl>
                  <c:pt idx="0">
                    <c:v>2019</c:v>
                  </c:pt>
                  <c:pt idx="1">
                    <c:v>2019</c:v>
                  </c:pt>
                  <c:pt idx="2">
                    <c:v>2019</c:v>
                  </c:pt>
                  <c:pt idx="3">
                    <c:v>2019</c:v>
                  </c:pt>
                  <c:pt idx="4">
                    <c:v>2019</c:v>
                  </c:pt>
                  <c:pt idx="5">
                    <c:v>2019</c:v>
                  </c:pt>
                  <c:pt idx="6">
                    <c:v>2019</c:v>
                  </c:pt>
                  <c:pt idx="7">
                    <c:v>2020</c:v>
                  </c:pt>
                  <c:pt idx="8">
                    <c:v>2020</c:v>
                  </c:pt>
                  <c:pt idx="9">
                    <c:v>2020</c:v>
                  </c:pt>
                  <c:pt idx="10">
                    <c:v>2020</c:v>
                  </c:pt>
                  <c:pt idx="11">
                    <c:v>2020</c:v>
                  </c:pt>
                  <c:pt idx="12">
                    <c:v>2020</c:v>
                  </c:pt>
                  <c:pt idx="13">
                    <c:v>2020</c:v>
                  </c:pt>
                  <c:pt idx="14">
                    <c:v>2020</c:v>
                  </c:pt>
                  <c:pt idx="15">
                    <c:v>2020</c:v>
                  </c:pt>
                  <c:pt idx="16">
                    <c:v>2020</c:v>
                  </c:pt>
                  <c:pt idx="17">
                    <c:v>2020</c:v>
                  </c:pt>
                  <c:pt idx="18">
                    <c:v>2020</c:v>
                  </c:pt>
                  <c:pt idx="19">
                    <c:v>2021</c:v>
                  </c:pt>
                  <c:pt idx="20">
                    <c:v>2021</c:v>
                  </c:pt>
                  <c:pt idx="21">
                    <c:v>2021</c:v>
                  </c:pt>
                  <c:pt idx="22">
                    <c:v>2021</c:v>
                  </c:pt>
                  <c:pt idx="23">
                    <c:v>2021</c:v>
                  </c:pt>
                  <c:pt idx="24">
                    <c:v>2021</c:v>
                  </c:pt>
                  <c:pt idx="25">
                    <c:v>2021</c:v>
                  </c:pt>
                  <c:pt idx="26">
                    <c:v>2021</c:v>
                  </c:pt>
                  <c:pt idx="27">
                    <c:v>2021</c:v>
                  </c:pt>
                  <c:pt idx="28">
                    <c:v>2021</c:v>
                  </c:pt>
                  <c:pt idx="29">
                    <c:v>2021</c:v>
                  </c:pt>
                  <c:pt idx="30">
                    <c:v>2021</c:v>
                  </c:pt>
                  <c:pt idx="31">
                    <c:v>2022</c:v>
                  </c:pt>
                  <c:pt idx="32">
                    <c:v>2022</c:v>
                  </c:pt>
                  <c:pt idx="33">
                    <c:v>2022</c:v>
                  </c:pt>
                  <c:pt idx="34">
                    <c:v>2022</c:v>
                  </c:pt>
                  <c:pt idx="35">
                    <c:v>2022</c:v>
                  </c:pt>
                  <c:pt idx="36">
                    <c:v>2022</c:v>
                  </c:pt>
                  <c:pt idx="37">
                    <c:v>2022</c:v>
                  </c:pt>
                  <c:pt idx="38">
                    <c:v>2022</c:v>
                  </c:pt>
                  <c:pt idx="39">
                    <c:v>2022</c:v>
                  </c:pt>
                  <c:pt idx="40">
                    <c:v>2022</c:v>
                  </c:pt>
                  <c:pt idx="41">
                    <c:v>2022</c:v>
                  </c:pt>
                  <c:pt idx="42">
                    <c:v>2022</c:v>
                  </c:pt>
                </c:lvl>
              </c:multiLvlStrCache>
            </c:multiLvlStrRef>
          </c:cat>
          <c:val>
            <c:numRef>
              <c:f>SPHJ08!$L$6:$L$48</c:f>
              <c:numCache>
                <c:formatCode>_([$Rp-421]* #,##0.00_);_([$Rp-421]* \(#,##0.00\);_([$Rp-421]* \-??_);_(@_)</c:formatCode>
                <c:ptCount val="43"/>
                <c:pt idx="0">
                  <c:v>2649.0104844414718</c:v>
                </c:pt>
                <c:pt idx="1">
                  <c:v>9746.3876111911377</c:v>
                </c:pt>
                <c:pt idx="2">
                  <c:v>1732.8523040011291</c:v>
                </c:pt>
                <c:pt idx="3">
                  <c:v>5272.3010680135985</c:v>
                </c:pt>
                <c:pt idx="4">
                  <c:v>1298.8712579748078</c:v>
                </c:pt>
                <c:pt idx="5">
                  <c:v>710.58400561206599</c:v>
                </c:pt>
                <c:pt idx="6">
                  <c:v>808.29926410466066</c:v>
                </c:pt>
                <c:pt idx="7">
                  <c:v>825.91170825335894</c:v>
                </c:pt>
                <c:pt idx="8">
                  <c:v>900</c:v>
                </c:pt>
                <c:pt idx="9">
                  <c:v>477.20306513409963</c:v>
                </c:pt>
                <c:pt idx="10">
                  <c:v>333.38477366255142</c:v>
                </c:pt>
                <c:pt idx="11">
                  <c:v>216.17346938775509</c:v>
                </c:pt>
                <c:pt idx="12">
                  <c:v>271.56</c:v>
                </c:pt>
                <c:pt idx="13">
                  <c:v>731.53026846024784</c:v>
                </c:pt>
                <c:pt idx="14">
                  <c:v>110.21943329013357</c:v>
                </c:pt>
                <c:pt idx="15">
                  <c:v>519.86276142027839</c:v>
                </c:pt>
                <c:pt idx="16">
                  <c:v>838.98934172986492</c:v>
                </c:pt>
                <c:pt idx="17">
                  <c:v>1093.6721353960038</c:v>
                </c:pt>
                <c:pt idx="18">
                  <c:v>1093.6721353960038</c:v>
                </c:pt>
                <c:pt idx="19">
                  <c:v>760.96396936056499</c:v>
                </c:pt>
                <c:pt idx="20">
                  <c:v>1083.4593818871961</c:v>
                </c:pt>
                <c:pt idx="21">
                  <c:v>327.41609860941702</c:v>
                </c:pt>
                <c:pt idx="22">
                  <c:v>929.84267532641445</c:v>
                </c:pt>
                <c:pt idx="23">
                  <c:v>1137.5051398505725</c:v>
                </c:pt>
                <c:pt idx="24">
                  <c:v>531.28153609609785</c:v>
                </c:pt>
                <c:pt idx="25">
                  <c:v>759.64914223999995</c:v>
                </c:pt>
                <c:pt idx="26">
                  <c:v>1771.7591857715438</c:v>
                </c:pt>
                <c:pt idx="27">
                  <c:v>925.89956579593877</c:v>
                </c:pt>
                <c:pt idx="28">
                  <c:v>1028.5883195292686</c:v>
                </c:pt>
                <c:pt idx="29">
                  <c:v>1131.7819115114669</c:v>
                </c:pt>
                <c:pt idx="30">
                  <c:v>1069.5971685574316</c:v>
                </c:pt>
                <c:pt idx="31">
                  <c:v>232.81766783307174</c:v>
                </c:pt>
                <c:pt idx="32">
                  <c:v>252.08326438442219</c:v>
                </c:pt>
                <c:pt idx="33">
                  <c:v>330.77095696984912</c:v>
                </c:pt>
                <c:pt idx="34">
                  <c:v>364.54799122361891</c:v>
                </c:pt>
                <c:pt idx="35">
                  <c:v>254.47689418443372</c:v>
                </c:pt>
                <c:pt idx="36">
                  <c:v>141.1090123901736</c:v>
                </c:pt>
                <c:pt idx="37">
                  <c:v>156.57793672761397</c:v>
                </c:pt>
                <c:pt idx="38">
                  <c:v>328.80864179673637</c:v>
                </c:pt>
                <c:pt idx="39">
                  <c:v>364.11527037509717</c:v>
                </c:pt>
                <c:pt idx="40">
                  <c:v>472.96155834444914</c:v>
                </c:pt>
                <c:pt idx="41">
                  <c:v>223.10536963929272</c:v>
                </c:pt>
                <c:pt idx="42">
                  <c:v>150.38389701350778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AED1-4D9A-B204-478888F063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911401952"/>
        <c:axId val="-911406304"/>
        <c:extLst xmlns:c16r2="http://schemas.microsoft.com/office/drawing/2015/06/chart"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SPHJ08!$C$5</c15:sqref>
                        </c15:formulaRef>
                      </c:ext>
                    </c:extLst>
                    <c:strCache>
                      <c:ptCount val="1"/>
                      <c:pt idx="0">
                        <c:v>Bulan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 xmlns:c16r2="http://schemas.microsoft.com/office/drawing/2015/06/chart">
                      <c:ext uri="{02D57815-91ED-43cb-92C2-25804820EDAC}">
                        <c15:formulaRef>
                          <c15:sqref>SPHJ08!$B$6:$C$48</c15:sqref>
                        </c15:formulaRef>
                      </c:ext>
                    </c:extLst>
                    <c:multiLvlStrCache>
                      <c:ptCount val="43"/>
                      <c:lvl>
                        <c:pt idx="0">
                          <c:v>Juni</c:v>
                        </c:pt>
                        <c:pt idx="1">
                          <c:v>Juli </c:v>
                        </c:pt>
                        <c:pt idx="2">
                          <c:v>Agustus</c:v>
                        </c:pt>
                        <c:pt idx="3">
                          <c:v>September</c:v>
                        </c:pt>
                        <c:pt idx="4">
                          <c:v>Oktober</c:v>
                        </c:pt>
                        <c:pt idx="5">
                          <c:v>Nopember</c:v>
                        </c:pt>
                        <c:pt idx="6">
                          <c:v>Desember</c:v>
                        </c:pt>
                        <c:pt idx="7">
                          <c:v>Januari</c:v>
                        </c:pt>
                        <c:pt idx="8">
                          <c:v>Februari</c:v>
                        </c:pt>
                        <c:pt idx="9">
                          <c:v>Maret</c:v>
                        </c:pt>
                        <c:pt idx="10">
                          <c:v>April</c:v>
                        </c:pt>
                        <c:pt idx="11">
                          <c:v>Mei</c:v>
                        </c:pt>
                        <c:pt idx="12">
                          <c:v>Juni</c:v>
                        </c:pt>
                        <c:pt idx="13">
                          <c:v>Juli </c:v>
                        </c:pt>
                        <c:pt idx="14">
                          <c:v>Agustus</c:v>
                        </c:pt>
                        <c:pt idx="15">
                          <c:v>September</c:v>
                        </c:pt>
                        <c:pt idx="16">
                          <c:v>Oktober</c:v>
                        </c:pt>
                        <c:pt idx="17">
                          <c:v>Nopember</c:v>
                        </c:pt>
                        <c:pt idx="18">
                          <c:v>Desember</c:v>
                        </c:pt>
                        <c:pt idx="19">
                          <c:v>Januari</c:v>
                        </c:pt>
                        <c:pt idx="20">
                          <c:v>Februari</c:v>
                        </c:pt>
                        <c:pt idx="21">
                          <c:v>Maret</c:v>
                        </c:pt>
                        <c:pt idx="22">
                          <c:v>April</c:v>
                        </c:pt>
                        <c:pt idx="23">
                          <c:v>Mei</c:v>
                        </c:pt>
                        <c:pt idx="24">
                          <c:v>Juni</c:v>
                        </c:pt>
                        <c:pt idx="25">
                          <c:v>Juli </c:v>
                        </c:pt>
                        <c:pt idx="26">
                          <c:v>Agustus</c:v>
                        </c:pt>
                        <c:pt idx="27">
                          <c:v>September</c:v>
                        </c:pt>
                        <c:pt idx="28">
                          <c:v>Oktober</c:v>
                        </c:pt>
                        <c:pt idx="29">
                          <c:v>Nopember</c:v>
                        </c:pt>
                        <c:pt idx="30">
                          <c:v>Desember</c:v>
                        </c:pt>
                        <c:pt idx="31">
                          <c:v>Januari</c:v>
                        </c:pt>
                        <c:pt idx="32">
                          <c:v>Februari</c:v>
                        </c:pt>
                        <c:pt idx="33">
                          <c:v>Maret</c:v>
                        </c:pt>
                        <c:pt idx="34">
                          <c:v>April</c:v>
                        </c:pt>
                        <c:pt idx="35">
                          <c:v>Mei</c:v>
                        </c:pt>
                        <c:pt idx="36">
                          <c:v>Juni</c:v>
                        </c:pt>
                        <c:pt idx="37">
                          <c:v>Juli </c:v>
                        </c:pt>
                        <c:pt idx="38">
                          <c:v>Agustus</c:v>
                        </c:pt>
                        <c:pt idx="39">
                          <c:v>September</c:v>
                        </c:pt>
                        <c:pt idx="40">
                          <c:v>Oktober</c:v>
                        </c:pt>
                        <c:pt idx="41">
                          <c:v>Nopember</c:v>
                        </c:pt>
                        <c:pt idx="42">
                          <c:v>Desember</c:v>
                        </c:pt>
                      </c:lvl>
                      <c:lvl>
                        <c:pt idx="0">
                          <c:v>2019</c:v>
                        </c:pt>
                        <c:pt idx="1">
                          <c:v>2019</c:v>
                        </c:pt>
                        <c:pt idx="2">
                          <c:v>2019</c:v>
                        </c:pt>
                        <c:pt idx="3">
                          <c:v>2019</c:v>
                        </c:pt>
                        <c:pt idx="4">
                          <c:v>2019</c:v>
                        </c:pt>
                        <c:pt idx="5">
                          <c:v>2019</c:v>
                        </c:pt>
                        <c:pt idx="6">
                          <c:v>2019</c:v>
                        </c:pt>
                        <c:pt idx="7">
                          <c:v>2020</c:v>
                        </c:pt>
                        <c:pt idx="8">
                          <c:v>2020</c:v>
                        </c:pt>
                        <c:pt idx="9">
                          <c:v>2020</c:v>
                        </c:pt>
                        <c:pt idx="10">
                          <c:v>2020</c:v>
                        </c:pt>
                        <c:pt idx="11">
                          <c:v>2020</c:v>
                        </c:pt>
                        <c:pt idx="12">
                          <c:v>2020</c:v>
                        </c:pt>
                        <c:pt idx="13">
                          <c:v>2020</c:v>
                        </c:pt>
                        <c:pt idx="14">
                          <c:v>2020</c:v>
                        </c:pt>
                        <c:pt idx="15">
                          <c:v>2020</c:v>
                        </c:pt>
                        <c:pt idx="16">
                          <c:v>2020</c:v>
                        </c:pt>
                        <c:pt idx="17">
                          <c:v>2020</c:v>
                        </c:pt>
                        <c:pt idx="18">
                          <c:v>2020</c:v>
                        </c:pt>
                        <c:pt idx="19">
                          <c:v>2021</c:v>
                        </c:pt>
                        <c:pt idx="20">
                          <c:v>2021</c:v>
                        </c:pt>
                        <c:pt idx="21">
                          <c:v>2021</c:v>
                        </c:pt>
                        <c:pt idx="22">
                          <c:v>2021</c:v>
                        </c:pt>
                        <c:pt idx="23">
                          <c:v>2021</c:v>
                        </c:pt>
                        <c:pt idx="24">
                          <c:v>2021</c:v>
                        </c:pt>
                        <c:pt idx="25">
                          <c:v>2021</c:v>
                        </c:pt>
                        <c:pt idx="26">
                          <c:v>2021</c:v>
                        </c:pt>
                        <c:pt idx="27">
                          <c:v>2021</c:v>
                        </c:pt>
                        <c:pt idx="28">
                          <c:v>2021</c:v>
                        </c:pt>
                        <c:pt idx="29">
                          <c:v>2021</c:v>
                        </c:pt>
                        <c:pt idx="30">
                          <c:v>2021</c:v>
                        </c:pt>
                        <c:pt idx="31">
                          <c:v>2022</c:v>
                        </c:pt>
                        <c:pt idx="32">
                          <c:v>2022</c:v>
                        </c:pt>
                        <c:pt idx="33">
                          <c:v>2022</c:v>
                        </c:pt>
                        <c:pt idx="34">
                          <c:v>2022</c:v>
                        </c:pt>
                        <c:pt idx="35">
                          <c:v>2022</c:v>
                        </c:pt>
                        <c:pt idx="36">
                          <c:v>2022</c:v>
                        </c:pt>
                        <c:pt idx="37">
                          <c:v>2022</c:v>
                        </c:pt>
                        <c:pt idx="38">
                          <c:v>2022</c:v>
                        </c:pt>
                        <c:pt idx="39">
                          <c:v>2022</c:v>
                        </c:pt>
                        <c:pt idx="40">
                          <c:v>2022</c:v>
                        </c:pt>
                        <c:pt idx="41">
                          <c:v>2022</c:v>
                        </c:pt>
                        <c:pt idx="42">
                          <c:v>2022</c:v>
                        </c:pt>
                      </c:lvl>
                    </c:multiLvlStrCache>
                  </c:multiLvlStrRef>
                </c:cat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SPHJ08!$C$6:$C$48</c15:sqref>
                        </c15:formulaRef>
                      </c:ext>
                    </c:extLst>
                    <c:numCache>
                      <c:formatCode>General</c:formatCode>
                      <c:ptCount val="4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</c:numCache>
                  </c:numRef>
                </c: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0-AED1-4D9A-B204-478888F06387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SPHJ08!$D$5</c15:sqref>
                        </c15:formulaRef>
                      </c:ext>
                    </c:extLst>
                    <c:strCache>
                      <c:ptCount val="1"/>
                      <c:pt idx="0">
                        <c:v>pH rata rata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SPHJ08!$B$6:$C$48</c15:sqref>
                        </c15:formulaRef>
                      </c:ext>
                    </c:extLst>
                    <c:multiLvlStrCache>
                      <c:ptCount val="43"/>
                      <c:lvl>
                        <c:pt idx="0">
                          <c:v>Juni</c:v>
                        </c:pt>
                        <c:pt idx="1">
                          <c:v>Juli </c:v>
                        </c:pt>
                        <c:pt idx="2">
                          <c:v>Agustus</c:v>
                        </c:pt>
                        <c:pt idx="3">
                          <c:v>September</c:v>
                        </c:pt>
                        <c:pt idx="4">
                          <c:v>Oktober</c:v>
                        </c:pt>
                        <c:pt idx="5">
                          <c:v>Nopember</c:v>
                        </c:pt>
                        <c:pt idx="6">
                          <c:v>Desember</c:v>
                        </c:pt>
                        <c:pt idx="7">
                          <c:v>Januari</c:v>
                        </c:pt>
                        <c:pt idx="8">
                          <c:v>Februari</c:v>
                        </c:pt>
                        <c:pt idx="9">
                          <c:v>Maret</c:v>
                        </c:pt>
                        <c:pt idx="10">
                          <c:v>April</c:v>
                        </c:pt>
                        <c:pt idx="11">
                          <c:v>Mei</c:v>
                        </c:pt>
                        <c:pt idx="12">
                          <c:v>Juni</c:v>
                        </c:pt>
                        <c:pt idx="13">
                          <c:v>Juli </c:v>
                        </c:pt>
                        <c:pt idx="14">
                          <c:v>Agustus</c:v>
                        </c:pt>
                        <c:pt idx="15">
                          <c:v>September</c:v>
                        </c:pt>
                        <c:pt idx="16">
                          <c:v>Oktober</c:v>
                        </c:pt>
                        <c:pt idx="17">
                          <c:v>Nopember</c:v>
                        </c:pt>
                        <c:pt idx="18">
                          <c:v>Desember</c:v>
                        </c:pt>
                        <c:pt idx="19">
                          <c:v>Januari</c:v>
                        </c:pt>
                        <c:pt idx="20">
                          <c:v>Februari</c:v>
                        </c:pt>
                        <c:pt idx="21">
                          <c:v>Maret</c:v>
                        </c:pt>
                        <c:pt idx="22">
                          <c:v>April</c:v>
                        </c:pt>
                        <c:pt idx="23">
                          <c:v>Mei</c:v>
                        </c:pt>
                        <c:pt idx="24">
                          <c:v>Juni</c:v>
                        </c:pt>
                        <c:pt idx="25">
                          <c:v>Juli </c:v>
                        </c:pt>
                        <c:pt idx="26">
                          <c:v>Agustus</c:v>
                        </c:pt>
                        <c:pt idx="27">
                          <c:v>September</c:v>
                        </c:pt>
                        <c:pt idx="28">
                          <c:v>Oktober</c:v>
                        </c:pt>
                        <c:pt idx="29">
                          <c:v>Nopember</c:v>
                        </c:pt>
                        <c:pt idx="30">
                          <c:v>Desember</c:v>
                        </c:pt>
                        <c:pt idx="31">
                          <c:v>Januari</c:v>
                        </c:pt>
                        <c:pt idx="32">
                          <c:v>Februari</c:v>
                        </c:pt>
                        <c:pt idx="33">
                          <c:v>Maret</c:v>
                        </c:pt>
                        <c:pt idx="34">
                          <c:v>April</c:v>
                        </c:pt>
                        <c:pt idx="35">
                          <c:v>Mei</c:v>
                        </c:pt>
                        <c:pt idx="36">
                          <c:v>Juni</c:v>
                        </c:pt>
                        <c:pt idx="37">
                          <c:v>Juli </c:v>
                        </c:pt>
                        <c:pt idx="38">
                          <c:v>Agustus</c:v>
                        </c:pt>
                        <c:pt idx="39">
                          <c:v>September</c:v>
                        </c:pt>
                        <c:pt idx="40">
                          <c:v>Oktober</c:v>
                        </c:pt>
                        <c:pt idx="41">
                          <c:v>Nopember</c:v>
                        </c:pt>
                        <c:pt idx="42">
                          <c:v>Desember</c:v>
                        </c:pt>
                      </c:lvl>
                      <c:lvl>
                        <c:pt idx="0">
                          <c:v>2019</c:v>
                        </c:pt>
                        <c:pt idx="1">
                          <c:v>2019</c:v>
                        </c:pt>
                        <c:pt idx="2">
                          <c:v>2019</c:v>
                        </c:pt>
                        <c:pt idx="3">
                          <c:v>2019</c:v>
                        </c:pt>
                        <c:pt idx="4">
                          <c:v>2019</c:v>
                        </c:pt>
                        <c:pt idx="5">
                          <c:v>2019</c:v>
                        </c:pt>
                        <c:pt idx="6">
                          <c:v>2019</c:v>
                        </c:pt>
                        <c:pt idx="7">
                          <c:v>2020</c:v>
                        </c:pt>
                        <c:pt idx="8">
                          <c:v>2020</c:v>
                        </c:pt>
                        <c:pt idx="9">
                          <c:v>2020</c:v>
                        </c:pt>
                        <c:pt idx="10">
                          <c:v>2020</c:v>
                        </c:pt>
                        <c:pt idx="11">
                          <c:v>2020</c:v>
                        </c:pt>
                        <c:pt idx="12">
                          <c:v>2020</c:v>
                        </c:pt>
                        <c:pt idx="13">
                          <c:v>2020</c:v>
                        </c:pt>
                        <c:pt idx="14">
                          <c:v>2020</c:v>
                        </c:pt>
                        <c:pt idx="15">
                          <c:v>2020</c:v>
                        </c:pt>
                        <c:pt idx="16">
                          <c:v>2020</c:v>
                        </c:pt>
                        <c:pt idx="17">
                          <c:v>2020</c:v>
                        </c:pt>
                        <c:pt idx="18">
                          <c:v>2020</c:v>
                        </c:pt>
                        <c:pt idx="19">
                          <c:v>2021</c:v>
                        </c:pt>
                        <c:pt idx="20">
                          <c:v>2021</c:v>
                        </c:pt>
                        <c:pt idx="21">
                          <c:v>2021</c:v>
                        </c:pt>
                        <c:pt idx="22">
                          <c:v>2021</c:v>
                        </c:pt>
                        <c:pt idx="23">
                          <c:v>2021</c:v>
                        </c:pt>
                        <c:pt idx="24">
                          <c:v>2021</c:v>
                        </c:pt>
                        <c:pt idx="25">
                          <c:v>2021</c:v>
                        </c:pt>
                        <c:pt idx="26">
                          <c:v>2021</c:v>
                        </c:pt>
                        <c:pt idx="27">
                          <c:v>2021</c:v>
                        </c:pt>
                        <c:pt idx="28">
                          <c:v>2021</c:v>
                        </c:pt>
                        <c:pt idx="29">
                          <c:v>2021</c:v>
                        </c:pt>
                        <c:pt idx="30">
                          <c:v>2021</c:v>
                        </c:pt>
                        <c:pt idx="31">
                          <c:v>2022</c:v>
                        </c:pt>
                        <c:pt idx="32">
                          <c:v>2022</c:v>
                        </c:pt>
                        <c:pt idx="33">
                          <c:v>2022</c:v>
                        </c:pt>
                        <c:pt idx="34">
                          <c:v>2022</c:v>
                        </c:pt>
                        <c:pt idx="35">
                          <c:v>2022</c:v>
                        </c:pt>
                        <c:pt idx="36">
                          <c:v>2022</c:v>
                        </c:pt>
                        <c:pt idx="37">
                          <c:v>2022</c:v>
                        </c:pt>
                        <c:pt idx="38">
                          <c:v>2022</c:v>
                        </c:pt>
                        <c:pt idx="39">
                          <c:v>2022</c:v>
                        </c:pt>
                        <c:pt idx="40">
                          <c:v>2022</c:v>
                        </c:pt>
                        <c:pt idx="41">
                          <c:v>2022</c:v>
                        </c:pt>
                        <c:pt idx="42">
                          <c:v>2022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SPHJ08!$D$6:$D$48</c15:sqref>
                        </c15:formulaRef>
                      </c:ext>
                    </c:extLst>
                    <c:numCache>
                      <c:formatCode>0.00</c:formatCode>
                      <c:ptCount val="43"/>
                      <c:pt idx="0">
                        <c:v>7.6</c:v>
                      </c:pt>
                      <c:pt idx="1">
                        <c:v>7.9</c:v>
                      </c:pt>
                      <c:pt idx="2">
                        <c:v>7.36</c:v>
                      </c:pt>
                      <c:pt idx="3">
                        <c:v>7.6933333333333342</c:v>
                      </c:pt>
                      <c:pt idx="4">
                        <c:v>7</c:v>
                      </c:pt>
                      <c:pt idx="5">
                        <c:v>6.3</c:v>
                      </c:pt>
                      <c:pt idx="6">
                        <c:v>6.6</c:v>
                      </c:pt>
                      <c:pt idx="7">
                        <c:v>6.7</c:v>
                      </c:pt>
                      <c:pt idx="8">
                        <c:v>6.3</c:v>
                      </c:pt>
                      <c:pt idx="9">
                        <c:v>6.7258064516129004</c:v>
                      </c:pt>
                      <c:pt idx="10">
                        <c:v>6.76</c:v>
                      </c:pt>
                      <c:pt idx="11">
                        <c:v>6.2548387096774185</c:v>
                      </c:pt>
                      <c:pt idx="12">
                        <c:v>6.6</c:v>
                      </c:pt>
                      <c:pt idx="13">
                        <c:v>6.5</c:v>
                      </c:pt>
                      <c:pt idx="14">
                        <c:v>7.1</c:v>
                      </c:pt>
                      <c:pt idx="15">
                        <c:v>6.7</c:v>
                      </c:pt>
                      <c:pt idx="16">
                        <c:v>6.3258064516129009</c:v>
                      </c:pt>
                      <c:pt idx="17">
                        <c:v>6.46</c:v>
                      </c:pt>
                      <c:pt idx="18">
                        <c:v>6.46</c:v>
                      </c:pt>
                      <c:pt idx="19">
                        <c:v>6.4193548387096744</c:v>
                      </c:pt>
                      <c:pt idx="20">
                        <c:v>7.0607142857142886</c:v>
                      </c:pt>
                      <c:pt idx="21">
                        <c:v>6.4419354838709655</c:v>
                      </c:pt>
                      <c:pt idx="22">
                        <c:v>6.7352777777777781</c:v>
                      </c:pt>
                      <c:pt idx="23">
                        <c:v>7.0354838709677416</c:v>
                      </c:pt>
                      <c:pt idx="24">
                        <c:v>7.2166666666666668</c:v>
                      </c:pt>
                      <c:pt idx="25">
                        <c:v>7.1967741935483867</c:v>
                      </c:pt>
                      <c:pt idx="26">
                        <c:v>7.161290322580645</c:v>
                      </c:pt>
                      <c:pt idx="27">
                        <c:v>7.2506666666666657</c:v>
                      </c:pt>
                      <c:pt idx="28">
                        <c:v>7.31</c:v>
                      </c:pt>
                      <c:pt idx="29">
                        <c:v>7.42</c:v>
                      </c:pt>
                      <c:pt idx="30">
                        <c:v>7.4</c:v>
                      </c:pt>
                      <c:pt idx="31">
                        <c:v>7.3387096774193559</c:v>
                      </c:pt>
                      <c:pt idx="32">
                        <c:v>7.3035714285714297</c:v>
                      </c:pt>
                      <c:pt idx="33">
                        <c:v>7.3516129032258073</c:v>
                      </c:pt>
                      <c:pt idx="34">
                        <c:v>7.35</c:v>
                      </c:pt>
                      <c:pt idx="35">
                        <c:v>7.2322580645161283</c:v>
                      </c:pt>
                      <c:pt idx="36">
                        <c:v>7.27</c:v>
                      </c:pt>
                      <c:pt idx="37">
                        <c:v>7.27</c:v>
                      </c:pt>
                      <c:pt idx="38">
                        <c:v>7.3306451612903238</c:v>
                      </c:pt>
                      <c:pt idx="39">
                        <c:v>7.1366666666666676</c:v>
                      </c:pt>
                      <c:pt idx="40">
                        <c:v>7.3352150537634424</c:v>
                      </c:pt>
                      <c:pt idx="41">
                        <c:v>7.3237500000000022</c:v>
                      </c:pt>
                      <c:pt idx="42">
                        <c:v>7.2159946236559138</c:v>
                      </c:pt>
                    </c:numCache>
                  </c:numRef>
                </c: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1-AED1-4D9A-B204-478888F06387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SPHJ08!$E$5</c15:sqref>
                        </c15:formulaRef>
                      </c:ext>
                    </c:extLst>
                    <c:strCache>
                      <c:ptCount val="1"/>
                      <c:pt idx="0">
                        <c:v>TSS rata rata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SPHJ08!$B$6:$C$48</c15:sqref>
                        </c15:formulaRef>
                      </c:ext>
                    </c:extLst>
                    <c:multiLvlStrCache>
                      <c:ptCount val="43"/>
                      <c:lvl>
                        <c:pt idx="0">
                          <c:v>Juni</c:v>
                        </c:pt>
                        <c:pt idx="1">
                          <c:v>Juli </c:v>
                        </c:pt>
                        <c:pt idx="2">
                          <c:v>Agustus</c:v>
                        </c:pt>
                        <c:pt idx="3">
                          <c:v>September</c:v>
                        </c:pt>
                        <c:pt idx="4">
                          <c:v>Oktober</c:v>
                        </c:pt>
                        <c:pt idx="5">
                          <c:v>Nopember</c:v>
                        </c:pt>
                        <c:pt idx="6">
                          <c:v>Desember</c:v>
                        </c:pt>
                        <c:pt idx="7">
                          <c:v>Januari</c:v>
                        </c:pt>
                        <c:pt idx="8">
                          <c:v>Februari</c:v>
                        </c:pt>
                        <c:pt idx="9">
                          <c:v>Maret</c:v>
                        </c:pt>
                        <c:pt idx="10">
                          <c:v>April</c:v>
                        </c:pt>
                        <c:pt idx="11">
                          <c:v>Mei</c:v>
                        </c:pt>
                        <c:pt idx="12">
                          <c:v>Juni</c:v>
                        </c:pt>
                        <c:pt idx="13">
                          <c:v>Juli </c:v>
                        </c:pt>
                        <c:pt idx="14">
                          <c:v>Agustus</c:v>
                        </c:pt>
                        <c:pt idx="15">
                          <c:v>September</c:v>
                        </c:pt>
                        <c:pt idx="16">
                          <c:v>Oktober</c:v>
                        </c:pt>
                        <c:pt idx="17">
                          <c:v>Nopember</c:v>
                        </c:pt>
                        <c:pt idx="18">
                          <c:v>Desember</c:v>
                        </c:pt>
                        <c:pt idx="19">
                          <c:v>Januari</c:v>
                        </c:pt>
                        <c:pt idx="20">
                          <c:v>Februari</c:v>
                        </c:pt>
                        <c:pt idx="21">
                          <c:v>Maret</c:v>
                        </c:pt>
                        <c:pt idx="22">
                          <c:v>April</c:v>
                        </c:pt>
                        <c:pt idx="23">
                          <c:v>Mei</c:v>
                        </c:pt>
                        <c:pt idx="24">
                          <c:v>Juni</c:v>
                        </c:pt>
                        <c:pt idx="25">
                          <c:v>Juli </c:v>
                        </c:pt>
                        <c:pt idx="26">
                          <c:v>Agustus</c:v>
                        </c:pt>
                        <c:pt idx="27">
                          <c:v>September</c:v>
                        </c:pt>
                        <c:pt idx="28">
                          <c:v>Oktober</c:v>
                        </c:pt>
                        <c:pt idx="29">
                          <c:v>Nopember</c:v>
                        </c:pt>
                        <c:pt idx="30">
                          <c:v>Desember</c:v>
                        </c:pt>
                        <c:pt idx="31">
                          <c:v>Januari</c:v>
                        </c:pt>
                        <c:pt idx="32">
                          <c:v>Februari</c:v>
                        </c:pt>
                        <c:pt idx="33">
                          <c:v>Maret</c:v>
                        </c:pt>
                        <c:pt idx="34">
                          <c:v>April</c:v>
                        </c:pt>
                        <c:pt idx="35">
                          <c:v>Mei</c:v>
                        </c:pt>
                        <c:pt idx="36">
                          <c:v>Juni</c:v>
                        </c:pt>
                        <c:pt idx="37">
                          <c:v>Juli </c:v>
                        </c:pt>
                        <c:pt idx="38">
                          <c:v>Agustus</c:v>
                        </c:pt>
                        <c:pt idx="39">
                          <c:v>September</c:v>
                        </c:pt>
                        <c:pt idx="40">
                          <c:v>Oktober</c:v>
                        </c:pt>
                        <c:pt idx="41">
                          <c:v>Nopember</c:v>
                        </c:pt>
                        <c:pt idx="42">
                          <c:v>Desember</c:v>
                        </c:pt>
                      </c:lvl>
                      <c:lvl>
                        <c:pt idx="0">
                          <c:v>2019</c:v>
                        </c:pt>
                        <c:pt idx="1">
                          <c:v>2019</c:v>
                        </c:pt>
                        <c:pt idx="2">
                          <c:v>2019</c:v>
                        </c:pt>
                        <c:pt idx="3">
                          <c:v>2019</c:v>
                        </c:pt>
                        <c:pt idx="4">
                          <c:v>2019</c:v>
                        </c:pt>
                        <c:pt idx="5">
                          <c:v>2019</c:v>
                        </c:pt>
                        <c:pt idx="6">
                          <c:v>2019</c:v>
                        </c:pt>
                        <c:pt idx="7">
                          <c:v>2020</c:v>
                        </c:pt>
                        <c:pt idx="8">
                          <c:v>2020</c:v>
                        </c:pt>
                        <c:pt idx="9">
                          <c:v>2020</c:v>
                        </c:pt>
                        <c:pt idx="10">
                          <c:v>2020</c:v>
                        </c:pt>
                        <c:pt idx="11">
                          <c:v>2020</c:v>
                        </c:pt>
                        <c:pt idx="12">
                          <c:v>2020</c:v>
                        </c:pt>
                        <c:pt idx="13">
                          <c:v>2020</c:v>
                        </c:pt>
                        <c:pt idx="14">
                          <c:v>2020</c:v>
                        </c:pt>
                        <c:pt idx="15">
                          <c:v>2020</c:v>
                        </c:pt>
                        <c:pt idx="16">
                          <c:v>2020</c:v>
                        </c:pt>
                        <c:pt idx="17">
                          <c:v>2020</c:v>
                        </c:pt>
                        <c:pt idx="18">
                          <c:v>2020</c:v>
                        </c:pt>
                        <c:pt idx="19">
                          <c:v>2021</c:v>
                        </c:pt>
                        <c:pt idx="20">
                          <c:v>2021</c:v>
                        </c:pt>
                        <c:pt idx="21">
                          <c:v>2021</c:v>
                        </c:pt>
                        <c:pt idx="22">
                          <c:v>2021</c:v>
                        </c:pt>
                        <c:pt idx="23">
                          <c:v>2021</c:v>
                        </c:pt>
                        <c:pt idx="24">
                          <c:v>2021</c:v>
                        </c:pt>
                        <c:pt idx="25">
                          <c:v>2021</c:v>
                        </c:pt>
                        <c:pt idx="26">
                          <c:v>2021</c:v>
                        </c:pt>
                        <c:pt idx="27">
                          <c:v>2021</c:v>
                        </c:pt>
                        <c:pt idx="28">
                          <c:v>2021</c:v>
                        </c:pt>
                        <c:pt idx="29">
                          <c:v>2021</c:v>
                        </c:pt>
                        <c:pt idx="30">
                          <c:v>2021</c:v>
                        </c:pt>
                        <c:pt idx="31">
                          <c:v>2022</c:v>
                        </c:pt>
                        <c:pt idx="32">
                          <c:v>2022</c:v>
                        </c:pt>
                        <c:pt idx="33">
                          <c:v>2022</c:v>
                        </c:pt>
                        <c:pt idx="34">
                          <c:v>2022</c:v>
                        </c:pt>
                        <c:pt idx="35">
                          <c:v>2022</c:v>
                        </c:pt>
                        <c:pt idx="36">
                          <c:v>2022</c:v>
                        </c:pt>
                        <c:pt idx="37">
                          <c:v>2022</c:v>
                        </c:pt>
                        <c:pt idx="38">
                          <c:v>2022</c:v>
                        </c:pt>
                        <c:pt idx="39">
                          <c:v>2022</c:v>
                        </c:pt>
                        <c:pt idx="40">
                          <c:v>2022</c:v>
                        </c:pt>
                        <c:pt idx="41">
                          <c:v>2022</c:v>
                        </c:pt>
                        <c:pt idx="42">
                          <c:v>2022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SPHJ08!$E$6:$E$48</c15:sqref>
                        </c15:formulaRef>
                      </c:ext>
                    </c:extLst>
                    <c:numCache>
                      <c:formatCode>0</c:formatCode>
                      <c:ptCount val="43"/>
                      <c:pt idx="0">
                        <c:v>19</c:v>
                      </c:pt>
                      <c:pt idx="1">
                        <c:v>24.4</c:v>
                      </c:pt>
                      <c:pt idx="2">
                        <c:v>23.1</c:v>
                      </c:pt>
                      <c:pt idx="3">
                        <c:v>22.6</c:v>
                      </c:pt>
                      <c:pt idx="4">
                        <c:v>21</c:v>
                      </c:pt>
                      <c:pt idx="5">
                        <c:v>20</c:v>
                      </c:pt>
                      <c:pt idx="6">
                        <c:v>20</c:v>
                      </c:pt>
                      <c:pt idx="7">
                        <c:v>15</c:v>
                      </c:pt>
                      <c:pt idx="8">
                        <c:v>13</c:v>
                      </c:pt>
                      <c:pt idx="9">
                        <c:v>9.1483870967741936</c:v>
                      </c:pt>
                      <c:pt idx="10">
                        <c:v>7.8</c:v>
                      </c:pt>
                      <c:pt idx="11">
                        <c:v>14.64516129032258</c:v>
                      </c:pt>
                      <c:pt idx="12">
                        <c:v>10</c:v>
                      </c:pt>
                      <c:pt idx="13">
                        <c:v>6</c:v>
                      </c:pt>
                      <c:pt idx="14">
                        <c:v>13</c:v>
                      </c:pt>
                      <c:pt idx="15">
                        <c:v>9</c:v>
                      </c:pt>
                      <c:pt idx="16">
                        <c:v>5.838709677419355</c:v>
                      </c:pt>
                      <c:pt idx="17">
                        <c:v>15.33</c:v>
                      </c:pt>
                      <c:pt idx="18">
                        <c:v>15.33</c:v>
                      </c:pt>
                      <c:pt idx="19">
                        <c:v>16.741935483870968</c:v>
                      </c:pt>
                      <c:pt idx="20">
                        <c:v>14.892857142857142</c:v>
                      </c:pt>
                      <c:pt idx="21">
                        <c:v>17.967741935483872</c:v>
                      </c:pt>
                      <c:pt idx="22">
                        <c:v>6.9833333333333334</c:v>
                      </c:pt>
                      <c:pt idx="23">
                        <c:v>6.419354838709677</c:v>
                      </c:pt>
                      <c:pt idx="24">
                        <c:v>4.9666666666666668</c:v>
                      </c:pt>
                      <c:pt idx="25">
                        <c:v>2.935483870967742</c:v>
                      </c:pt>
                      <c:pt idx="26">
                        <c:v>2.7096774193548385</c:v>
                      </c:pt>
                      <c:pt idx="27">
                        <c:v>2.3443333333333336</c:v>
                      </c:pt>
                      <c:pt idx="28">
                        <c:v>4.5999999999999996</c:v>
                      </c:pt>
                      <c:pt idx="29">
                        <c:v>3.883333333333332</c:v>
                      </c:pt>
                      <c:pt idx="30">
                        <c:v>11.16</c:v>
                      </c:pt>
                      <c:pt idx="31">
                        <c:v>14.225806451612904</c:v>
                      </c:pt>
                      <c:pt idx="32">
                        <c:v>12.642857142857142</c:v>
                      </c:pt>
                      <c:pt idx="33">
                        <c:v>12.193548387096774</c:v>
                      </c:pt>
                      <c:pt idx="34">
                        <c:v>14.87</c:v>
                      </c:pt>
                      <c:pt idx="35">
                        <c:v>19.774193548387096</c:v>
                      </c:pt>
                      <c:pt idx="36">
                        <c:v>21.2</c:v>
                      </c:pt>
                      <c:pt idx="37">
                        <c:v>21.2</c:v>
                      </c:pt>
                      <c:pt idx="38">
                        <c:v>8.3010752688172058</c:v>
                      </c:pt>
                      <c:pt idx="39">
                        <c:v>18.25</c:v>
                      </c:pt>
                      <c:pt idx="40">
                        <c:v>13.580645161290322</c:v>
                      </c:pt>
                      <c:pt idx="41">
                        <c:v>13.333333333333334</c:v>
                      </c:pt>
                      <c:pt idx="42">
                        <c:v>13.580645161290322</c:v>
                      </c:pt>
                    </c:numCache>
                  </c:numRef>
                </c: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2-AED1-4D9A-B204-478888F06387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SPHJ08!$F$5</c15:sqref>
                        </c15:formulaRef>
                      </c:ext>
                    </c:extLst>
                    <c:strCache>
                      <c:ptCount val="1"/>
                      <c:pt idx="0">
                        <c:v>Debit rata rata (l/s)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SPHJ08!$B$6:$C$48</c15:sqref>
                        </c15:formulaRef>
                      </c:ext>
                    </c:extLst>
                    <c:multiLvlStrCache>
                      <c:ptCount val="43"/>
                      <c:lvl>
                        <c:pt idx="0">
                          <c:v>Juni</c:v>
                        </c:pt>
                        <c:pt idx="1">
                          <c:v>Juli </c:v>
                        </c:pt>
                        <c:pt idx="2">
                          <c:v>Agustus</c:v>
                        </c:pt>
                        <c:pt idx="3">
                          <c:v>September</c:v>
                        </c:pt>
                        <c:pt idx="4">
                          <c:v>Oktober</c:v>
                        </c:pt>
                        <c:pt idx="5">
                          <c:v>Nopember</c:v>
                        </c:pt>
                        <c:pt idx="6">
                          <c:v>Desember</c:v>
                        </c:pt>
                        <c:pt idx="7">
                          <c:v>Januari</c:v>
                        </c:pt>
                        <c:pt idx="8">
                          <c:v>Februari</c:v>
                        </c:pt>
                        <c:pt idx="9">
                          <c:v>Maret</c:v>
                        </c:pt>
                        <c:pt idx="10">
                          <c:v>April</c:v>
                        </c:pt>
                        <c:pt idx="11">
                          <c:v>Mei</c:v>
                        </c:pt>
                        <c:pt idx="12">
                          <c:v>Juni</c:v>
                        </c:pt>
                        <c:pt idx="13">
                          <c:v>Juli </c:v>
                        </c:pt>
                        <c:pt idx="14">
                          <c:v>Agustus</c:v>
                        </c:pt>
                        <c:pt idx="15">
                          <c:v>September</c:v>
                        </c:pt>
                        <c:pt idx="16">
                          <c:v>Oktober</c:v>
                        </c:pt>
                        <c:pt idx="17">
                          <c:v>Nopember</c:v>
                        </c:pt>
                        <c:pt idx="18">
                          <c:v>Desember</c:v>
                        </c:pt>
                        <c:pt idx="19">
                          <c:v>Januari</c:v>
                        </c:pt>
                        <c:pt idx="20">
                          <c:v>Februari</c:v>
                        </c:pt>
                        <c:pt idx="21">
                          <c:v>Maret</c:v>
                        </c:pt>
                        <c:pt idx="22">
                          <c:v>April</c:v>
                        </c:pt>
                        <c:pt idx="23">
                          <c:v>Mei</c:v>
                        </c:pt>
                        <c:pt idx="24">
                          <c:v>Juni</c:v>
                        </c:pt>
                        <c:pt idx="25">
                          <c:v>Juli </c:v>
                        </c:pt>
                        <c:pt idx="26">
                          <c:v>Agustus</c:v>
                        </c:pt>
                        <c:pt idx="27">
                          <c:v>September</c:v>
                        </c:pt>
                        <c:pt idx="28">
                          <c:v>Oktober</c:v>
                        </c:pt>
                        <c:pt idx="29">
                          <c:v>Nopember</c:v>
                        </c:pt>
                        <c:pt idx="30">
                          <c:v>Desember</c:v>
                        </c:pt>
                        <c:pt idx="31">
                          <c:v>Januari</c:v>
                        </c:pt>
                        <c:pt idx="32">
                          <c:v>Februari</c:v>
                        </c:pt>
                        <c:pt idx="33">
                          <c:v>Maret</c:v>
                        </c:pt>
                        <c:pt idx="34">
                          <c:v>April</c:v>
                        </c:pt>
                        <c:pt idx="35">
                          <c:v>Mei</c:v>
                        </c:pt>
                        <c:pt idx="36">
                          <c:v>Juni</c:v>
                        </c:pt>
                        <c:pt idx="37">
                          <c:v>Juli </c:v>
                        </c:pt>
                        <c:pt idx="38">
                          <c:v>Agustus</c:v>
                        </c:pt>
                        <c:pt idx="39">
                          <c:v>September</c:v>
                        </c:pt>
                        <c:pt idx="40">
                          <c:v>Oktober</c:v>
                        </c:pt>
                        <c:pt idx="41">
                          <c:v>Nopember</c:v>
                        </c:pt>
                        <c:pt idx="42">
                          <c:v>Desember</c:v>
                        </c:pt>
                      </c:lvl>
                      <c:lvl>
                        <c:pt idx="0">
                          <c:v>2019</c:v>
                        </c:pt>
                        <c:pt idx="1">
                          <c:v>2019</c:v>
                        </c:pt>
                        <c:pt idx="2">
                          <c:v>2019</c:v>
                        </c:pt>
                        <c:pt idx="3">
                          <c:v>2019</c:v>
                        </c:pt>
                        <c:pt idx="4">
                          <c:v>2019</c:v>
                        </c:pt>
                        <c:pt idx="5">
                          <c:v>2019</c:v>
                        </c:pt>
                        <c:pt idx="6">
                          <c:v>2019</c:v>
                        </c:pt>
                        <c:pt idx="7">
                          <c:v>2020</c:v>
                        </c:pt>
                        <c:pt idx="8">
                          <c:v>2020</c:v>
                        </c:pt>
                        <c:pt idx="9">
                          <c:v>2020</c:v>
                        </c:pt>
                        <c:pt idx="10">
                          <c:v>2020</c:v>
                        </c:pt>
                        <c:pt idx="11">
                          <c:v>2020</c:v>
                        </c:pt>
                        <c:pt idx="12">
                          <c:v>2020</c:v>
                        </c:pt>
                        <c:pt idx="13">
                          <c:v>2020</c:v>
                        </c:pt>
                        <c:pt idx="14">
                          <c:v>2020</c:v>
                        </c:pt>
                        <c:pt idx="15">
                          <c:v>2020</c:v>
                        </c:pt>
                        <c:pt idx="16">
                          <c:v>2020</c:v>
                        </c:pt>
                        <c:pt idx="17">
                          <c:v>2020</c:v>
                        </c:pt>
                        <c:pt idx="18">
                          <c:v>2020</c:v>
                        </c:pt>
                        <c:pt idx="19">
                          <c:v>2021</c:v>
                        </c:pt>
                        <c:pt idx="20">
                          <c:v>2021</c:v>
                        </c:pt>
                        <c:pt idx="21">
                          <c:v>2021</c:v>
                        </c:pt>
                        <c:pt idx="22">
                          <c:v>2021</c:v>
                        </c:pt>
                        <c:pt idx="23">
                          <c:v>2021</c:v>
                        </c:pt>
                        <c:pt idx="24">
                          <c:v>2021</c:v>
                        </c:pt>
                        <c:pt idx="25">
                          <c:v>2021</c:v>
                        </c:pt>
                        <c:pt idx="26">
                          <c:v>2021</c:v>
                        </c:pt>
                        <c:pt idx="27">
                          <c:v>2021</c:v>
                        </c:pt>
                        <c:pt idx="28">
                          <c:v>2021</c:v>
                        </c:pt>
                        <c:pt idx="29">
                          <c:v>2021</c:v>
                        </c:pt>
                        <c:pt idx="30">
                          <c:v>2021</c:v>
                        </c:pt>
                        <c:pt idx="31">
                          <c:v>2022</c:v>
                        </c:pt>
                        <c:pt idx="32">
                          <c:v>2022</c:v>
                        </c:pt>
                        <c:pt idx="33">
                          <c:v>2022</c:v>
                        </c:pt>
                        <c:pt idx="34">
                          <c:v>2022</c:v>
                        </c:pt>
                        <c:pt idx="35">
                          <c:v>2022</c:v>
                        </c:pt>
                        <c:pt idx="36">
                          <c:v>2022</c:v>
                        </c:pt>
                        <c:pt idx="37">
                          <c:v>2022</c:v>
                        </c:pt>
                        <c:pt idx="38">
                          <c:v>2022</c:v>
                        </c:pt>
                        <c:pt idx="39">
                          <c:v>2022</c:v>
                        </c:pt>
                        <c:pt idx="40">
                          <c:v>2022</c:v>
                        </c:pt>
                        <c:pt idx="41">
                          <c:v>2022</c:v>
                        </c:pt>
                        <c:pt idx="42">
                          <c:v>2022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SPHJ08!$F$6:$F$48</c15:sqref>
                        </c15:formulaRef>
                      </c:ext>
                    </c:extLst>
                    <c:numCache>
                      <c:formatCode>0.00</c:formatCode>
                      <c:ptCount val="43"/>
                      <c:pt idx="0">
                        <c:v>44.711547470399694</c:v>
                      </c:pt>
                      <c:pt idx="1">
                        <c:v>23.793106805189801</c:v>
                      </c:pt>
                      <c:pt idx="2">
                        <c:v>21.163381123058542</c:v>
                      </c:pt>
                      <c:pt idx="3">
                        <c:v>14.195944473648087</c:v>
                      </c:pt>
                      <c:pt idx="4">
                        <c:v>11.411663679808841</c:v>
                      </c:pt>
                      <c:pt idx="5">
                        <c:v>109.99228395061728</c:v>
                      </c:pt>
                      <c:pt idx="6">
                        <c:v>114.153972520908</c:v>
                      </c:pt>
                      <c:pt idx="7">
                        <c:v>48.62977897252091</c:v>
                      </c:pt>
                      <c:pt idx="8">
                        <c:v>21.551724137931036</c:v>
                      </c:pt>
                      <c:pt idx="9">
                        <c:v>97.446236559139791</c:v>
                      </c:pt>
                      <c:pt idx="10">
                        <c:v>93.75</c:v>
                      </c:pt>
                      <c:pt idx="11">
                        <c:v>91.472520908004782</c:v>
                      </c:pt>
                      <c:pt idx="12">
                        <c:v>80.375514403292186</c:v>
                      </c:pt>
                      <c:pt idx="13">
                        <c:v>9.4483796296296294</c:v>
                      </c:pt>
                      <c:pt idx="14">
                        <c:v>69.653397550776589</c:v>
                      </c:pt>
                      <c:pt idx="15">
                        <c:v>120.91879928615056</c:v>
                      </c:pt>
                      <c:pt idx="16">
                        <c:v>53.712502891078842</c:v>
                      </c:pt>
                      <c:pt idx="17">
                        <c:v>27.034552469135804</c:v>
                      </c:pt>
                      <c:pt idx="18">
                        <c:v>26.162470131421745</c:v>
                      </c:pt>
                      <c:pt idx="19">
                        <c:v>32.792227632895944</c:v>
                      </c:pt>
                      <c:pt idx="20">
                        <c:v>27.631476705487252</c:v>
                      </c:pt>
                      <c:pt idx="21">
                        <c:v>94.517793668440973</c:v>
                      </c:pt>
                      <c:pt idx="22">
                        <c:v>22.882372187714839</c:v>
                      </c:pt>
                      <c:pt idx="23">
                        <c:v>20.034012170708248</c:v>
                      </c:pt>
                      <c:pt idx="24">
                        <c:v>33.748904365920268</c:v>
                      </c:pt>
                      <c:pt idx="25">
                        <c:v>29.710353358516613</c:v>
                      </c:pt>
                      <c:pt idx="26">
                        <c:v>12.814826429009464</c:v>
                      </c:pt>
                      <c:pt idx="27">
                        <c:v>43.907499999999999</c:v>
                      </c:pt>
                      <c:pt idx="28">
                        <c:v>37.781705033972898</c:v>
                      </c:pt>
                      <c:pt idx="29">
                        <c:v>53.569382411955154</c:v>
                      </c:pt>
                      <c:pt idx="30">
                        <c:v>40.630107526881723</c:v>
                      </c:pt>
                      <c:pt idx="31">
                        <c:v>55.145392547240611</c:v>
                      </c:pt>
                      <c:pt idx="32">
                        <c:v>56.469745210582445</c:v>
                      </c:pt>
                      <c:pt idx="33">
                        <c:v>55.506208479509297</c:v>
                      </c:pt>
                      <c:pt idx="34">
                        <c:v>72.088695987654319</c:v>
                      </c:pt>
                      <c:pt idx="35">
                        <c:v>69.763254181600956</c:v>
                      </c:pt>
                      <c:pt idx="36">
                        <c:v>85.16640227309199</c:v>
                      </c:pt>
                      <c:pt idx="37">
                        <c:v>54.336377240143385</c:v>
                      </c:pt>
                      <c:pt idx="38">
                        <c:v>20.978082428818986</c:v>
                      </c:pt>
                      <c:pt idx="39">
                        <c:v>52.633710293386571</c:v>
                      </c:pt>
                      <c:pt idx="40">
                        <c:v>37.654518577123277</c:v>
                      </c:pt>
                      <c:pt idx="41">
                        <c:v>40.420957732346452</c:v>
                      </c:pt>
                      <c:pt idx="42">
                        <c:v>56.791629719603215</c:v>
                      </c:pt>
                    </c:numCache>
                  </c:numRef>
                </c: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3-AED1-4D9A-B204-478888F06387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SPHJ08!$G$5</c15:sqref>
                        </c15:formulaRef>
                      </c:ext>
                    </c:extLst>
                    <c:strCache>
                      <c:ptCount val="1"/>
                      <c:pt idx="0">
                        <c:v>Debit air Limbah (m3)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SPHJ08!$B$6:$C$48</c15:sqref>
                        </c15:formulaRef>
                      </c:ext>
                    </c:extLst>
                    <c:multiLvlStrCache>
                      <c:ptCount val="43"/>
                      <c:lvl>
                        <c:pt idx="0">
                          <c:v>Juni</c:v>
                        </c:pt>
                        <c:pt idx="1">
                          <c:v>Juli </c:v>
                        </c:pt>
                        <c:pt idx="2">
                          <c:v>Agustus</c:v>
                        </c:pt>
                        <c:pt idx="3">
                          <c:v>September</c:v>
                        </c:pt>
                        <c:pt idx="4">
                          <c:v>Oktober</c:v>
                        </c:pt>
                        <c:pt idx="5">
                          <c:v>Nopember</c:v>
                        </c:pt>
                        <c:pt idx="6">
                          <c:v>Desember</c:v>
                        </c:pt>
                        <c:pt idx="7">
                          <c:v>Januari</c:v>
                        </c:pt>
                        <c:pt idx="8">
                          <c:v>Februari</c:v>
                        </c:pt>
                        <c:pt idx="9">
                          <c:v>Maret</c:v>
                        </c:pt>
                        <c:pt idx="10">
                          <c:v>April</c:v>
                        </c:pt>
                        <c:pt idx="11">
                          <c:v>Mei</c:v>
                        </c:pt>
                        <c:pt idx="12">
                          <c:v>Juni</c:v>
                        </c:pt>
                        <c:pt idx="13">
                          <c:v>Juli </c:v>
                        </c:pt>
                        <c:pt idx="14">
                          <c:v>Agustus</c:v>
                        </c:pt>
                        <c:pt idx="15">
                          <c:v>September</c:v>
                        </c:pt>
                        <c:pt idx="16">
                          <c:v>Oktober</c:v>
                        </c:pt>
                        <c:pt idx="17">
                          <c:v>Nopember</c:v>
                        </c:pt>
                        <c:pt idx="18">
                          <c:v>Desember</c:v>
                        </c:pt>
                        <c:pt idx="19">
                          <c:v>Januari</c:v>
                        </c:pt>
                        <c:pt idx="20">
                          <c:v>Februari</c:v>
                        </c:pt>
                        <c:pt idx="21">
                          <c:v>Maret</c:v>
                        </c:pt>
                        <c:pt idx="22">
                          <c:v>April</c:v>
                        </c:pt>
                        <c:pt idx="23">
                          <c:v>Mei</c:v>
                        </c:pt>
                        <c:pt idx="24">
                          <c:v>Juni</c:v>
                        </c:pt>
                        <c:pt idx="25">
                          <c:v>Juli </c:v>
                        </c:pt>
                        <c:pt idx="26">
                          <c:v>Agustus</c:v>
                        </c:pt>
                        <c:pt idx="27">
                          <c:v>September</c:v>
                        </c:pt>
                        <c:pt idx="28">
                          <c:v>Oktober</c:v>
                        </c:pt>
                        <c:pt idx="29">
                          <c:v>Nopember</c:v>
                        </c:pt>
                        <c:pt idx="30">
                          <c:v>Desember</c:v>
                        </c:pt>
                        <c:pt idx="31">
                          <c:v>Januari</c:v>
                        </c:pt>
                        <c:pt idx="32">
                          <c:v>Februari</c:v>
                        </c:pt>
                        <c:pt idx="33">
                          <c:v>Maret</c:v>
                        </c:pt>
                        <c:pt idx="34">
                          <c:v>April</c:v>
                        </c:pt>
                        <c:pt idx="35">
                          <c:v>Mei</c:v>
                        </c:pt>
                        <c:pt idx="36">
                          <c:v>Juni</c:v>
                        </c:pt>
                        <c:pt idx="37">
                          <c:v>Juli </c:v>
                        </c:pt>
                        <c:pt idx="38">
                          <c:v>Agustus</c:v>
                        </c:pt>
                        <c:pt idx="39">
                          <c:v>September</c:v>
                        </c:pt>
                        <c:pt idx="40">
                          <c:v>Oktober</c:v>
                        </c:pt>
                        <c:pt idx="41">
                          <c:v>Nopember</c:v>
                        </c:pt>
                        <c:pt idx="42">
                          <c:v>Desember</c:v>
                        </c:pt>
                      </c:lvl>
                      <c:lvl>
                        <c:pt idx="0">
                          <c:v>2019</c:v>
                        </c:pt>
                        <c:pt idx="1">
                          <c:v>2019</c:v>
                        </c:pt>
                        <c:pt idx="2">
                          <c:v>2019</c:v>
                        </c:pt>
                        <c:pt idx="3">
                          <c:v>2019</c:v>
                        </c:pt>
                        <c:pt idx="4">
                          <c:v>2019</c:v>
                        </c:pt>
                        <c:pt idx="5">
                          <c:v>2019</c:v>
                        </c:pt>
                        <c:pt idx="6">
                          <c:v>2019</c:v>
                        </c:pt>
                        <c:pt idx="7">
                          <c:v>2020</c:v>
                        </c:pt>
                        <c:pt idx="8">
                          <c:v>2020</c:v>
                        </c:pt>
                        <c:pt idx="9">
                          <c:v>2020</c:v>
                        </c:pt>
                        <c:pt idx="10">
                          <c:v>2020</c:v>
                        </c:pt>
                        <c:pt idx="11">
                          <c:v>2020</c:v>
                        </c:pt>
                        <c:pt idx="12">
                          <c:v>2020</c:v>
                        </c:pt>
                        <c:pt idx="13">
                          <c:v>2020</c:v>
                        </c:pt>
                        <c:pt idx="14">
                          <c:v>2020</c:v>
                        </c:pt>
                        <c:pt idx="15">
                          <c:v>2020</c:v>
                        </c:pt>
                        <c:pt idx="16">
                          <c:v>2020</c:v>
                        </c:pt>
                        <c:pt idx="17">
                          <c:v>2020</c:v>
                        </c:pt>
                        <c:pt idx="18">
                          <c:v>2020</c:v>
                        </c:pt>
                        <c:pt idx="19">
                          <c:v>2021</c:v>
                        </c:pt>
                        <c:pt idx="20">
                          <c:v>2021</c:v>
                        </c:pt>
                        <c:pt idx="21">
                          <c:v>2021</c:v>
                        </c:pt>
                        <c:pt idx="22">
                          <c:v>2021</c:v>
                        </c:pt>
                        <c:pt idx="23">
                          <c:v>2021</c:v>
                        </c:pt>
                        <c:pt idx="24">
                          <c:v>2021</c:v>
                        </c:pt>
                        <c:pt idx="25">
                          <c:v>2021</c:v>
                        </c:pt>
                        <c:pt idx="26">
                          <c:v>2021</c:v>
                        </c:pt>
                        <c:pt idx="27">
                          <c:v>2021</c:v>
                        </c:pt>
                        <c:pt idx="28">
                          <c:v>2021</c:v>
                        </c:pt>
                        <c:pt idx="29">
                          <c:v>2021</c:v>
                        </c:pt>
                        <c:pt idx="30">
                          <c:v>2021</c:v>
                        </c:pt>
                        <c:pt idx="31">
                          <c:v>2022</c:v>
                        </c:pt>
                        <c:pt idx="32">
                          <c:v>2022</c:v>
                        </c:pt>
                        <c:pt idx="33">
                          <c:v>2022</c:v>
                        </c:pt>
                        <c:pt idx="34">
                          <c:v>2022</c:v>
                        </c:pt>
                        <c:pt idx="35">
                          <c:v>2022</c:v>
                        </c:pt>
                        <c:pt idx="36">
                          <c:v>2022</c:v>
                        </c:pt>
                        <c:pt idx="37">
                          <c:v>2022</c:v>
                        </c:pt>
                        <c:pt idx="38">
                          <c:v>2022</c:v>
                        </c:pt>
                        <c:pt idx="39">
                          <c:v>2022</c:v>
                        </c:pt>
                        <c:pt idx="40">
                          <c:v>2022</c:v>
                        </c:pt>
                        <c:pt idx="41">
                          <c:v>2022</c:v>
                        </c:pt>
                        <c:pt idx="42">
                          <c:v>2022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SPHJ08!$G$6:$G$48</c15:sqref>
                        </c15:formulaRef>
                      </c:ext>
                    </c:extLst>
                    <c:numCache>
                      <c:formatCode>_(* #,##0_);_(* \(#,##0\);_(* \-_);_(@_)</c:formatCode>
                      <c:ptCount val="43"/>
                      <c:pt idx="0">
                        <c:v>115892.331043276</c:v>
                      </c:pt>
                      <c:pt idx="1">
                        <c:v>63727.457267020371</c:v>
                      </c:pt>
                      <c:pt idx="2">
                        <c:v>56684</c:v>
                      </c:pt>
                      <c:pt idx="3">
                        <c:v>36795.888075695839</c:v>
                      </c:pt>
                      <c:pt idx="4">
                        <c:v>30565</c:v>
                      </c:pt>
                      <c:pt idx="5">
                        <c:v>285100</c:v>
                      </c:pt>
                      <c:pt idx="6">
                        <c:v>305750</c:v>
                      </c:pt>
                      <c:pt idx="7">
                        <c:v>130250</c:v>
                      </c:pt>
                      <c:pt idx="8">
                        <c:v>54000</c:v>
                      </c:pt>
                      <c:pt idx="9">
                        <c:v>261000</c:v>
                      </c:pt>
                      <c:pt idx="10">
                        <c:v>243000</c:v>
                      </c:pt>
                      <c:pt idx="11">
                        <c:v>245000</c:v>
                      </c:pt>
                      <c:pt idx="12">
                        <c:v>208333.33333333334</c:v>
                      </c:pt>
                      <c:pt idx="13">
                        <c:v>25306.54</c:v>
                      </c:pt>
                      <c:pt idx="14">
                        <c:v>186559.66</c:v>
                      </c:pt>
                      <c:pt idx="15">
                        <c:v>192502.7284635517</c:v>
                      </c:pt>
                      <c:pt idx="16">
                        <c:v>143863.56774346557</c:v>
                      </c:pt>
                      <c:pt idx="17">
                        <c:v>70073.56</c:v>
                      </c:pt>
                      <c:pt idx="18">
                        <c:v>70073.56</c:v>
                      </c:pt>
                      <c:pt idx="19">
                        <c:v>87830.702491948497</c:v>
                      </c:pt>
                      <c:pt idx="20">
                        <c:v>66846.06844591476</c:v>
                      </c:pt>
                      <c:pt idx="21">
                        <c:v>253156.45856155231</c:v>
                      </c:pt>
                      <c:pt idx="22">
                        <c:v>59311.108710556866</c:v>
                      </c:pt>
                      <c:pt idx="23">
                        <c:v>53659.098198024971</c:v>
                      </c:pt>
                      <c:pt idx="24">
                        <c:v>87477.160116465326</c:v>
                      </c:pt>
                      <c:pt idx="25">
                        <c:v>79576.210435450892</c:v>
                      </c:pt>
                      <c:pt idx="26">
                        <c:v>34323.231107458952</c:v>
                      </c:pt>
                      <c:pt idx="27">
                        <c:v>113808.24</c:v>
                      </c:pt>
                      <c:pt idx="28">
                        <c:v>101194.518762993</c:v>
                      </c:pt>
                      <c:pt idx="29">
                        <c:v>138851.83921178777</c:v>
                      </c:pt>
                      <c:pt idx="30">
                        <c:v>108823.68000000001</c:v>
                      </c:pt>
                      <c:pt idx="31">
                        <c:v>147701.41939852925</c:v>
                      </c:pt>
                      <c:pt idx="32">
                        <c:v>136611.60761344104</c:v>
                      </c:pt>
                      <c:pt idx="33">
                        <c:v>148667.82879151771</c:v>
                      </c:pt>
                      <c:pt idx="34">
                        <c:v>115622.63684000001</c:v>
                      </c:pt>
                      <c:pt idx="35">
                        <c:v>186853.89945673355</c:v>
                      </c:pt>
                      <c:pt idx="36">
                        <c:v>220751.31469185444</c:v>
                      </c:pt>
                      <c:pt idx="37">
                        <c:v>145534.55280000003</c:v>
                      </c:pt>
                      <c:pt idx="38">
                        <c:v>56187.695977348776</c:v>
                      </c:pt>
                      <c:pt idx="39">
                        <c:v>136426.577080458</c:v>
                      </c:pt>
                      <c:pt idx="40">
                        <c:v>100853.862556967</c:v>
                      </c:pt>
                      <c:pt idx="41">
                        <c:v>104771.12244224201</c:v>
                      </c:pt>
                      <c:pt idx="42">
                        <c:v>152110.70104098527</c:v>
                      </c:pt>
                    </c:numCache>
                  </c:numRef>
                </c: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4-AED1-4D9A-B204-478888F06387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SPHJ08!$H$5</c15:sqref>
                        </c15:formulaRef>
                      </c:ext>
                    </c:extLst>
                    <c:strCache>
                      <c:ptCount val="1"/>
                      <c:pt idx="0">
                        <c:v>Konsumsi Kapur (Kg)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SPHJ08!$B$6:$C$48</c15:sqref>
                        </c15:formulaRef>
                      </c:ext>
                    </c:extLst>
                    <c:multiLvlStrCache>
                      <c:ptCount val="43"/>
                      <c:lvl>
                        <c:pt idx="0">
                          <c:v>Juni</c:v>
                        </c:pt>
                        <c:pt idx="1">
                          <c:v>Juli </c:v>
                        </c:pt>
                        <c:pt idx="2">
                          <c:v>Agustus</c:v>
                        </c:pt>
                        <c:pt idx="3">
                          <c:v>September</c:v>
                        </c:pt>
                        <c:pt idx="4">
                          <c:v>Oktober</c:v>
                        </c:pt>
                        <c:pt idx="5">
                          <c:v>Nopember</c:v>
                        </c:pt>
                        <c:pt idx="6">
                          <c:v>Desember</c:v>
                        </c:pt>
                        <c:pt idx="7">
                          <c:v>Januari</c:v>
                        </c:pt>
                        <c:pt idx="8">
                          <c:v>Februari</c:v>
                        </c:pt>
                        <c:pt idx="9">
                          <c:v>Maret</c:v>
                        </c:pt>
                        <c:pt idx="10">
                          <c:v>April</c:v>
                        </c:pt>
                        <c:pt idx="11">
                          <c:v>Mei</c:v>
                        </c:pt>
                        <c:pt idx="12">
                          <c:v>Juni</c:v>
                        </c:pt>
                        <c:pt idx="13">
                          <c:v>Juli </c:v>
                        </c:pt>
                        <c:pt idx="14">
                          <c:v>Agustus</c:v>
                        </c:pt>
                        <c:pt idx="15">
                          <c:v>September</c:v>
                        </c:pt>
                        <c:pt idx="16">
                          <c:v>Oktober</c:v>
                        </c:pt>
                        <c:pt idx="17">
                          <c:v>Nopember</c:v>
                        </c:pt>
                        <c:pt idx="18">
                          <c:v>Desember</c:v>
                        </c:pt>
                        <c:pt idx="19">
                          <c:v>Januari</c:v>
                        </c:pt>
                        <c:pt idx="20">
                          <c:v>Februari</c:v>
                        </c:pt>
                        <c:pt idx="21">
                          <c:v>Maret</c:v>
                        </c:pt>
                        <c:pt idx="22">
                          <c:v>April</c:v>
                        </c:pt>
                        <c:pt idx="23">
                          <c:v>Mei</c:v>
                        </c:pt>
                        <c:pt idx="24">
                          <c:v>Juni</c:v>
                        </c:pt>
                        <c:pt idx="25">
                          <c:v>Juli </c:v>
                        </c:pt>
                        <c:pt idx="26">
                          <c:v>Agustus</c:v>
                        </c:pt>
                        <c:pt idx="27">
                          <c:v>September</c:v>
                        </c:pt>
                        <c:pt idx="28">
                          <c:v>Oktober</c:v>
                        </c:pt>
                        <c:pt idx="29">
                          <c:v>Nopember</c:v>
                        </c:pt>
                        <c:pt idx="30">
                          <c:v>Desember</c:v>
                        </c:pt>
                        <c:pt idx="31">
                          <c:v>Januari</c:v>
                        </c:pt>
                        <c:pt idx="32">
                          <c:v>Februari</c:v>
                        </c:pt>
                        <c:pt idx="33">
                          <c:v>Maret</c:v>
                        </c:pt>
                        <c:pt idx="34">
                          <c:v>April</c:v>
                        </c:pt>
                        <c:pt idx="35">
                          <c:v>Mei</c:v>
                        </c:pt>
                        <c:pt idx="36">
                          <c:v>Juni</c:v>
                        </c:pt>
                        <c:pt idx="37">
                          <c:v>Juli </c:v>
                        </c:pt>
                        <c:pt idx="38">
                          <c:v>Agustus</c:v>
                        </c:pt>
                        <c:pt idx="39">
                          <c:v>September</c:v>
                        </c:pt>
                        <c:pt idx="40">
                          <c:v>Oktober</c:v>
                        </c:pt>
                        <c:pt idx="41">
                          <c:v>Nopember</c:v>
                        </c:pt>
                        <c:pt idx="42">
                          <c:v>Desember</c:v>
                        </c:pt>
                      </c:lvl>
                      <c:lvl>
                        <c:pt idx="0">
                          <c:v>2019</c:v>
                        </c:pt>
                        <c:pt idx="1">
                          <c:v>2019</c:v>
                        </c:pt>
                        <c:pt idx="2">
                          <c:v>2019</c:v>
                        </c:pt>
                        <c:pt idx="3">
                          <c:v>2019</c:v>
                        </c:pt>
                        <c:pt idx="4">
                          <c:v>2019</c:v>
                        </c:pt>
                        <c:pt idx="5">
                          <c:v>2019</c:v>
                        </c:pt>
                        <c:pt idx="6">
                          <c:v>2019</c:v>
                        </c:pt>
                        <c:pt idx="7">
                          <c:v>2020</c:v>
                        </c:pt>
                        <c:pt idx="8">
                          <c:v>2020</c:v>
                        </c:pt>
                        <c:pt idx="9">
                          <c:v>2020</c:v>
                        </c:pt>
                        <c:pt idx="10">
                          <c:v>2020</c:v>
                        </c:pt>
                        <c:pt idx="11">
                          <c:v>2020</c:v>
                        </c:pt>
                        <c:pt idx="12">
                          <c:v>2020</c:v>
                        </c:pt>
                        <c:pt idx="13">
                          <c:v>2020</c:v>
                        </c:pt>
                        <c:pt idx="14">
                          <c:v>2020</c:v>
                        </c:pt>
                        <c:pt idx="15">
                          <c:v>2020</c:v>
                        </c:pt>
                        <c:pt idx="16">
                          <c:v>2020</c:v>
                        </c:pt>
                        <c:pt idx="17">
                          <c:v>2020</c:v>
                        </c:pt>
                        <c:pt idx="18">
                          <c:v>2020</c:v>
                        </c:pt>
                        <c:pt idx="19">
                          <c:v>2021</c:v>
                        </c:pt>
                        <c:pt idx="20">
                          <c:v>2021</c:v>
                        </c:pt>
                        <c:pt idx="21">
                          <c:v>2021</c:v>
                        </c:pt>
                        <c:pt idx="22">
                          <c:v>2021</c:v>
                        </c:pt>
                        <c:pt idx="23">
                          <c:v>2021</c:v>
                        </c:pt>
                        <c:pt idx="24">
                          <c:v>2021</c:v>
                        </c:pt>
                        <c:pt idx="25">
                          <c:v>2021</c:v>
                        </c:pt>
                        <c:pt idx="26">
                          <c:v>2021</c:v>
                        </c:pt>
                        <c:pt idx="27">
                          <c:v>2021</c:v>
                        </c:pt>
                        <c:pt idx="28">
                          <c:v>2021</c:v>
                        </c:pt>
                        <c:pt idx="29">
                          <c:v>2021</c:v>
                        </c:pt>
                        <c:pt idx="30">
                          <c:v>2021</c:v>
                        </c:pt>
                        <c:pt idx="31">
                          <c:v>2022</c:v>
                        </c:pt>
                        <c:pt idx="32">
                          <c:v>2022</c:v>
                        </c:pt>
                        <c:pt idx="33">
                          <c:v>2022</c:v>
                        </c:pt>
                        <c:pt idx="34">
                          <c:v>2022</c:v>
                        </c:pt>
                        <c:pt idx="35">
                          <c:v>2022</c:v>
                        </c:pt>
                        <c:pt idx="36">
                          <c:v>2022</c:v>
                        </c:pt>
                        <c:pt idx="37">
                          <c:v>2022</c:v>
                        </c:pt>
                        <c:pt idx="38">
                          <c:v>2022</c:v>
                        </c:pt>
                        <c:pt idx="39">
                          <c:v>2022</c:v>
                        </c:pt>
                        <c:pt idx="40">
                          <c:v>2022</c:v>
                        </c:pt>
                        <c:pt idx="41">
                          <c:v>2022</c:v>
                        </c:pt>
                        <c:pt idx="42">
                          <c:v>2022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SPHJ08!$H$6:$H$48</c15:sqref>
                        </c15:formulaRef>
                      </c:ext>
                    </c:extLst>
                    <c:numCache>
                      <c:formatCode>_(* #,##0_);_(* \(#,##0\);_(* \-_);_(@_)</c:formatCode>
                      <c:ptCount val="43"/>
                      <c:pt idx="0">
                        <c:v>37200</c:v>
                      </c:pt>
                      <c:pt idx="1">
                        <c:v>40775</c:v>
                      </c:pt>
                      <c:pt idx="2">
                        <c:v>8750</c:v>
                      </c:pt>
                      <c:pt idx="3">
                        <c:v>10114</c:v>
                      </c:pt>
                      <c:pt idx="4">
                        <c:v>5400</c:v>
                      </c:pt>
                      <c:pt idx="5">
                        <c:v>19625</c:v>
                      </c:pt>
                      <c:pt idx="6">
                        <c:v>19325</c:v>
                      </c:pt>
                      <c:pt idx="7">
                        <c:v>8750</c:v>
                      </c:pt>
                      <c:pt idx="8">
                        <c:v>0</c:v>
                      </c:pt>
                      <c:pt idx="9">
                        <c:v>7300</c:v>
                      </c:pt>
                      <c:pt idx="10">
                        <c:v>575</c:v>
                      </c:pt>
                      <c:pt idx="11">
                        <c:v>8575</c:v>
                      </c:pt>
                      <c:pt idx="12">
                        <c:v>650</c:v>
                      </c:pt>
                      <c:pt idx="13">
                        <c:v>1175</c:v>
                      </c:pt>
                      <c:pt idx="14">
                        <c:v>4075</c:v>
                      </c:pt>
                      <c:pt idx="15">
                        <c:v>4550</c:v>
                      </c:pt>
                      <c:pt idx="16">
                        <c:v>8900</c:v>
                      </c:pt>
                      <c:pt idx="17">
                        <c:v>4025</c:v>
                      </c:pt>
                      <c:pt idx="18">
                        <c:v>4025</c:v>
                      </c:pt>
                      <c:pt idx="19">
                        <c:v>5200</c:v>
                      </c:pt>
                      <c:pt idx="20">
                        <c:v>8350</c:v>
                      </c:pt>
                      <c:pt idx="21">
                        <c:v>11725</c:v>
                      </c:pt>
                      <c:pt idx="22">
                        <c:v>6500</c:v>
                      </c:pt>
                      <c:pt idx="23">
                        <c:v>7925</c:v>
                      </c:pt>
                      <c:pt idx="24">
                        <c:v>4150</c:v>
                      </c:pt>
                      <c:pt idx="25">
                        <c:v>7500</c:v>
                      </c:pt>
                      <c:pt idx="26">
                        <c:v>8375</c:v>
                      </c:pt>
                      <c:pt idx="27">
                        <c:v>1050</c:v>
                      </c:pt>
                      <c:pt idx="28">
                        <c:v>5825</c:v>
                      </c:pt>
                      <c:pt idx="29">
                        <c:v>7100</c:v>
                      </c:pt>
                      <c:pt idx="30">
                        <c:v>625</c:v>
                      </c:pt>
                      <c:pt idx="31">
                        <c:v>825</c:v>
                      </c:pt>
                      <c:pt idx="32">
                        <c:v>2125</c:v>
                      </c:pt>
                      <c:pt idx="33">
                        <c:v>3250</c:v>
                      </c:pt>
                      <c:pt idx="34">
                        <c:v>1500</c:v>
                      </c:pt>
                      <c:pt idx="35">
                        <c:v>5100</c:v>
                      </c:pt>
                      <c:pt idx="36">
                        <c:v>1700</c:v>
                      </c:pt>
                      <c:pt idx="37">
                        <c:v>1625</c:v>
                      </c:pt>
                      <c:pt idx="38">
                        <c:v>1550</c:v>
                      </c:pt>
                      <c:pt idx="39">
                        <c:v>4550</c:v>
                      </c:pt>
                      <c:pt idx="40">
                        <c:v>4500</c:v>
                      </c:pt>
                      <c:pt idx="41">
                        <c:v>1150</c:v>
                      </c:pt>
                      <c:pt idx="42">
                        <c:v>1650</c:v>
                      </c:pt>
                    </c:numCache>
                  </c:numRef>
                </c: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5-AED1-4D9A-B204-478888F06387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SPHJ08!$I$5</c15:sqref>
                        </c15:formulaRef>
                      </c:ext>
                    </c:extLst>
                    <c:strCache>
                      <c:ptCount val="1"/>
                      <c:pt idx="0">
                        <c:v>Konsumsi NaOH 
(Kg)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SPHJ08!$B$6:$C$48</c15:sqref>
                        </c15:formulaRef>
                      </c:ext>
                    </c:extLst>
                    <c:multiLvlStrCache>
                      <c:ptCount val="43"/>
                      <c:lvl>
                        <c:pt idx="0">
                          <c:v>Juni</c:v>
                        </c:pt>
                        <c:pt idx="1">
                          <c:v>Juli </c:v>
                        </c:pt>
                        <c:pt idx="2">
                          <c:v>Agustus</c:v>
                        </c:pt>
                        <c:pt idx="3">
                          <c:v>September</c:v>
                        </c:pt>
                        <c:pt idx="4">
                          <c:v>Oktober</c:v>
                        </c:pt>
                        <c:pt idx="5">
                          <c:v>Nopember</c:v>
                        </c:pt>
                        <c:pt idx="6">
                          <c:v>Desember</c:v>
                        </c:pt>
                        <c:pt idx="7">
                          <c:v>Januari</c:v>
                        </c:pt>
                        <c:pt idx="8">
                          <c:v>Februari</c:v>
                        </c:pt>
                        <c:pt idx="9">
                          <c:v>Maret</c:v>
                        </c:pt>
                        <c:pt idx="10">
                          <c:v>April</c:v>
                        </c:pt>
                        <c:pt idx="11">
                          <c:v>Mei</c:v>
                        </c:pt>
                        <c:pt idx="12">
                          <c:v>Juni</c:v>
                        </c:pt>
                        <c:pt idx="13">
                          <c:v>Juli </c:v>
                        </c:pt>
                        <c:pt idx="14">
                          <c:v>Agustus</c:v>
                        </c:pt>
                        <c:pt idx="15">
                          <c:v>September</c:v>
                        </c:pt>
                        <c:pt idx="16">
                          <c:v>Oktober</c:v>
                        </c:pt>
                        <c:pt idx="17">
                          <c:v>Nopember</c:v>
                        </c:pt>
                        <c:pt idx="18">
                          <c:v>Desember</c:v>
                        </c:pt>
                        <c:pt idx="19">
                          <c:v>Januari</c:v>
                        </c:pt>
                        <c:pt idx="20">
                          <c:v>Februari</c:v>
                        </c:pt>
                        <c:pt idx="21">
                          <c:v>Maret</c:v>
                        </c:pt>
                        <c:pt idx="22">
                          <c:v>April</c:v>
                        </c:pt>
                        <c:pt idx="23">
                          <c:v>Mei</c:v>
                        </c:pt>
                        <c:pt idx="24">
                          <c:v>Juni</c:v>
                        </c:pt>
                        <c:pt idx="25">
                          <c:v>Juli </c:v>
                        </c:pt>
                        <c:pt idx="26">
                          <c:v>Agustus</c:v>
                        </c:pt>
                        <c:pt idx="27">
                          <c:v>September</c:v>
                        </c:pt>
                        <c:pt idx="28">
                          <c:v>Oktober</c:v>
                        </c:pt>
                        <c:pt idx="29">
                          <c:v>Nopember</c:v>
                        </c:pt>
                        <c:pt idx="30">
                          <c:v>Desember</c:v>
                        </c:pt>
                        <c:pt idx="31">
                          <c:v>Januari</c:v>
                        </c:pt>
                        <c:pt idx="32">
                          <c:v>Februari</c:v>
                        </c:pt>
                        <c:pt idx="33">
                          <c:v>Maret</c:v>
                        </c:pt>
                        <c:pt idx="34">
                          <c:v>April</c:v>
                        </c:pt>
                        <c:pt idx="35">
                          <c:v>Mei</c:v>
                        </c:pt>
                        <c:pt idx="36">
                          <c:v>Juni</c:v>
                        </c:pt>
                        <c:pt idx="37">
                          <c:v>Juli </c:v>
                        </c:pt>
                        <c:pt idx="38">
                          <c:v>Agustus</c:v>
                        </c:pt>
                        <c:pt idx="39">
                          <c:v>September</c:v>
                        </c:pt>
                        <c:pt idx="40">
                          <c:v>Oktober</c:v>
                        </c:pt>
                        <c:pt idx="41">
                          <c:v>Nopember</c:v>
                        </c:pt>
                        <c:pt idx="42">
                          <c:v>Desember</c:v>
                        </c:pt>
                      </c:lvl>
                      <c:lvl>
                        <c:pt idx="0">
                          <c:v>2019</c:v>
                        </c:pt>
                        <c:pt idx="1">
                          <c:v>2019</c:v>
                        </c:pt>
                        <c:pt idx="2">
                          <c:v>2019</c:v>
                        </c:pt>
                        <c:pt idx="3">
                          <c:v>2019</c:v>
                        </c:pt>
                        <c:pt idx="4">
                          <c:v>2019</c:v>
                        </c:pt>
                        <c:pt idx="5">
                          <c:v>2019</c:v>
                        </c:pt>
                        <c:pt idx="6">
                          <c:v>2019</c:v>
                        </c:pt>
                        <c:pt idx="7">
                          <c:v>2020</c:v>
                        </c:pt>
                        <c:pt idx="8">
                          <c:v>2020</c:v>
                        </c:pt>
                        <c:pt idx="9">
                          <c:v>2020</c:v>
                        </c:pt>
                        <c:pt idx="10">
                          <c:v>2020</c:v>
                        </c:pt>
                        <c:pt idx="11">
                          <c:v>2020</c:v>
                        </c:pt>
                        <c:pt idx="12">
                          <c:v>2020</c:v>
                        </c:pt>
                        <c:pt idx="13">
                          <c:v>2020</c:v>
                        </c:pt>
                        <c:pt idx="14">
                          <c:v>2020</c:v>
                        </c:pt>
                        <c:pt idx="15">
                          <c:v>2020</c:v>
                        </c:pt>
                        <c:pt idx="16">
                          <c:v>2020</c:v>
                        </c:pt>
                        <c:pt idx="17">
                          <c:v>2020</c:v>
                        </c:pt>
                        <c:pt idx="18">
                          <c:v>2020</c:v>
                        </c:pt>
                        <c:pt idx="19">
                          <c:v>2021</c:v>
                        </c:pt>
                        <c:pt idx="20">
                          <c:v>2021</c:v>
                        </c:pt>
                        <c:pt idx="21">
                          <c:v>2021</c:v>
                        </c:pt>
                        <c:pt idx="22">
                          <c:v>2021</c:v>
                        </c:pt>
                        <c:pt idx="23">
                          <c:v>2021</c:v>
                        </c:pt>
                        <c:pt idx="24">
                          <c:v>2021</c:v>
                        </c:pt>
                        <c:pt idx="25">
                          <c:v>2021</c:v>
                        </c:pt>
                        <c:pt idx="26">
                          <c:v>2021</c:v>
                        </c:pt>
                        <c:pt idx="27">
                          <c:v>2021</c:v>
                        </c:pt>
                        <c:pt idx="28">
                          <c:v>2021</c:v>
                        </c:pt>
                        <c:pt idx="29">
                          <c:v>2021</c:v>
                        </c:pt>
                        <c:pt idx="30">
                          <c:v>2021</c:v>
                        </c:pt>
                        <c:pt idx="31">
                          <c:v>2022</c:v>
                        </c:pt>
                        <c:pt idx="32">
                          <c:v>2022</c:v>
                        </c:pt>
                        <c:pt idx="33">
                          <c:v>2022</c:v>
                        </c:pt>
                        <c:pt idx="34">
                          <c:v>2022</c:v>
                        </c:pt>
                        <c:pt idx="35">
                          <c:v>2022</c:v>
                        </c:pt>
                        <c:pt idx="36">
                          <c:v>2022</c:v>
                        </c:pt>
                        <c:pt idx="37">
                          <c:v>2022</c:v>
                        </c:pt>
                        <c:pt idx="38">
                          <c:v>2022</c:v>
                        </c:pt>
                        <c:pt idx="39">
                          <c:v>2022</c:v>
                        </c:pt>
                        <c:pt idx="40">
                          <c:v>2022</c:v>
                        </c:pt>
                        <c:pt idx="41">
                          <c:v>2022</c:v>
                        </c:pt>
                        <c:pt idx="42">
                          <c:v>2022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SPHJ08!$I$6:$I$48</c15:sqref>
                        </c15:formulaRef>
                      </c:ext>
                    </c:extLst>
                    <c:numCache>
                      <c:formatCode>_(* #,##0_);_(* \(#,##0\);_(* \-_);_(@_)</c:formatCode>
                      <c:ptCount val="43"/>
                      <c:pt idx="0">
                        <c:v>13600</c:v>
                      </c:pt>
                      <c:pt idx="1">
                        <c:v>36800</c:v>
                      </c:pt>
                      <c:pt idx="2">
                        <c:v>5200</c:v>
                      </c:pt>
                      <c:pt idx="3">
                        <c:v>12200</c:v>
                      </c:pt>
                      <c:pt idx="4">
                        <c:v>1600</c:v>
                      </c:pt>
                      <c:pt idx="5">
                        <c:v>10300</c:v>
                      </c:pt>
                      <c:pt idx="6">
                        <c:v>4600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900</c:v>
                      </c:pt>
                      <c:pt idx="10">
                        <c:v>4000</c:v>
                      </c:pt>
                      <c:pt idx="11">
                        <c:v>900</c:v>
                      </c:pt>
                      <c:pt idx="12">
                        <c:v>300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6-AED1-4D9A-B204-478888F06387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SPHJ08!$J$5</c15:sqref>
                        </c15:formulaRef>
                      </c:ext>
                    </c:extLst>
                    <c:strCache>
                      <c:ptCount val="1"/>
                      <c:pt idx="0">
                        <c:v>Soda Caustic (Kg)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SPHJ08!$B$6:$C$48</c15:sqref>
                        </c15:formulaRef>
                      </c:ext>
                    </c:extLst>
                    <c:multiLvlStrCache>
                      <c:ptCount val="43"/>
                      <c:lvl>
                        <c:pt idx="0">
                          <c:v>Juni</c:v>
                        </c:pt>
                        <c:pt idx="1">
                          <c:v>Juli </c:v>
                        </c:pt>
                        <c:pt idx="2">
                          <c:v>Agustus</c:v>
                        </c:pt>
                        <c:pt idx="3">
                          <c:v>September</c:v>
                        </c:pt>
                        <c:pt idx="4">
                          <c:v>Oktober</c:v>
                        </c:pt>
                        <c:pt idx="5">
                          <c:v>Nopember</c:v>
                        </c:pt>
                        <c:pt idx="6">
                          <c:v>Desember</c:v>
                        </c:pt>
                        <c:pt idx="7">
                          <c:v>Januari</c:v>
                        </c:pt>
                        <c:pt idx="8">
                          <c:v>Februari</c:v>
                        </c:pt>
                        <c:pt idx="9">
                          <c:v>Maret</c:v>
                        </c:pt>
                        <c:pt idx="10">
                          <c:v>April</c:v>
                        </c:pt>
                        <c:pt idx="11">
                          <c:v>Mei</c:v>
                        </c:pt>
                        <c:pt idx="12">
                          <c:v>Juni</c:v>
                        </c:pt>
                        <c:pt idx="13">
                          <c:v>Juli </c:v>
                        </c:pt>
                        <c:pt idx="14">
                          <c:v>Agustus</c:v>
                        </c:pt>
                        <c:pt idx="15">
                          <c:v>September</c:v>
                        </c:pt>
                        <c:pt idx="16">
                          <c:v>Oktober</c:v>
                        </c:pt>
                        <c:pt idx="17">
                          <c:v>Nopember</c:v>
                        </c:pt>
                        <c:pt idx="18">
                          <c:v>Desember</c:v>
                        </c:pt>
                        <c:pt idx="19">
                          <c:v>Januari</c:v>
                        </c:pt>
                        <c:pt idx="20">
                          <c:v>Februari</c:v>
                        </c:pt>
                        <c:pt idx="21">
                          <c:v>Maret</c:v>
                        </c:pt>
                        <c:pt idx="22">
                          <c:v>April</c:v>
                        </c:pt>
                        <c:pt idx="23">
                          <c:v>Mei</c:v>
                        </c:pt>
                        <c:pt idx="24">
                          <c:v>Juni</c:v>
                        </c:pt>
                        <c:pt idx="25">
                          <c:v>Juli </c:v>
                        </c:pt>
                        <c:pt idx="26">
                          <c:v>Agustus</c:v>
                        </c:pt>
                        <c:pt idx="27">
                          <c:v>September</c:v>
                        </c:pt>
                        <c:pt idx="28">
                          <c:v>Oktober</c:v>
                        </c:pt>
                        <c:pt idx="29">
                          <c:v>Nopember</c:v>
                        </c:pt>
                        <c:pt idx="30">
                          <c:v>Desember</c:v>
                        </c:pt>
                        <c:pt idx="31">
                          <c:v>Januari</c:v>
                        </c:pt>
                        <c:pt idx="32">
                          <c:v>Februari</c:v>
                        </c:pt>
                        <c:pt idx="33">
                          <c:v>Maret</c:v>
                        </c:pt>
                        <c:pt idx="34">
                          <c:v>April</c:v>
                        </c:pt>
                        <c:pt idx="35">
                          <c:v>Mei</c:v>
                        </c:pt>
                        <c:pt idx="36">
                          <c:v>Juni</c:v>
                        </c:pt>
                        <c:pt idx="37">
                          <c:v>Juli </c:v>
                        </c:pt>
                        <c:pt idx="38">
                          <c:v>Agustus</c:v>
                        </c:pt>
                        <c:pt idx="39">
                          <c:v>September</c:v>
                        </c:pt>
                        <c:pt idx="40">
                          <c:v>Oktober</c:v>
                        </c:pt>
                        <c:pt idx="41">
                          <c:v>Nopember</c:v>
                        </c:pt>
                        <c:pt idx="42">
                          <c:v>Desember</c:v>
                        </c:pt>
                      </c:lvl>
                      <c:lvl>
                        <c:pt idx="0">
                          <c:v>2019</c:v>
                        </c:pt>
                        <c:pt idx="1">
                          <c:v>2019</c:v>
                        </c:pt>
                        <c:pt idx="2">
                          <c:v>2019</c:v>
                        </c:pt>
                        <c:pt idx="3">
                          <c:v>2019</c:v>
                        </c:pt>
                        <c:pt idx="4">
                          <c:v>2019</c:v>
                        </c:pt>
                        <c:pt idx="5">
                          <c:v>2019</c:v>
                        </c:pt>
                        <c:pt idx="6">
                          <c:v>2019</c:v>
                        </c:pt>
                        <c:pt idx="7">
                          <c:v>2020</c:v>
                        </c:pt>
                        <c:pt idx="8">
                          <c:v>2020</c:v>
                        </c:pt>
                        <c:pt idx="9">
                          <c:v>2020</c:v>
                        </c:pt>
                        <c:pt idx="10">
                          <c:v>2020</c:v>
                        </c:pt>
                        <c:pt idx="11">
                          <c:v>2020</c:v>
                        </c:pt>
                        <c:pt idx="12">
                          <c:v>2020</c:v>
                        </c:pt>
                        <c:pt idx="13">
                          <c:v>2020</c:v>
                        </c:pt>
                        <c:pt idx="14">
                          <c:v>2020</c:v>
                        </c:pt>
                        <c:pt idx="15">
                          <c:v>2020</c:v>
                        </c:pt>
                        <c:pt idx="16">
                          <c:v>2020</c:v>
                        </c:pt>
                        <c:pt idx="17">
                          <c:v>2020</c:v>
                        </c:pt>
                        <c:pt idx="18">
                          <c:v>2020</c:v>
                        </c:pt>
                        <c:pt idx="19">
                          <c:v>2021</c:v>
                        </c:pt>
                        <c:pt idx="20">
                          <c:v>2021</c:v>
                        </c:pt>
                        <c:pt idx="21">
                          <c:v>2021</c:v>
                        </c:pt>
                        <c:pt idx="22">
                          <c:v>2021</c:v>
                        </c:pt>
                        <c:pt idx="23">
                          <c:v>2021</c:v>
                        </c:pt>
                        <c:pt idx="24">
                          <c:v>2021</c:v>
                        </c:pt>
                        <c:pt idx="25">
                          <c:v>2021</c:v>
                        </c:pt>
                        <c:pt idx="26">
                          <c:v>2021</c:v>
                        </c:pt>
                        <c:pt idx="27">
                          <c:v>2021</c:v>
                        </c:pt>
                        <c:pt idx="28">
                          <c:v>2021</c:v>
                        </c:pt>
                        <c:pt idx="29">
                          <c:v>2021</c:v>
                        </c:pt>
                        <c:pt idx="30">
                          <c:v>2021</c:v>
                        </c:pt>
                        <c:pt idx="31">
                          <c:v>2022</c:v>
                        </c:pt>
                        <c:pt idx="32">
                          <c:v>2022</c:v>
                        </c:pt>
                        <c:pt idx="33">
                          <c:v>2022</c:v>
                        </c:pt>
                        <c:pt idx="34">
                          <c:v>2022</c:v>
                        </c:pt>
                        <c:pt idx="35">
                          <c:v>2022</c:v>
                        </c:pt>
                        <c:pt idx="36">
                          <c:v>2022</c:v>
                        </c:pt>
                        <c:pt idx="37">
                          <c:v>2022</c:v>
                        </c:pt>
                        <c:pt idx="38">
                          <c:v>2022</c:v>
                        </c:pt>
                        <c:pt idx="39">
                          <c:v>2022</c:v>
                        </c:pt>
                        <c:pt idx="40">
                          <c:v>2022</c:v>
                        </c:pt>
                        <c:pt idx="41">
                          <c:v>2022</c:v>
                        </c:pt>
                        <c:pt idx="42">
                          <c:v>2022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SPHJ08!$J$6:$J$48</c15:sqref>
                        </c15:formulaRef>
                      </c:ext>
                    </c:extLst>
                    <c:numCache>
                      <c:formatCode>_(* #,##0_);_(* \(#,##0\);_(* \-_);_(@_)</c:formatCode>
                      <c:ptCount val="4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6650</c:v>
                      </c:pt>
                      <c:pt idx="7">
                        <c:v>4275</c:v>
                      </c:pt>
                      <c:pt idx="8">
                        <c:v>2700</c:v>
                      </c:pt>
                      <c:pt idx="9">
                        <c:v>4850</c:v>
                      </c:pt>
                      <c:pt idx="10">
                        <c:v>1500</c:v>
                      </c:pt>
                      <c:pt idx="11">
                        <c:v>625</c:v>
                      </c:pt>
                      <c:pt idx="12">
                        <c:v>2800</c:v>
                      </c:pt>
                      <c:pt idx="13">
                        <c:v>800</c:v>
                      </c:pt>
                      <c:pt idx="14">
                        <c:v>350</c:v>
                      </c:pt>
                      <c:pt idx="15">
                        <c:v>4675</c:v>
                      </c:pt>
                      <c:pt idx="16">
                        <c:v>4975</c:v>
                      </c:pt>
                      <c:pt idx="17">
                        <c:v>3475</c:v>
                      </c:pt>
                      <c:pt idx="18">
                        <c:v>3475</c:v>
                      </c:pt>
                      <c:pt idx="19">
                        <c:v>2702</c:v>
                      </c:pt>
                      <c:pt idx="20">
                        <c:v>2400</c:v>
                      </c:pt>
                      <c:pt idx="21">
                        <c:v>2325</c:v>
                      </c:pt>
                      <c:pt idx="22">
                        <c:v>1800</c:v>
                      </c:pt>
                      <c:pt idx="23">
                        <c:v>1850</c:v>
                      </c:pt>
                      <c:pt idx="24">
                        <c:v>1775</c:v>
                      </c:pt>
                      <c:pt idx="25">
                        <c:v>1900</c:v>
                      </c:pt>
                      <c:pt idx="26">
                        <c:v>1750</c:v>
                      </c:pt>
                      <c:pt idx="27">
                        <c:v>5650</c:v>
                      </c:pt>
                      <c:pt idx="28">
                        <c:v>4650</c:v>
                      </c:pt>
                      <c:pt idx="29">
                        <c:v>7350</c:v>
                      </c:pt>
                      <c:pt idx="30">
                        <c:v>6345</c:v>
                      </c:pt>
                      <c:pt idx="31">
                        <c:v>1750</c:v>
                      </c:pt>
                      <c:pt idx="32">
                        <c:v>1500</c:v>
                      </c:pt>
                      <c:pt idx="33">
                        <c:v>2100</c:v>
                      </c:pt>
                      <c:pt idx="34">
                        <c:v>2050</c:v>
                      </c:pt>
                      <c:pt idx="35">
                        <c:v>1650</c:v>
                      </c:pt>
                      <c:pt idx="36">
                        <c:v>1400</c:v>
                      </c:pt>
                      <c:pt idx="37">
                        <c:v>950</c:v>
                      </c:pt>
                      <c:pt idx="38">
                        <c:v>725</c:v>
                      </c:pt>
                      <c:pt idx="39">
                        <c:v>1875</c:v>
                      </c:pt>
                      <c:pt idx="40">
                        <c:v>1775</c:v>
                      </c:pt>
                      <c:pt idx="41">
                        <c:v>1075</c:v>
                      </c:pt>
                      <c:pt idx="42">
                        <c:v>950</c:v>
                      </c:pt>
                    </c:numCache>
                  </c:numRef>
                </c: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7-AED1-4D9A-B204-478888F06387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SPHJ08!$K$5</c15:sqref>
                        </c15:formulaRef>
                      </c:ext>
                    </c:extLst>
                    <c:strCache>
                      <c:ptCount val="1"/>
                      <c:pt idx="0">
                        <c:v>Biaya Treatment (IDR)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SPHJ08!$B$6:$C$48</c15:sqref>
                        </c15:formulaRef>
                      </c:ext>
                    </c:extLst>
                    <c:multiLvlStrCache>
                      <c:ptCount val="43"/>
                      <c:lvl>
                        <c:pt idx="0">
                          <c:v>Juni</c:v>
                        </c:pt>
                        <c:pt idx="1">
                          <c:v>Juli </c:v>
                        </c:pt>
                        <c:pt idx="2">
                          <c:v>Agustus</c:v>
                        </c:pt>
                        <c:pt idx="3">
                          <c:v>September</c:v>
                        </c:pt>
                        <c:pt idx="4">
                          <c:v>Oktober</c:v>
                        </c:pt>
                        <c:pt idx="5">
                          <c:v>Nopember</c:v>
                        </c:pt>
                        <c:pt idx="6">
                          <c:v>Desember</c:v>
                        </c:pt>
                        <c:pt idx="7">
                          <c:v>Januari</c:v>
                        </c:pt>
                        <c:pt idx="8">
                          <c:v>Februari</c:v>
                        </c:pt>
                        <c:pt idx="9">
                          <c:v>Maret</c:v>
                        </c:pt>
                        <c:pt idx="10">
                          <c:v>April</c:v>
                        </c:pt>
                        <c:pt idx="11">
                          <c:v>Mei</c:v>
                        </c:pt>
                        <c:pt idx="12">
                          <c:v>Juni</c:v>
                        </c:pt>
                        <c:pt idx="13">
                          <c:v>Juli </c:v>
                        </c:pt>
                        <c:pt idx="14">
                          <c:v>Agustus</c:v>
                        </c:pt>
                        <c:pt idx="15">
                          <c:v>September</c:v>
                        </c:pt>
                        <c:pt idx="16">
                          <c:v>Oktober</c:v>
                        </c:pt>
                        <c:pt idx="17">
                          <c:v>Nopember</c:v>
                        </c:pt>
                        <c:pt idx="18">
                          <c:v>Desember</c:v>
                        </c:pt>
                        <c:pt idx="19">
                          <c:v>Januari</c:v>
                        </c:pt>
                        <c:pt idx="20">
                          <c:v>Februari</c:v>
                        </c:pt>
                        <c:pt idx="21">
                          <c:v>Maret</c:v>
                        </c:pt>
                        <c:pt idx="22">
                          <c:v>April</c:v>
                        </c:pt>
                        <c:pt idx="23">
                          <c:v>Mei</c:v>
                        </c:pt>
                        <c:pt idx="24">
                          <c:v>Juni</c:v>
                        </c:pt>
                        <c:pt idx="25">
                          <c:v>Juli </c:v>
                        </c:pt>
                        <c:pt idx="26">
                          <c:v>Agustus</c:v>
                        </c:pt>
                        <c:pt idx="27">
                          <c:v>September</c:v>
                        </c:pt>
                        <c:pt idx="28">
                          <c:v>Oktober</c:v>
                        </c:pt>
                        <c:pt idx="29">
                          <c:v>Nopember</c:v>
                        </c:pt>
                        <c:pt idx="30">
                          <c:v>Desember</c:v>
                        </c:pt>
                        <c:pt idx="31">
                          <c:v>Januari</c:v>
                        </c:pt>
                        <c:pt idx="32">
                          <c:v>Februari</c:v>
                        </c:pt>
                        <c:pt idx="33">
                          <c:v>Maret</c:v>
                        </c:pt>
                        <c:pt idx="34">
                          <c:v>April</c:v>
                        </c:pt>
                        <c:pt idx="35">
                          <c:v>Mei</c:v>
                        </c:pt>
                        <c:pt idx="36">
                          <c:v>Juni</c:v>
                        </c:pt>
                        <c:pt idx="37">
                          <c:v>Juli </c:v>
                        </c:pt>
                        <c:pt idx="38">
                          <c:v>Agustus</c:v>
                        </c:pt>
                        <c:pt idx="39">
                          <c:v>September</c:v>
                        </c:pt>
                        <c:pt idx="40">
                          <c:v>Oktober</c:v>
                        </c:pt>
                        <c:pt idx="41">
                          <c:v>Nopember</c:v>
                        </c:pt>
                        <c:pt idx="42">
                          <c:v>Desember</c:v>
                        </c:pt>
                      </c:lvl>
                      <c:lvl>
                        <c:pt idx="0">
                          <c:v>2019</c:v>
                        </c:pt>
                        <c:pt idx="1">
                          <c:v>2019</c:v>
                        </c:pt>
                        <c:pt idx="2">
                          <c:v>2019</c:v>
                        </c:pt>
                        <c:pt idx="3">
                          <c:v>2019</c:v>
                        </c:pt>
                        <c:pt idx="4">
                          <c:v>2019</c:v>
                        </c:pt>
                        <c:pt idx="5">
                          <c:v>2019</c:v>
                        </c:pt>
                        <c:pt idx="6">
                          <c:v>2019</c:v>
                        </c:pt>
                        <c:pt idx="7">
                          <c:v>2020</c:v>
                        </c:pt>
                        <c:pt idx="8">
                          <c:v>2020</c:v>
                        </c:pt>
                        <c:pt idx="9">
                          <c:v>2020</c:v>
                        </c:pt>
                        <c:pt idx="10">
                          <c:v>2020</c:v>
                        </c:pt>
                        <c:pt idx="11">
                          <c:v>2020</c:v>
                        </c:pt>
                        <c:pt idx="12">
                          <c:v>2020</c:v>
                        </c:pt>
                        <c:pt idx="13">
                          <c:v>2020</c:v>
                        </c:pt>
                        <c:pt idx="14">
                          <c:v>2020</c:v>
                        </c:pt>
                        <c:pt idx="15">
                          <c:v>2020</c:v>
                        </c:pt>
                        <c:pt idx="16">
                          <c:v>2020</c:v>
                        </c:pt>
                        <c:pt idx="17">
                          <c:v>2020</c:v>
                        </c:pt>
                        <c:pt idx="18">
                          <c:v>2020</c:v>
                        </c:pt>
                        <c:pt idx="19">
                          <c:v>2021</c:v>
                        </c:pt>
                        <c:pt idx="20">
                          <c:v>2021</c:v>
                        </c:pt>
                        <c:pt idx="21">
                          <c:v>2021</c:v>
                        </c:pt>
                        <c:pt idx="22">
                          <c:v>2021</c:v>
                        </c:pt>
                        <c:pt idx="23">
                          <c:v>2021</c:v>
                        </c:pt>
                        <c:pt idx="24">
                          <c:v>2021</c:v>
                        </c:pt>
                        <c:pt idx="25">
                          <c:v>2021</c:v>
                        </c:pt>
                        <c:pt idx="26">
                          <c:v>2021</c:v>
                        </c:pt>
                        <c:pt idx="27">
                          <c:v>2021</c:v>
                        </c:pt>
                        <c:pt idx="28">
                          <c:v>2021</c:v>
                        </c:pt>
                        <c:pt idx="29">
                          <c:v>2021</c:v>
                        </c:pt>
                        <c:pt idx="30">
                          <c:v>2021</c:v>
                        </c:pt>
                        <c:pt idx="31">
                          <c:v>2022</c:v>
                        </c:pt>
                        <c:pt idx="32">
                          <c:v>2022</c:v>
                        </c:pt>
                        <c:pt idx="33">
                          <c:v>2022</c:v>
                        </c:pt>
                        <c:pt idx="34">
                          <c:v>2022</c:v>
                        </c:pt>
                        <c:pt idx="35">
                          <c:v>2022</c:v>
                        </c:pt>
                        <c:pt idx="36">
                          <c:v>2022</c:v>
                        </c:pt>
                        <c:pt idx="37">
                          <c:v>2022</c:v>
                        </c:pt>
                        <c:pt idx="38">
                          <c:v>2022</c:v>
                        </c:pt>
                        <c:pt idx="39">
                          <c:v>2022</c:v>
                        </c:pt>
                        <c:pt idx="40">
                          <c:v>2022</c:v>
                        </c:pt>
                        <c:pt idx="41">
                          <c:v>2022</c:v>
                        </c:pt>
                        <c:pt idx="42">
                          <c:v>2022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SPHJ08!$K$6:$K$48</c15:sqref>
                        </c15:formulaRef>
                      </c:ext>
                    </c:extLst>
                    <c:numCache>
                      <c:formatCode>_([$Rp-421]* #,##0.00_);_([$Rp-421]* \(#,##0.00\);_([$Rp-421]* \-??_);_(@_)</c:formatCode>
                      <c:ptCount val="43"/>
                      <c:pt idx="0">
                        <c:v>307000000</c:v>
                      </c:pt>
                      <c:pt idx="1">
                        <c:v>621112500</c:v>
                      </c:pt>
                      <c:pt idx="2">
                        <c:v>98225000</c:v>
                      </c:pt>
                      <c:pt idx="3">
                        <c:v>193999000</c:v>
                      </c:pt>
                      <c:pt idx="4">
                        <c:v>39700000</c:v>
                      </c:pt>
                      <c:pt idx="5">
                        <c:v>202587500</c:v>
                      </c:pt>
                      <c:pt idx="6">
                        <c:v>247137500</c:v>
                      </c:pt>
                      <c:pt idx="7">
                        <c:v>107575000</c:v>
                      </c:pt>
                      <c:pt idx="8">
                        <c:v>48600000</c:v>
                      </c:pt>
                      <c:pt idx="9">
                        <c:v>124550000</c:v>
                      </c:pt>
                      <c:pt idx="10">
                        <c:v>81012500</c:v>
                      </c:pt>
                      <c:pt idx="11">
                        <c:v>52962500</c:v>
                      </c:pt>
                      <c:pt idx="12">
                        <c:v>56575000</c:v>
                      </c:pt>
                      <c:pt idx="13">
                        <c:v>18512500</c:v>
                      </c:pt>
                      <c:pt idx="14">
                        <c:v>20562500</c:v>
                      </c:pt>
                      <c:pt idx="15">
                        <c:v>100075000</c:v>
                      </c:pt>
                      <c:pt idx="16">
                        <c:v>120700000</c:v>
                      </c:pt>
                      <c:pt idx="17">
                        <c:v>76637500</c:v>
                      </c:pt>
                      <c:pt idx="18">
                        <c:v>76637500</c:v>
                      </c:pt>
                      <c:pt idx="19">
                        <c:v>66836000</c:v>
                      </c:pt>
                      <c:pt idx="20">
                        <c:v>72425000</c:v>
                      </c:pt>
                      <c:pt idx="21">
                        <c:v>82887500</c:v>
                      </c:pt>
                      <c:pt idx="22">
                        <c:v>55150000</c:v>
                      </c:pt>
                      <c:pt idx="23">
                        <c:v>61037500</c:v>
                      </c:pt>
                      <c:pt idx="24">
                        <c:v>46475000</c:v>
                      </c:pt>
                      <c:pt idx="25">
                        <c:v>60450000</c:v>
                      </c:pt>
                      <c:pt idx="26">
                        <c:v>60812500</c:v>
                      </c:pt>
                      <c:pt idx="27">
                        <c:v>105375000</c:v>
                      </c:pt>
                      <c:pt idx="28">
                        <c:v>104087500</c:v>
                      </c:pt>
                      <c:pt idx="29">
                        <c:v>157150000</c:v>
                      </c:pt>
                      <c:pt idx="30">
                        <c:v>116397500</c:v>
                      </c:pt>
                      <c:pt idx="31">
                        <c:v>34387500</c:v>
                      </c:pt>
                      <c:pt idx="32">
                        <c:v>34437500</c:v>
                      </c:pt>
                      <c:pt idx="33">
                        <c:v>49175000</c:v>
                      </c:pt>
                      <c:pt idx="34">
                        <c:v>42150000</c:v>
                      </c:pt>
                      <c:pt idx="35">
                        <c:v>47550000</c:v>
                      </c:pt>
                      <c:pt idx="36">
                        <c:v>31150000</c:v>
                      </c:pt>
                      <c:pt idx="37">
                        <c:v>22787500</c:v>
                      </c:pt>
                      <c:pt idx="38">
                        <c:v>18475000</c:v>
                      </c:pt>
                      <c:pt idx="39">
                        <c:v>49675000</c:v>
                      </c:pt>
                      <c:pt idx="40">
                        <c:v>47700000</c:v>
                      </c:pt>
                      <c:pt idx="41">
                        <c:v>23375000</c:v>
                      </c:pt>
                      <c:pt idx="42">
                        <c:v>22875000</c:v>
                      </c:pt>
                    </c:numCache>
                  </c:numRef>
                </c: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8-AED1-4D9A-B204-478888F06387}"/>
                  </c:ext>
                </c:extLst>
              </c15:ser>
            </c15:filteredLineSeries>
          </c:ext>
        </c:extLst>
      </c:lineChart>
      <c:catAx>
        <c:axId val="-911401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11406304"/>
        <c:crosses val="autoZero"/>
        <c:auto val="1"/>
        <c:lblAlgn val="ctr"/>
        <c:lblOffset val="100"/>
        <c:noMultiLvlLbl val="0"/>
      </c:catAx>
      <c:valAx>
        <c:axId val="-91140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[$Rp-421]* #,##0.00_);_([$Rp-421]* \(#,##0.00\);_([$Rp-421]* \-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11401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8"/>
          <c:order val="8"/>
          <c:tx>
            <c:strRef>
              <c:f>SPHJ07!$L$5</c:f>
              <c:strCache>
                <c:ptCount val="1"/>
                <c:pt idx="0">
                  <c:v>Biaya/ m3 air limbah (IDR/m3)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multiLvlStrRef>
              <c:f>SPHJ07!$B$6:$C$56</c:f>
              <c:multiLvlStrCache>
                <c:ptCount val="51"/>
                <c:lvl>
                  <c:pt idx="0">
                    <c:v>Oktober</c:v>
                  </c:pt>
                  <c:pt idx="1">
                    <c:v>Nopember</c:v>
                  </c:pt>
                  <c:pt idx="2">
                    <c:v>Desember</c:v>
                  </c:pt>
                  <c:pt idx="3">
                    <c:v>Januari</c:v>
                  </c:pt>
                  <c:pt idx="4">
                    <c:v>Februari</c:v>
                  </c:pt>
                  <c:pt idx="5">
                    <c:v>Maret</c:v>
                  </c:pt>
                  <c:pt idx="6">
                    <c:v>April</c:v>
                  </c:pt>
                  <c:pt idx="7">
                    <c:v>Mei</c:v>
                  </c:pt>
                  <c:pt idx="8">
                    <c:v>Juni</c:v>
                  </c:pt>
                  <c:pt idx="9">
                    <c:v>Juli </c:v>
                  </c:pt>
                  <c:pt idx="10">
                    <c:v>Agustus</c:v>
                  </c:pt>
                  <c:pt idx="11">
                    <c:v>September</c:v>
                  </c:pt>
                  <c:pt idx="12">
                    <c:v>Oktober</c:v>
                  </c:pt>
                  <c:pt idx="13">
                    <c:v>Nopember</c:v>
                  </c:pt>
                  <c:pt idx="14">
                    <c:v>Desember</c:v>
                  </c:pt>
                  <c:pt idx="15">
                    <c:v>Januari</c:v>
                  </c:pt>
                  <c:pt idx="16">
                    <c:v>Februari</c:v>
                  </c:pt>
                  <c:pt idx="17">
                    <c:v>Maret</c:v>
                  </c:pt>
                  <c:pt idx="18">
                    <c:v>April</c:v>
                  </c:pt>
                  <c:pt idx="19">
                    <c:v>Mei</c:v>
                  </c:pt>
                  <c:pt idx="20">
                    <c:v>Juni</c:v>
                  </c:pt>
                  <c:pt idx="21">
                    <c:v>Juli </c:v>
                  </c:pt>
                  <c:pt idx="22">
                    <c:v>Agustus</c:v>
                  </c:pt>
                  <c:pt idx="23">
                    <c:v>September</c:v>
                  </c:pt>
                  <c:pt idx="24">
                    <c:v>Oktober</c:v>
                  </c:pt>
                  <c:pt idx="25">
                    <c:v>Nopember</c:v>
                  </c:pt>
                  <c:pt idx="26">
                    <c:v>Desember</c:v>
                  </c:pt>
                  <c:pt idx="27">
                    <c:v>Januari</c:v>
                  </c:pt>
                  <c:pt idx="28">
                    <c:v>Februari</c:v>
                  </c:pt>
                  <c:pt idx="29">
                    <c:v>Maret</c:v>
                  </c:pt>
                  <c:pt idx="30">
                    <c:v>April</c:v>
                  </c:pt>
                  <c:pt idx="31">
                    <c:v>Mei</c:v>
                  </c:pt>
                  <c:pt idx="32">
                    <c:v>Juni</c:v>
                  </c:pt>
                  <c:pt idx="33">
                    <c:v>Juli </c:v>
                  </c:pt>
                  <c:pt idx="34">
                    <c:v>Agustus</c:v>
                  </c:pt>
                  <c:pt idx="35">
                    <c:v>September</c:v>
                  </c:pt>
                  <c:pt idx="36">
                    <c:v>Oktober</c:v>
                  </c:pt>
                  <c:pt idx="37">
                    <c:v>Nopember</c:v>
                  </c:pt>
                  <c:pt idx="38">
                    <c:v>Desember</c:v>
                  </c:pt>
                  <c:pt idx="39">
                    <c:v>Januari</c:v>
                  </c:pt>
                  <c:pt idx="40">
                    <c:v>Februari</c:v>
                  </c:pt>
                  <c:pt idx="41">
                    <c:v>Maret</c:v>
                  </c:pt>
                  <c:pt idx="42">
                    <c:v>April</c:v>
                  </c:pt>
                  <c:pt idx="43">
                    <c:v>Mei</c:v>
                  </c:pt>
                  <c:pt idx="44">
                    <c:v>Juni</c:v>
                  </c:pt>
                  <c:pt idx="45">
                    <c:v>Juli </c:v>
                  </c:pt>
                  <c:pt idx="46">
                    <c:v>Agustus</c:v>
                  </c:pt>
                  <c:pt idx="47">
                    <c:v>September</c:v>
                  </c:pt>
                  <c:pt idx="48">
                    <c:v>Oktober</c:v>
                  </c:pt>
                  <c:pt idx="49">
                    <c:v>Nopember</c:v>
                  </c:pt>
                  <c:pt idx="50">
                    <c:v>Desember</c:v>
                  </c:pt>
                </c:lvl>
                <c:lvl>
                  <c:pt idx="0">
                    <c:v>2018</c:v>
                  </c:pt>
                  <c:pt idx="1">
                    <c:v>2018</c:v>
                  </c:pt>
                  <c:pt idx="2">
                    <c:v>2018</c:v>
                  </c:pt>
                  <c:pt idx="3">
                    <c:v>2019</c:v>
                  </c:pt>
                  <c:pt idx="4">
                    <c:v>2019</c:v>
                  </c:pt>
                  <c:pt idx="5">
                    <c:v>2019</c:v>
                  </c:pt>
                  <c:pt idx="6">
                    <c:v>2019</c:v>
                  </c:pt>
                  <c:pt idx="7">
                    <c:v>2019</c:v>
                  </c:pt>
                  <c:pt idx="8">
                    <c:v>2019</c:v>
                  </c:pt>
                  <c:pt idx="9">
                    <c:v>2019</c:v>
                  </c:pt>
                  <c:pt idx="10">
                    <c:v>2019</c:v>
                  </c:pt>
                  <c:pt idx="11">
                    <c:v>2019</c:v>
                  </c:pt>
                  <c:pt idx="12">
                    <c:v>2019</c:v>
                  </c:pt>
                  <c:pt idx="13">
                    <c:v>2019</c:v>
                  </c:pt>
                  <c:pt idx="14">
                    <c:v>2019</c:v>
                  </c:pt>
                  <c:pt idx="15">
                    <c:v>2020</c:v>
                  </c:pt>
                  <c:pt idx="16">
                    <c:v>2020</c:v>
                  </c:pt>
                  <c:pt idx="17">
                    <c:v>2020</c:v>
                  </c:pt>
                  <c:pt idx="18">
                    <c:v>2020</c:v>
                  </c:pt>
                  <c:pt idx="19">
                    <c:v>2020</c:v>
                  </c:pt>
                  <c:pt idx="20">
                    <c:v>2020</c:v>
                  </c:pt>
                  <c:pt idx="21">
                    <c:v>2020</c:v>
                  </c:pt>
                  <c:pt idx="22">
                    <c:v>2020</c:v>
                  </c:pt>
                  <c:pt idx="23">
                    <c:v>2020</c:v>
                  </c:pt>
                  <c:pt idx="24">
                    <c:v>2020</c:v>
                  </c:pt>
                  <c:pt idx="25">
                    <c:v>2020</c:v>
                  </c:pt>
                  <c:pt idx="26">
                    <c:v>2020</c:v>
                  </c:pt>
                  <c:pt idx="27">
                    <c:v>2021</c:v>
                  </c:pt>
                  <c:pt idx="28">
                    <c:v>2021</c:v>
                  </c:pt>
                  <c:pt idx="29">
                    <c:v>2021</c:v>
                  </c:pt>
                  <c:pt idx="30">
                    <c:v>2021</c:v>
                  </c:pt>
                  <c:pt idx="31">
                    <c:v>2021</c:v>
                  </c:pt>
                  <c:pt idx="32">
                    <c:v>2021</c:v>
                  </c:pt>
                  <c:pt idx="33">
                    <c:v>2021</c:v>
                  </c:pt>
                  <c:pt idx="34">
                    <c:v>2021</c:v>
                  </c:pt>
                  <c:pt idx="35">
                    <c:v>2021</c:v>
                  </c:pt>
                  <c:pt idx="36">
                    <c:v>2021</c:v>
                  </c:pt>
                  <c:pt idx="37">
                    <c:v>2021</c:v>
                  </c:pt>
                  <c:pt idx="38">
                    <c:v>2021</c:v>
                  </c:pt>
                  <c:pt idx="39">
                    <c:v>2022</c:v>
                  </c:pt>
                  <c:pt idx="40">
                    <c:v>2022</c:v>
                  </c:pt>
                  <c:pt idx="41">
                    <c:v>2022</c:v>
                  </c:pt>
                  <c:pt idx="42">
                    <c:v>2022</c:v>
                  </c:pt>
                  <c:pt idx="43">
                    <c:v>2022</c:v>
                  </c:pt>
                  <c:pt idx="44">
                    <c:v>2022</c:v>
                  </c:pt>
                  <c:pt idx="45">
                    <c:v>2022</c:v>
                  </c:pt>
                  <c:pt idx="46">
                    <c:v>2022</c:v>
                  </c:pt>
                  <c:pt idx="47">
                    <c:v>2022</c:v>
                  </c:pt>
                  <c:pt idx="48">
                    <c:v>2022</c:v>
                  </c:pt>
                  <c:pt idx="49">
                    <c:v>2022</c:v>
                  </c:pt>
                  <c:pt idx="50">
                    <c:v>2022</c:v>
                  </c:pt>
                </c:lvl>
              </c:multiLvlStrCache>
            </c:multiLvlStrRef>
          </c:cat>
          <c:val>
            <c:numRef>
              <c:f>SPHJ07!$L$6:$L$56</c:f>
              <c:numCache>
                <c:formatCode>_([$Rp-421]* #,##0.00_);_([$Rp-421]* \(#,##0.00\);_([$Rp-421]* \-??_);_(@_)</c:formatCode>
                <c:ptCount val="51"/>
                <c:pt idx="0">
                  <c:v>2800.830913170907</c:v>
                </c:pt>
                <c:pt idx="1">
                  <c:v>4660.5278831081614</c:v>
                </c:pt>
                <c:pt idx="2">
                  <c:v>1358.1729428172944</c:v>
                </c:pt>
                <c:pt idx="3">
                  <c:v>29263.943209693534</c:v>
                </c:pt>
                <c:pt idx="4">
                  <c:v>952.6577769772224</c:v>
                </c:pt>
                <c:pt idx="5">
                  <c:v>447.16550732809424</c:v>
                </c:pt>
                <c:pt idx="6">
                  <c:v>9810.4655292542284</c:v>
                </c:pt>
                <c:pt idx="7">
                  <c:v>1374.6867634537248</c:v>
                </c:pt>
                <c:pt idx="8">
                  <c:v>1555.8917474284476</c:v>
                </c:pt>
                <c:pt idx="9">
                  <c:v>365.06369572034868</c:v>
                </c:pt>
                <c:pt idx="10">
                  <c:v>1188.4550084889643</c:v>
                </c:pt>
                <c:pt idx="11">
                  <c:v>4236.1727976278689</c:v>
                </c:pt>
                <c:pt idx="12">
                  <c:v>1298.8712579748078</c:v>
                </c:pt>
                <c:pt idx="13">
                  <c:v>273.56702984367598</c:v>
                </c:pt>
                <c:pt idx="14">
                  <c:v>486.73614400757936</c:v>
                </c:pt>
                <c:pt idx="15">
                  <c:v>1253.6656891495602</c:v>
                </c:pt>
                <c:pt idx="16">
                  <c:v>1620</c:v>
                </c:pt>
                <c:pt idx="17">
                  <c:v>1440</c:v>
                </c:pt>
                <c:pt idx="18">
                  <c:v>185.93752324219042</c:v>
                </c:pt>
                <c:pt idx="19">
                  <c:v>280</c:v>
                </c:pt>
                <c:pt idx="20">
                  <c:v>310.09523809523807</c:v>
                </c:pt>
                <c:pt idx="21">
                  <c:v>3613.0897078558892</c:v>
                </c:pt>
                <c:pt idx="22">
                  <c:v>320.40386226444133</c:v>
                </c:pt>
                <c:pt idx="23">
                  <c:v>89.536385338394695</c:v>
                </c:pt>
                <c:pt idx="24">
                  <c:v>137.04033695424235</c:v>
                </c:pt>
                <c:pt idx="25">
                  <c:v>461.21036358135376</c:v>
                </c:pt>
                <c:pt idx="26">
                  <c:v>461.21036358135376</c:v>
                </c:pt>
                <c:pt idx="27">
                  <c:v>96.347520342791825</c:v>
                </c:pt>
                <c:pt idx="28">
                  <c:v>1039.9733072001288</c:v>
                </c:pt>
                <c:pt idx="29">
                  <c:v>24.496315193730606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37.748013134390739</c:v>
                </c:pt>
                <c:pt idx="41">
                  <c:v>22.112941312007738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A65C-4708-B43C-05C23AFAEF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911404128"/>
        <c:axId val="-911397600"/>
        <c:extLst xmlns:c16r2="http://schemas.microsoft.com/office/drawing/2015/06/chart"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SPHJ07!$D$5</c15:sqref>
                        </c15:formulaRef>
                      </c:ext>
                    </c:extLst>
                    <c:strCache>
                      <c:ptCount val="1"/>
                      <c:pt idx="0">
                        <c:v>pH rata rata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 xmlns:c16r2="http://schemas.microsoft.com/office/drawing/2015/06/chart">
                      <c:ext uri="{02D57815-91ED-43cb-92C2-25804820EDAC}">
                        <c15:formulaRef>
                          <c15:sqref>SPHJ07!$B$6:$C$56</c15:sqref>
                        </c15:formulaRef>
                      </c:ext>
                    </c:extLst>
                    <c:multiLvlStrCache>
                      <c:ptCount val="51"/>
                      <c:lvl>
                        <c:pt idx="0">
                          <c:v>Oktober</c:v>
                        </c:pt>
                        <c:pt idx="1">
                          <c:v>Nopember</c:v>
                        </c:pt>
                        <c:pt idx="2">
                          <c:v>Desember</c:v>
                        </c:pt>
                        <c:pt idx="3">
                          <c:v>Januari</c:v>
                        </c:pt>
                        <c:pt idx="4">
                          <c:v>Februari</c:v>
                        </c:pt>
                        <c:pt idx="5">
                          <c:v>Maret</c:v>
                        </c:pt>
                        <c:pt idx="6">
                          <c:v>April</c:v>
                        </c:pt>
                        <c:pt idx="7">
                          <c:v>Mei</c:v>
                        </c:pt>
                        <c:pt idx="8">
                          <c:v>Juni</c:v>
                        </c:pt>
                        <c:pt idx="9">
                          <c:v>Juli </c:v>
                        </c:pt>
                        <c:pt idx="10">
                          <c:v>Agustus</c:v>
                        </c:pt>
                        <c:pt idx="11">
                          <c:v>September</c:v>
                        </c:pt>
                        <c:pt idx="12">
                          <c:v>Oktober</c:v>
                        </c:pt>
                        <c:pt idx="13">
                          <c:v>Nopember</c:v>
                        </c:pt>
                        <c:pt idx="14">
                          <c:v>Desember</c:v>
                        </c:pt>
                        <c:pt idx="15">
                          <c:v>Januari</c:v>
                        </c:pt>
                        <c:pt idx="16">
                          <c:v>Februari</c:v>
                        </c:pt>
                        <c:pt idx="17">
                          <c:v>Maret</c:v>
                        </c:pt>
                        <c:pt idx="18">
                          <c:v>April</c:v>
                        </c:pt>
                        <c:pt idx="19">
                          <c:v>Mei</c:v>
                        </c:pt>
                        <c:pt idx="20">
                          <c:v>Juni</c:v>
                        </c:pt>
                        <c:pt idx="21">
                          <c:v>Juli </c:v>
                        </c:pt>
                        <c:pt idx="22">
                          <c:v>Agustus</c:v>
                        </c:pt>
                        <c:pt idx="23">
                          <c:v>September</c:v>
                        </c:pt>
                        <c:pt idx="24">
                          <c:v>Oktober</c:v>
                        </c:pt>
                        <c:pt idx="25">
                          <c:v>Nopember</c:v>
                        </c:pt>
                        <c:pt idx="26">
                          <c:v>Desember</c:v>
                        </c:pt>
                        <c:pt idx="27">
                          <c:v>Januari</c:v>
                        </c:pt>
                        <c:pt idx="28">
                          <c:v>Februari</c:v>
                        </c:pt>
                        <c:pt idx="29">
                          <c:v>Maret</c:v>
                        </c:pt>
                        <c:pt idx="30">
                          <c:v>April</c:v>
                        </c:pt>
                        <c:pt idx="31">
                          <c:v>Mei</c:v>
                        </c:pt>
                        <c:pt idx="32">
                          <c:v>Juni</c:v>
                        </c:pt>
                        <c:pt idx="33">
                          <c:v>Juli </c:v>
                        </c:pt>
                        <c:pt idx="34">
                          <c:v>Agustus</c:v>
                        </c:pt>
                        <c:pt idx="35">
                          <c:v>September</c:v>
                        </c:pt>
                        <c:pt idx="36">
                          <c:v>Oktober</c:v>
                        </c:pt>
                        <c:pt idx="37">
                          <c:v>Nopember</c:v>
                        </c:pt>
                        <c:pt idx="38">
                          <c:v>Desember</c:v>
                        </c:pt>
                        <c:pt idx="39">
                          <c:v>Januari</c:v>
                        </c:pt>
                        <c:pt idx="40">
                          <c:v>Februari</c:v>
                        </c:pt>
                        <c:pt idx="41">
                          <c:v>Maret</c:v>
                        </c:pt>
                        <c:pt idx="42">
                          <c:v>April</c:v>
                        </c:pt>
                        <c:pt idx="43">
                          <c:v>Mei</c:v>
                        </c:pt>
                        <c:pt idx="44">
                          <c:v>Juni</c:v>
                        </c:pt>
                        <c:pt idx="45">
                          <c:v>Juli </c:v>
                        </c:pt>
                        <c:pt idx="46">
                          <c:v>Agustus</c:v>
                        </c:pt>
                        <c:pt idx="47">
                          <c:v>September</c:v>
                        </c:pt>
                        <c:pt idx="48">
                          <c:v>Oktober</c:v>
                        </c:pt>
                        <c:pt idx="49">
                          <c:v>Nopember</c:v>
                        </c:pt>
                        <c:pt idx="50">
                          <c:v>Desember</c:v>
                        </c:pt>
                      </c:lvl>
                      <c:lvl>
                        <c:pt idx="0">
                          <c:v>2018</c:v>
                        </c:pt>
                        <c:pt idx="1">
                          <c:v>2018</c:v>
                        </c:pt>
                        <c:pt idx="2">
                          <c:v>2018</c:v>
                        </c:pt>
                        <c:pt idx="3">
                          <c:v>2019</c:v>
                        </c:pt>
                        <c:pt idx="4">
                          <c:v>2019</c:v>
                        </c:pt>
                        <c:pt idx="5">
                          <c:v>2019</c:v>
                        </c:pt>
                        <c:pt idx="6">
                          <c:v>2019</c:v>
                        </c:pt>
                        <c:pt idx="7">
                          <c:v>2019</c:v>
                        </c:pt>
                        <c:pt idx="8">
                          <c:v>2019</c:v>
                        </c:pt>
                        <c:pt idx="9">
                          <c:v>2019</c:v>
                        </c:pt>
                        <c:pt idx="10">
                          <c:v>2019</c:v>
                        </c:pt>
                        <c:pt idx="11">
                          <c:v>2019</c:v>
                        </c:pt>
                        <c:pt idx="12">
                          <c:v>2019</c:v>
                        </c:pt>
                        <c:pt idx="13">
                          <c:v>2019</c:v>
                        </c:pt>
                        <c:pt idx="14">
                          <c:v>2019</c:v>
                        </c:pt>
                        <c:pt idx="15">
                          <c:v>2020</c:v>
                        </c:pt>
                        <c:pt idx="16">
                          <c:v>2020</c:v>
                        </c:pt>
                        <c:pt idx="17">
                          <c:v>2020</c:v>
                        </c:pt>
                        <c:pt idx="18">
                          <c:v>2020</c:v>
                        </c:pt>
                        <c:pt idx="19">
                          <c:v>2020</c:v>
                        </c:pt>
                        <c:pt idx="20">
                          <c:v>2020</c:v>
                        </c:pt>
                        <c:pt idx="21">
                          <c:v>2020</c:v>
                        </c:pt>
                        <c:pt idx="22">
                          <c:v>2020</c:v>
                        </c:pt>
                        <c:pt idx="23">
                          <c:v>2020</c:v>
                        </c:pt>
                        <c:pt idx="24">
                          <c:v>2020</c:v>
                        </c:pt>
                        <c:pt idx="25">
                          <c:v>2020</c:v>
                        </c:pt>
                        <c:pt idx="26">
                          <c:v>2020</c:v>
                        </c:pt>
                        <c:pt idx="27">
                          <c:v>2021</c:v>
                        </c:pt>
                        <c:pt idx="28">
                          <c:v>2021</c:v>
                        </c:pt>
                        <c:pt idx="29">
                          <c:v>2021</c:v>
                        </c:pt>
                        <c:pt idx="30">
                          <c:v>2021</c:v>
                        </c:pt>
                        <c:pt idx="31">
                          <c:v>2021</c:v>
                        </c:pt>
                        <c:pt idx="32">
                          <c:v>2021</c:v>
                        </c:pt>
                        <c:pt idx="33">
                          <c:v>2021</c:v>
                        </c:pt>
                        <c:pt idx="34">
                          <c:v>2021</c:v>
                        </c:pt>
                        <c:pt idx="35">
                          <c:v>2021</c:v>
                        </c:pt>
                        <c:pt idx="36">
                          <c:v>2021</c:v>
                        </c:pt>
                        <c:pt idx="37">
                          <c:v>2021</c:v>
                        </c:pt>
                        <c:pt idx="38">
                          <c:v>2021</c:v>
                        </c:pt>
                        <c:pt idx="39">
                          <c:v>2022</c:v>
                        </c:pt>
                        <c:pt idx="40">
                          <c:v>2022</c:v>
                        </c:pt>
                        <c:pt idx="41">
                          <c:v>2022</c:v>
                        </c:pt>
                        <c:pt idx="42">
                          <c:v>2022</c:v>
                        </c:pt>
                        <c:pt idx="43">
                          <c:v>2022</c:v>
                        </c:pt>
                        <c:pt idx="44">
                          <c:v>2022</c:v>
                        </c:pt>
                        <c:pt idx="45">
                          <c:v>2022</c:v>
                        </c:pt>
                        <c:pt idx="46">
                          <c:v>2022</c:v>
                        </c:pt>
                        <c:pt idx="47">
                          <c:v>2022</c:v>
                        </c:pt>
                        <c:pt idx="48">
                          <c:v>2022</c:v>
                        </c:pt>
                        <c:pt idx="49">
                          <c:v>2022</c:v>
                        </c:pt>
                        <c:pt idx="50">
                          <c:v>2022</c:v>
                        </c:pt>
                      </c:lvl>
                    </c:multiLvlStrCache>
                  </c:multiLvlStrRef>
                </c:cat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SPHJ07!$D$6:$D$56</c15:sqref>
                        </c15:formulaRef>
                      </c:ext>
                    </c:extLst>
                    <c:numCache>
                      <c:formatCode>0.00</c:formatCode>
                      <c:ptCount val="51"/>
                      <c:pt idx="0">
                        <c:v>0</c:v>
                      </c:pt>
                      <c:pt idx="1">
                        <c:v>8.3000000000000007</c:v>
                      </c:pt>
                      <c:pt idx="2">
                        <c:v>8.1300000000000008</c:v>
                      </c:pt>
                      <c:pt idx="3">
                        <c:v>8</c:v>
                      </c:pt>
                      <c:pt idx="4">
                        <c:v>7.7392857142857139</c:v>
                      </c:pt>
                      <c:pt idx="5">
                        <c:v>7.4</c:v>
                      </c:pt>
                      <c:pt idx="6">
                        <c:v>7.6</c:v>
                      </c:pt>
                      <c:pt idx="7">
                        <c:v>7.6</c:v>
                      </c:pt>
                      <c:pt idx="8">
                        <c:v>8.1</c:v>
                      </c:pt>
                      <c:pt idx="9">
                        <c:v>7.9580645161290375</c:v>
                      </c:pt>
                      <c:pt idx="10">
                        <c:v>8.01</c:v>
                      </c:pt>
                      <c:pt idx="11">
                        <c:v>8.266666666666671</c:v>
                      </c:pt>
                      <c:pt idx="12">
                        <c:v>7</c:v>
                      </c:pt>
                      <c:pt idx="13">
                        <c:v>6.8</c:v>
                      </c:pt>
                      <c:pt idx="14">
                        <c:v>6.8</c:v>
                      </c:pt>
                      <c:pt idx="15">
                        <c:v>6.9</c:v>
                      </c:pt>
                      <c:pt idx="16">
                        <c:v>6.4</c:v>
                      </c:pt>
                      <c:pt idx="17">
                        <c:v>6.4956521739130437</c:v>
                      </c:pt>
                      <c:pt idx="18">
                        <c:v>6.37</c:v>
                      </c:pt>
                      <c:pt idx="19">
                        <c:v>6.5038461538461512</c:v>
                      </c:pt>
                      <c:pt idx="20">
                        <c:v>7.1</c:v>
                      </c:pt>
                      <c:pt idx="21">
                        <c:v>7.1</c:v>
                      </c:pt>
                      <c:pt idx="22">
                        <c:v>7.3</c:v>
                      </c:pt>
                      <c:pt idx="23">
                        <c:v>6.7</c:v>
                      </c:pt>
                      <c:pt idx="24">
                        <c:v>6.7677419354838735</c:v>
                      </c:pt>
                      <c:pt idx="25">
                        <c:v>6.21</c:v>
                      </c:pt>
                      <c:pt idx="26">
                        <c:v>6.21</c:v>
                      </c:pt>
                      <c:pt idx="27">
                        <c:v>6.638709677419353</c:v>
                      </c:pt>
                      <c:pt idx="28">
                        <c:v>6.7178571428571408</c:v>
                      </c:pt>
                      <c:pt idx="29">
                        <c:v>6.6258064516129016</c:v>
                      </c:pt>
                      <c:pt idx="30">
                        <c:v>6.8566666666666674</c:v>
                      </c:pt>
                      <c:pt idx="31">
                        <c:v>6.9032258064516139</c:v>
                      </c:pt>
                      <c:pt idx="32">
                        <c:v>7.2148148148148152</c:v>
                      </c:pt>
                      <c:pt idx="33">
                        <c:v>7.3708333333333345</c:v>
                      </c:pt>
                      <c:pt idx="34">
                        <c:v>6.8125000000000018</c:v>
                      </c:pt>
                      <c:pt idx="35">
                        <c:v>6.9034482758620683</c:v>
                      </c:pt>
                      <c:pt idx="36">
                        <c:v>7.38</c:v>
                      </c:pt>
                      <c:pt idx="37">
                        <c:v>7.1733333333333347</c:v>
                      </c:pt>
                      <c:pt idx="38">
                        <c:v>7.1733333333333347</c:v>
                      </c:pt>
                      <c:pt idx="39">
                        <c:v>7.2217391304347816</c:v>
                      </c:pt>
                      <c:pt idx="40">
                        <c:v>7.3400000000000007</c:v>
                      </c:pt>
                      <c:pt idx="41">
                        <c:v>7.2677419354838708</c:v>
                      </c:pt>
                      <c:pt idx="42">
                        <c:v>7.35</c:v>
                      </c:pt>
                      <c:pt idx="43">
                        <c:v>7.36551724137931</c:v>
                      </c:pt>
                      <c:pt idx="44">
                        <c:v>7.3379310344827573</c:v>
                      </c:pt>
                      <c:pt idx="45">
                        <c:v>7.29</c:v>
                      </c:pt>
                      <c:pt idx="46">
                        <c:v>7.4333333333333353</c:v>
                      </c:pt>
                      <c:pt idx="47">
                        <c:v>7.2833333333333359</c:v>
                      </c:pt>
                      <c:pt idx="48">
                        <c:v>7.3322580645161306</c:v>
                      </c:pt>
                      <c:pt idx="49">
                        <c:v>7.3600000000000012</c:v>
                      </c:pt>
                      <c:pt idx="50">
                        <c:v>7.3451612903225802</c:v>
                      </c:pt>
                    </c:numCache>
                  </c:numRef>
                </c: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0-A65C-4708-B43C-05C23AFAEF81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SPHJ07!$E$5</c15:sqref>
                        </c15:formulaRef>
                      </c:ext>
                    </c:extLst>
                    <c:strCache>
                      <c:ptCount val="1"/>
                      <c:pt idx="0">
                        <c:v>TSS rata rata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SPHJ07!$B$6:$C$56</c15:sqref>
                        </c15:formulaRef>
                      </c:ext>
                    </c:extLst>
                    <c:multiLvlStrCache>
                      <c:ptCount val="51"/>
                      <c:lvl>
                        <c:pt idx="0">
                          <c:v>Oktober</c:v>
                        </c:pt>
                        <c:pt idx="1">
                          <c:v>Nopember</c:v>
                        </c:pt>
                        <c:pt idx="2">
                          <c:v>Desember</c:v>
                        </c:pt>
                        <c:pt idx="3">
                          <c:v>Januari</c:v>
                        </c:pt>
                        <c:pt idx="4">
                          <c:v>Februari</c:v>
                        </c:pt>
                        <c:pt idx="5">
                          <c:v>Maret</c:v>
                        </c:pt>
                        <c:pt idx="6">
                          <c:v>April</c:v>
                        </c:pt>
                        <c:pt idx="7">
                          <c:v>Mei</c:v>
                        </c:pt>
                        <c:pt idx="8">
                          <c:v>Juni</c:v>
                        </c:pt>
                        <c:pt idx="9">
                          <c:v>Juli </c:v>
                        </c:pt>
                        <c:pt idx="10">
                          <c:v>Agustus</c:v>
                        </c:pt>
                        <c:pt idx="11">
                          <c:v>September</c:v>
                        </c:pt>
                        <c:pt idx="12">
                          <c:v>Oktober</c:v>
                        </c:pt>
                        <c:pt idx="13">
                          <c:v>Nopember</c:v>
                        </c:pt>
                        <c:pt idx="14">
                          <c:v>Desember</c:v>
                        </c:pt>
                        <c:pt idx="15">
                          <c:v>Januari</c:v>
                        </c:pt>
                        <c:pt idx="16">
                          <c:v>Februari</c:v>
                        </c:pt>
                        <c:pt idx="17">
                          <c:v>Maret</c:v>
                        </c:pt>
                        <c:pt idx="18">
                          <c:v>April</c:v>
                        </c:pt>
                        <c:pt idx="19">
                          <c:v>Mei</c:v>
                        </c:pt>
                        <c:pt idx="20">
                          <c:v>Juni</c:v>
                        </c:pt>
                        <c:pt idx="21">
                          <c:v>Juli </c:v>
                        </c:pt>
                        <c:pt idx="22">
                          <c:v>Agustus</c:v>
                        </c:pt>
                        <c:pt idx="23">
                          <c:v>September</c:v>
                        </c:pt>
                        <c:pt idx="24">
                          <c:v>Oktober</c:v>
                        </c:pt>
                        <c:pt idx="25">
                          <c:v>Nopember</c:v>
                        </c:pt>
                        <c:pt idx="26">
                          <c:v>Desember</c:v>
                        </c:pt>
                        <c:pt idx="27">
                          <c:v>Januari</c:v>
                        </c:pt>
                        <c:pt idx="28">
                          <c:v>Februari</c:v>
                        </c:pt>
                        <c:pt idx="29">
                          <c:v>Maret</c:v>
                        </c:pt>
                        <c:pt idx="30">
                          <c:v>April</c:v>
                        </c:pt>
                        <c:pt idx="31">
                          <c:v>Mei</c:v>
                        </c:pt>
                        <c:pt idx="32">
                          <c:v>Juni</c:v>
                        </c:pt>
                        <c:pt idx="33">
                          <c:v>Juli </c:v>
                        </c:pt>
                        <c:pt idx="34">
                          <c:v>Agustus</c:v>
                        </c:pt>
                        <c:pt idx="35">
                          <c:v>September</c:v>
                        </c:pt>
                        <c:pt idx="36">
                          <c:v>Oktober</c:v>
                        </c:pt>
                        <c:pt idx="37">
                          <c:v>Nopember</c:v>
                        </c:pt>
                        <c:pt idx="38">
                          <c:v>Desember</c:v>
                        </c:pt>
                        <c:pt idx="39">
                          <c:v>Januari</c:v>
                        </c:pt>
                        <c:pt idx="40">
                          <c:v>Februari</c:v>
                        </c:pt>
                        <c:pt idx="41">
                          <c:v>Maret</c:v>
                        </c:pt>
                        <c:pt idx="42">
                          <c:v>April</c:v>
                        </c:pt>
                        <c:pt idx="43">
                          <c:v>Mei</c:v>
                        </c:pt>
                        <c:pt idx="44">
                          <c:v>Juni</c:v>
                        </c:pt>
                        <c:pt idx="45">
                          <c:v>Juli </c:v>
                        </c:pt>
                        <c:pt idx="46">
                          <c:v>Agustus</c:v>
                        </c:pt>
                        <c:pt idx="47">
                          <c:v>September</c:v>
                        </c:pt>
                        <c:pt idx="48">
                          <c:v>Oktober</c:v>
                        </c:pt>
                        <c:pt idx="49">
                          <c:v>Nopember</c:v>
                        </c:pt>
                        <c:pt idx="50">
                          <c:v>Desember</c:v>
                        </c:pt>
                      </c:lvl>
                      <c:lvl>
                        <c:pt idx="0">
                          <c:v>2018</c:v>
                        </c:pt>
                        <c:pt idx="1">
                          <c:v>2018</c:v>
                        </c:pt>
                        <c:pt idx="2">
                          <c:v>2018</c:v>
                        </c:pt>
                        <c:pt idx="3">
                          <c:v>2019</c:v>
                        </c:pt>
                        <c:pt idx="4">
                          <c:v>2019</c:v>
                        </c:pt>
                        <c:pt idx="5">
                          <c:v>2019</c:v>
                        </c:pt>
                        <c:pt idx="6">
                          <c:v>2019</c:v>
                        </c:pt>
                        <c:pt idx="7">
                          <c:v>2019</c:v>
                        </c:pt>
                        <c:pt idx="8">
                          <c:v>2019</c:v>
                        </c:pt>
                        <c:pt idx="9">
                          <c:v>2019</c:v>
                        </c:pt>
                        <c:pt idx="10">
                          <c:v>2019</c:v>
                        </c:pt>
                        <c:pt idx="11">
                          <c:v>2019</c:v>
                        </c:pt>
                        <c:pt idx="12">
                          <c:v>2019</c:v>
                        </c:pt>
                        <c:pt idx="13">
                          <c:v>2019</c:v>
                        </c:pt>
                        <c:pt idx="14">
                          <c:v>2019</c:v>
                        </c:pt>
                        <c:pt idx="15">
                          <c:v>2020</c:v>
                        </c:pt>
                        <c:pt idx="16">
                          <c:v>2020</c:v>
                        </c:pt>
                        <c:pt idx="17">
                          <c:v>2020</c:v>
                        </c:pt>
                        <c:pt idx="18">
                          <c:v>2020</c:v>
                        </c:pt>
                        <c:pt idx="19">
                          <c:v>2020</c:v>
                        </c:pt>
                        <c:pt idx="20">
                          <c:v>2020</c:v>
                        </c:pt>
                        <c:pt idx="21">
                          <c:v>2020</c:v>
                        </c:pt>
                        <c:pt idx="22">
                          <c:v>2020</c:v>
                        </c:pt>
                        <c:pt idx="23">
                          <c:v>2020</c:v>
                        </c:pt>
                        <c:pt idx="24">
                          <c:v>2020</c:v>
                        </c:pt>
                        <c:pt idx="25">
                          <c:v>2020</c:v>
                        </c:pt>
                        <c:pt idx="26">
                          <c:v>2020</c:v>
                        </c:pt>
                        <c:pt idx="27">
                          <c:v>2021</c:v>
                        </c:pt>
                        <c:pt idx="28">
                          <c:v>2021</c:v>
                        </c:pt>
                        <c:pt idx="29">
                          <c:v>2021</c:v>
                        </c:pt>
                        <c:pt idx="30">
                          <c:v>2021</c:v>
                        </c:pt>
                        <c:pt idx="31">
                          <c:v>2021</c:v>
                        </c:pt>
                        <c:pt idx="32">
                          <c:v>2021</c:v>
                        </c:pt>
                        <c:pt idx="33">
                          <c:v>2021</c:v>
                        </c:pt>
                        <c:pt idx="34">
                          <c:v>2021</c:v>
                        </c:pt>
                        <c:pt idx="35">
                          <c:v>2021</c:v>
                        </c:pt>
                        <c:pt idx="36">
                          <c:v>2021</c:v>
                        </c:pt>
                        <c:pt idx="37">
                          <c:v>2021</c:v>
                        </c:pt>
                        <c:pt idx="38">
                          <c:v>2021</c:v>
                        </c:pt>
                        <c:pt idx="39">
                          <c:v>2022</c:v>
                        </c:pt>
                        <c:pt idx="40">
                          <c:v>2022</c:v>
                        </c:pt>
                        <c:pt idx="41">
                          <c:v>2022</c:v>
                        </c:pt>
                        <c:pt idx="42">
                          <c:v>2022</c:v>
                        </c:pt>
                        <c:pt idx="43">
                          <c:v>2022</c:v>
                        </c:pt>
                        <c:pt idx="44">
                          <c:v>2022</c:v>
                        </c:pt>
                        <c:pt idx="45">
                          <c:v>2022</c:v>
                        </c:pt>
                        <c:pt idx="46">
                          <c:v>2022</c:v>
                        </c:pt>
                        <c:pt idx="47">
                          <c:v>2022</c:v>
                        </c:pt>
                        <c:pt idx="48">
                          <c:v>2022</c:v>
                        </c:pt>
                        <c:pt idx="49">
                          <c:v>2022</c:v>
                        </c:pt>
                        <c:pt idx="50">
                          <c:v>2022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SPHJ07!$E$6:$E$56</c15:sqref>
                        </c15:formulaRef>
                      </c:ext>
                    </c:extLst>
                    <c:numCache>
                      <c:formatCode>0</c:formatCode>
                      <c:ptCount val="51"/>
                      <c:pt idx="0">
                        <c:v>0</c:v>
                      </c:pt>
                      <c:pt idx="1">
                        <c:v>20.5</c:v>
                      </c:pt>
                      <c:pt idx="2">
                        <c:v>20.73</c:v>
                      </c:pt>
                      <c:pt idx="3">
                        <c:v>23</c:v>
                      </c:pt>
                      <c:pt idx="4">
                        <c:v>23.928571428571427</c:v>
                      </c:pt>
                      <c:pt idx="5">
                        <c:v>23.4</c:v>
                      </c:pt>
                      <c:pt idx="6">
                        <c:v>30</c:v>
                      </c:pt>
                      <c:pt idx="7">
                        <c:v>23.2</c:v>
                      </c:pt>
                      <c:pt idx="8">
                        <c:v>21</c:v>
                      </c:pt>
                      <c:pt idx="9">
                        <c:v>22.193548387096776</c:v>
                      </c:pt>
                      <c:pt idx="10">
                        <c:v>24</c:v>
                      </c:pt>
                      <c:pt idx="11">
                        <c:v>23.866666666666667</c:v>
                      </c:pt>
                      <c:pt idx="12">
                        <c:v>21</c:v>
                      </c:pt>
                      <c:pt idx="13">
                        <c:v>17</c:v>
                      </c:pt>
                      <c:pt idx="14">
                        <c:v>17</c:v>
                      </c:pt>
                      <c:pt idx="15">
                        <c:v>12</c:v>
                      </c:pt>
                      <c:pt idx="16">
                        <c:v>12</c:v>
                      </c:pt>
                      <c:pt idx="17">
                        <c:v>9.4086956521739129</c:v>
                      </c:pt>
                      <c:pt idx="18">
                        <c:v>8.89</c:v>
                      </c:pt>
                      <c:pt idx="19">
                        <c:v>17.555555555555557</c:v>
                      </c:pt>
                      <c:pt idx="20">
                        <c:v>10</c:v>
                      </c:pt>
                      <c:pt idx="21">
                        <c:v>16</c:v>
                      </c:pt>
                      <c:pt idx="22">
                        <c:v>10</c:v>
                      </c:pt>
                      <c:pt idx="23">
                        <c:v>10</c:v>
                      </c:pt>
                      <c:pt idx="24">
                        <c:v>7.741935483870968</c:v>
                      </c:pt>
                      <c:pt idx="25">
                        <c:v>10.95</c:v>
                      </c:pt>
                      <c:pt idx="26">
                        <c:v>10.95</c:v>
                      </c:pt>
                      <c:pt idx="27">
                        <c:v>11.129032258064516</c:v>
                      </c:pt>
                      <c:pt idx="28">
                        <c:v>3</c:v>
                      </c:pt>
                      <c:pt idx="29">
                        <c:v>10.96774193548387</c:v>
                      </c:pt>
                      <c:pt idx="30">
                        <c:v>6.1333333333333337</c:v>
                      </c:pt>
                      <c:pt idx="31">
                        <c:v>5.161290322580645</c:v>
                      </c:pt>
                      <c:pt idx="32">
                        <c:v>4.3666666666666663</c:v>
                      </c:pt>
                      <c:pt idx="33">
                        <c:v>4.75</c:v>
                      </c:pt>
                      <c:pt idx="34">
                        <c:v>2.6451612903225805</c:v>
                      </c:pt>
                      <c:pt idx="35">
                        <c:v>4.7333333333333334</c:v>
                      </c:pt>
                      <c:pt idx="36">
                        <c:v>7.26</c:v>
                      </c:pt>
                      <c:pt idx="37">
                        <c:v>9.8333333333333339</c:v>
                      </c:pt>
                      <c:pt idx="38">
                        <c:v>9.8333333333333339</c:v>
                      </c:pt>
                      <c:pt idx="39">
                        <c:v>24.434782608695652</c:v>
                      </c:pt>
                      <c:pt idx="40">
                        <c:v>19.12</c:v>
                      </c:pt>
                      <c:pt idx="41">
                        <c:v>16.70967741935484</c:v>
                      </c:pt>
                      <c:pt idx="42">
                        <c:v>29.96</c:v>
                      </c:pt>
                      <c:pt idx="43">
                        <c:v>33</c:v>
                      </c:pt>
                      <c:pt idx="44">
                        <c:v>32.413793103448278</c:v>
                      </c:pt>
                      <c:pt idx="45">
                        <c:v>20.9</c:v>
                      </c:pt>
                      <c:pt idx="46">
                        <c:v>18.033333333333335</c:v>
                      </c:pt>
                      <c:pt idx="47">
                        <c:v>22.833333333333332</c:v>
                      </c:pt>
                      <c:pt idx="48">
                        <c:v>24.574193548387097</c:v>
                      </c:pt>
                      <c:pt idx="49">
                        <c:v>19.333333333333332</c:v>
                      </c:pt>
                      <c:pt idx="50">
                        <c:v>25.193548387096776</c:v>
                      </c:pt>
                    </c:numCache>
                  </c:numRef>
                </c: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1-A65C-4708-B43C-05C23AFAEF81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SPHJ07!$F$5</c15:sqref>
                        </c15:formulaRef>
                      </c:ext>
                    </c:extLst>
                    <c:strCache>
                      <c:ptCount val="1"/>
                      <c:pt idx="0">
                        <c:v>Debit rata rata (l/s)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SPHJ07!$B$6:$C$56</c15:sqref>
                        </c15:formulaRef>
                      </c:ext>
                    </c:extLst>
                    <c:multiLvlStrCache>
                      <c:ptCount val="51"/>
                      <c:lvl>
                        <c:pt idx="0">
                          <c:v>Oktober</c:v>
                        </c:pt>
                        <c:pt idx="1">
                          <c:v>Nopember</c:v>
                        </c:pt>
                        <c:pt idx="2">
                          <c:v>Desember</c:v>
                        </c:pt>
                        <c:pt idx="3">
                          <c:v>Januari</c:v>
                        </c:pt>
                        <c:pt idx="4">
                          <c:v>Februari</c:v>
                        </c:pt>
                        <c:pt idx="5">
                          <c:v>Maret</c:v>
                        </c:pt>
                        <c:pt idx="6">
                          <c:v>April</c:v>
                        </c:pt>
                        <c:pt idx="7">
                          <c:v>Mei</c:v>
                        </c:pt>
                        <c:pt idx="8">
                          <c:v>Juni</c:v>
                        </c:pt>
                        <c:pt idx="9">
                          <c:v>Juli </c:v>
                        </c:pt>
                        <c:pt idx="10">
                          <c:v>Agustus</c:v>
                        </c:pt>
                        <c:pt idx="11">
                          <c:v>September</c:v>
                        </c:pt>
                        <c:pt idx="12">
                          <c:v>Oktober</c:v>
                        </c:pt>
                        <c:pt idx="13">
                          <c:v>Nopember</c:v>
                        </c:pt>
                        <c:pt idx="14">
                          <c:v>Desember</c:v>
                        </c:pt>
                        <c:pt idx="15">
                          <c:v>Januari</c:v>
                        </c:pt>
                        <c:pt idx="16">
                          <c:v>Februari</c:v>
                        </c:pt>
                        <c:pt idx="17">
                          <c:v>Maret</c:v>
                        </c:pt>
                        <c:pt idx="18">
                          <c:v>April</c:v>
                        </c:pt>
                        <c:pt idx="19">
                          <c:v>Mei</c:v>
                        </c:pt>
                        <c:pt idx="20">
                          <c:v>Juni</c:v>
                        </c:pt>
                        <c:pt idx="21">
                          <c:v>Juli </c:v>
                        </c:pt>
                        <c:pt idx="22">
                          <c:v>Agustus</c:v>
                        </c:pt>
                        <c:pt idx="23">
                          <c:v>September</c:v>
                        </c:pt>
                        <c:pt idx="24">
                          <c:v>Oktober</c:v>
                        </c:pt>
                        <c:pt idx="25">
                          <c:v>Nopember</c:v>
                        </c:pt>
                        <c:pt idx="26">
                          <c:v>Desember</c:v>
                        </c:pt>
                        <c:pt idx="27">
                          <c:v>Januari</c:v>
                        </c:pt>
                        <c:pt idx="28">
                          <c:v>Februari</c:v>
                        </c:pt>
                        <c:pt idx="29">
                          <c:v>Maret</c:v>
                        </c:pt>
                        <c:pt idx="30">
                          <c:v>April</c:v>
                        </c:pt>
                        <c:pt idx="31">
                          <c:v>Mei</c:v>
                        </c:pt>
                        <c:pt idx="32">
                          <c:v>Juni</c:v>
                        </c:pt>
                        <c:pt idx="33">
                          <c:v>Juli </c:v>
                        </c:pt>
                        <c:pt idx="34">
                          <c:v>Agustus</c:v>
                        </c:pt>
                        <c:pt idx="35">
                          <c:v>September</c:v>
                        </c:pt>
                        <c:pt idx="36">
                          <c:v>Oktober</c:v>
                        </c:pt>
                        <c:pt idx="37">
                          <c:v>Nopember</c:v>
                        </c:pt>
                        <c:pt idx="38">
                          <c:v>Desember</c:v>
                        </c:pt>
                        <c:pt idx="39">
                          <c:v>Januari</c:v>
                        </c:pt>
                        <c:pt idx="40">
                          <c:v>Februari</c:v>
                        </c:pt>
                        <c:pt idx="41">
                          <c:v>Maret</c:v>
                        </c:pt>
                        <c:pt idx="42">
                          <c:v>April</c:v>
                        </c:pt>
                        <c:pt idx="43">
                          <c:v>Mei</c:v>
                        </c:pt>
                        <c:pt idx="44">
                          <c:v>Juni</c:v>
                        </c:pt>
                        <c:pt idx="45">
                          <c:v>Juli </c:v>
                        </c:pt>
                        <c:pt idx="46">
                          <c:v>Agustus</c:v>
                        </c:pt>
                        <c:pt idx="47">
                          <c:v>September</c:v>
                        </c:pt>
                        <c:pt idx="48">
                          <c:v>Oktober</c:v>
                        </c:pt>
                        <c:pt idx="49">
                          <c:v>Nopember</c:v>
                        </c:pt>
                        <c:pt idx="50">
                          <c:v>Desember</c:v>
                        </c:pt>
                      </c:lvl>
                      <c:lvl>
                        <c:pt idx="0">
                          <c:v>2018</c:v>
                        </c:pt>
                        <c:pt idx="1">
                          <c:v>2018</c:v>
                        </c:pt>
                        <c:pt idx="2">
                          <c:v>2018</c:v>
                        </c:pt>
                        <c:pt idx="3">
                          <c:v>2019</c:v>
                        </c:pt>
                        <c:pt idx="4">
                          <c:v>2019</c:v>
                        </c:pt>
                        <c:pt idx="5">
                          <c:v>2019</c:v>
                        </c:pt>
                        <c:pt idx="6">
                          <c:v>2019</c:v>
                        </c:pt>
                        <c:pt idx="7">
                          <c:v>2019</c:v>
                        </c:pt>
                        <c:pt idx="8">
                          <c:v>2019</c:v>
                        </c:pt>
                        <c:pt idx="9">
                          <c:v>2019</c:v>
                        </c:pt>
                        <c:pt idx="10">
                          <c:v>2019</c:v>
                        </c:pt>
                        <c:pt idx="11">
                          <c:v>2019</c:v>
                        </c:pt>
                        <c:pt idx="12">
                          <c:v>2019</c:v>
                        </c:pt>
                        <c:pt idx="13">
                          <c:v>2019</c:v>
                        </c:pt>
                        <c:pt idx="14">
                          <c:v>2019</c:v>
                        </c:pt>
                        <c:pt idx="15">
                          <c:v>2020</c:v>
                        </c:pt>
                        <c:pt idx="16">
                          <c:v>2020</c:v>
                        </c:pt>
                        <c:pt idx="17">
                          <c:v>2020</c:v>
                        </c:pt>
                        <c:pt idx="18">
                          <c:v>2020</c:v>
                        </c:pt>
                        <c:pt idx="19">
                          <c:v>2020</c:v>
                        </c:pt>
                        <c:pt idx="20">
                          <c:v>2020</c:v>
                        </c:pt>
                        <c:pt idx="21">
                          <c:v>2020</c:v>
                        </c:pt>
                        <c:pt idx="22">
                          <c:v>2020</c:v>
                        </c:pt>
                        <c:pt idx="23">
                          <c:v>2020</c:v>
                        </c:pt>
                        <c:pt idx="24">
                          <c:v>2020</c:v>
                        </c:pt>
                        <c:pt idx="25">
                          <c:v>2020</c:v>
                        </c:pt>
                        <c:pt idx="26">
                          <c:v>2020</c:v>
                        </c:pt>
                        <c:pt idx="27">
                          <c:v>2021</c:v>
                        </c:pt>
                        <c:pt idx="28">
                          <c:v>2021</c:v>
                        </c:pt>
                        <c:pt idx="29">
                          <c:v>2021</c:v>
                        </c:pt>
                        <c:pt idx="30">
                          <c:v>2021</c:v>
                        </c:pt>
                        <c:pt idx="31">
                          <c:v>2021</c:v>
                        </c:pt>
                        <c:pt idx="32">
                          <c:v>2021</c:v>
                        </c:pt>
                        <c:pt idx="33">
                          <c:v>2021</c:v>
                        </c:pt>
                        <c:pt idx="34">
                          <c:v>2021</c:v>
                        </c:pt>
                        <c:pt idx="35">
                          <c:v>2021</c:v>
                        </c:pt>
                        <c:pt idx="36">
                          <c:v>2021</c:v>
                        </c:pt>
                        <c:pt idx="37">
                          <c:v>2021</c:v>
                        </c:pt>
                        <c:pt idx="38">
                          <c:v>2021</c:v>
                        </c:pt>
                        <c:pt idx="39">
                          <c:v>2022</c:v>
                        </c:pt>
                        <c:pt idx="40">
                          <c:v>2022</c:v>
                        </c:pt>
                        <c:pt idx="41">
                          <c:v>2022</c:v>
                        </c:pt>
                        <c:pt idx="42">
                          <c:v>2022</c:v>
                        </c:pt>
                        <c:pt idx="43">
                          <c:v>2022</c:v>
                        </c:pt>
                        <c:pt idx="44">
                          <c:v>2022</c:v>
                        </c:pt>
                        <c:pt idx="45">
                          <c:v>2022</c:v>
                        </c:pt>
                        <c:pt idx="46">
                          <c:v>2022</c:v>
                        </c:pt>
                        <c:pt idx="47">
                          <c:v>2022</c:v>
                        </c:pt>
                        <c:pt idx="48">
                          <c:v>2022</c:v>
                        </c:pt>
                        <c:pt idx="49">
                          <c:v>2022</c:v>
                        </c:pt>
                        <c:pt idx="50">
                          <c:v>2022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SPHJ07!$F$6:$F$56</c15:sqref>
                        </c15:formulaRef>
                      </c:ext>
                    </c:extLst>
                    <c:numCache>
                      <c:formatCode>0.00</c:formatCode>
                      <c:ptCount val="51"/>
                      <c:pt idx="0">
                        <c:v>1.1197393966547193</c:v>
                      </c:pt>
                      <c:pt idx="1">
                        <c:v>12.16009326091794</c:v>
                      </c:pt>
                      <c:pt idx="2">
                        <c:v>66.924283154121866</c:v>
                      </c:pt>
                      <c:pt idx="3">
                        <c:v>3.1940323766036962</c:v>
                      </c:pt>
                      <c:pt idx="4">
                        <c:v>46.297306843949649</c:v>
                      </c:pt>
                      <c:pt idx="5">
                        <c:v>121.89108385603345</c:v>
                      </c:pt>
                      <c:pt idx="6">
                        <c:v>6.8431464297288302</c:v>
                      </c:pt>
                      <c:pt idx="7">
                        <c:v>43.486065934886497</c:v>
                      </c:pt>
                      <c:pt idx="8">
                        <c:v>53.438971423976469</c:v>
                      </c:pt>
                      <c:pt idx="9">
                        <c:v>15.95440145962446</c:v>
                      </c:pt>
                      <c:pt idx="10">
                        <c:v>19.131944444444443</c:v>
                      </c:pt>
                      <c:pt idx="11">
                        <c:v>4.2737082577945031</c:v>
                      </c:pt>
                      <c:pt idx="12">
                        <c:v>11.411663679808841</c:v>
                      </c:pt>
                      <c:pt idx="13">
                        <c:v>3.9407855436081243</c:v>
                      </c:pt>
                      <c:pt idx="14">
                        <c:v>3.9407855436081243</c:v>
                      </c:pt>
                      <c:pt idx="15">
                        <c:v>6.3657407407407405</c:v>
                      </c:pt>
                      <c:pt idx="16">
                        <c:v>3.8801972470554844</c:v>
                      </c:pt>
                      <c:pt idx="17">
                        <c:v>5.8337066905615291</c:v>
                      </c:pt>
                      <c:pt idx="18">
                        <c:v>4.4091705246913584</c:v>
                      </c:pt>
                      <c:pt idx="19">
                        <c:v>7.0004480286738353</c:v>
                      </c:pt>
                      <c:pt idx="20">
                        <c:v>5.4742242242242245</c:v>
                      </c:pt>
                      <c:pt idx="21">
                        <c:v>0.10850134408602151</c:v>
                      </c:pt>
                      <c:pt idx="22">
                        <c:v>7.5451276881720428</c:v>
                      </c:pt>
                      <c:pt idx="23">
                        <c:v>12.627863656305271</c:v>
                      </c:pt>
                      <c:pt idx="24">
                        <c:v>4.903979555866699</c:v>
                      </c:pt>
                      <c:pt idx="25">
                        <c:v>0.52281250000000001</c:v>
                      </c:pt>
                      <c:pt idx="26">
                        <c:v>0.50594758064516132</c:v>
                      </c:pt>
                      <c:pt idx="27">
                        <c:v>3.4875988938877072</c:v>
                      </c:pt>
                      <c:pt idx="28">
                        <c:v>1.2520353400597088</c:v>
                      </c:pt>
                      <c:pt idx="29">
                        <c:v>34.293066397833456</c:v>
                      </c:pt>
                      <c:pt idx="30">
                        <c:v>1.3535703380846889</c:v>
                      </c:pt>
                      <c:pt idx="31">
                        <c:v>1.5936145818299903</c:v>
                      </c:pt>
                      <c:pt idx="32">
                        <c:v>0.57629623088939574</c:v>
                      </c:pt>
                      <c:pt idx="33">
                        <c:v>2.5140358222342134</c:v>
                      </c:pt>
                      <c:pt idx="34">
                        <c:v>1.6149062615378997</c:v>
                      </c:pt>
                      <c:pt idx="35">
                        <c:v>0.75955515298616727</c:v>
                      </c:pt>
                      <c:pt idx="36">
                        <c:v>0.57333482676224612</c:v>
                      </c:pt>
                      <c:pt idx="37">
                        <c:v>4.441433942250117</c:v>
                      </c:pt>
                      <c:pt idx="38">
                        <c:v>3.007885304659498</c:v>
                      </c:pt>
                      <c:pt idx="39">
                        <c:v>2.854379768377111</c:v>
                      </c:pt>
                      <c:pt idx="40">
                        <c:v>9.8554540658690488</c:v>
                      </c:pt>
                      <c:pt idx="41">
                        <c:v>7.5978473563324238</c:v>
                      </c:pt>
                      <c:pt idx="42">
                        <c:v>9.2484953703703709</c:v>
                      </c:pt>
                      <c:pt idx="43">
                        <c:v>8.9501568100358426</c:v>
                      </c:pt>
                      <c:pt idx="44">
                        <c:v>8.0602131892670776</c:v>
                      </c:pt>
                      <c:pt idx="45">
                        <c:v>12.455086730884108</c:v>
                      </c:pt>
                      <c:pt idx="46">
                        <c:v>3.1436002259115909</c:v>
                      </c:pt>
                      <c:pt idx="47">
                        <c:v>7.6170144048775068</c:v>
                      </c:pt>
                      <c:pt idx="48">
                        <c:v>17.059573153256796</c:v>
                      </c:pt>
                      <c:pt idx="49">
                        <c:v>3.3064076724959306</c:v>
                      </c:pt>
                      <c:pt idx="50">
                        <c:v>7.5947593405223586</c:v>
                      </c:pt>
                    </c:numCache>
                  </c:numRef>
                </c: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2-A65C-4708-B43C-05C23AFAEF81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SPHJ07!$G$5</c15:sqref>
                        </c15:formulaRef>
                      </c:ext>
                    </c:extLst>
                    <c:strCache>
                      <c:ptCount val="1"/>
                      <c:pt idx="0">
                        <c:v>Debit air Limbah (m3)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SPHJ07!$B$6:$C$56</c15:sqref>
                        </c15:formulaRef>
                      </c:ext>
                    </c:extLst>
                    <c:multiLvlStrCache>
                      <c:ptCount val="51"/>
                      <c:lvl>
                        <c:pt idx="0">
                          <c:v>Oktober</c:v>
                        </c:pt>
                        <c:pt idx="1">
                          <c:v>Nopember</c:v>
                        </c:pt>
                        <c:pt idx="2">
                          <c:v>Desember</c:v>
                        </c:pt>
                        <c:pt idx="3">
                          <c:v>Januari</c:v>
                        </c:pt>
                        <c:pt idx="4">
                          <c:v>Februari</c:v>
                        </c:pt>
                        <c:pt idx="5">
                          <c:v>Maret</c:v>
                        </c:pt>
                        <c:pt idx="6">
                          <c:v>April</c:v>
                        </c:pt>
                        <c:pt idx="7">
                          <c:v>Mei</c:v>
                        </c:pt>
                        <c:pt idx="8">
                          <c:v>Juni</c:v>
                        </c:pt>
                        <c:pt idx="9">
                          <c:v>Juli </c:v>
                        </c:pt>
                        <c:pt idx="10">
                          <c:v>Agustus</c:v>
                        </c:pt>
                        <c:pt idx="11">
                          <c:v>September</c:v>
                        </c:pt>
                        <c:pt idx="12">
                          <c:v>Oktober</c:v>
                        </c:pt>
                        <c:pt idx="13">
                          <c:v>Nopember</c:v>
                        </c:pt>
                        <c:pt idx="14">
                          <c:v>Desember</c:v>
                        </c:pt>
                        <c:pt idx="15">
                          <c:v>Januari</c:v>
                        </c:pt>
                        <c:pt idx="16">
                          <c:v>Februari</c:v>
                        </c:pt>
                        <c:pt idx="17">
                          <c:v>Maret</c:v>
                        </c:pt>
                        <c:pt idx="18">
                          <c:v>April</c:v>
                        </c:pt>
                        <c:pt idx="19">
                          <c:v>Mei</c:v>
                        </c:pt>
                        <c:pt idx="20">
                          <c:v>Juni</c:v>
                        </c:pt>
                        <c:pt idx="21">
                          <c:v>Juli </c:v>
                        </c:pt>
                        <c:pt idx="22">
                          <c:v>Agustus</c:v>
                        </c:pt>
                        <c:pt idx="23">
                          <c:v>September</c:v>
                        </c:pt>
                        <c:pt idx="24">
                          <c:v>Oktober</c:v>
                        </c:pt>
                        <c:pt idx="25">
                          <c:v>Nopember</c:v>
                        </c:pt>
                        <c:pt idx="26">
                          <c:v>Desember</c:v>
                        </c:pt>
                        <c:pt idx="27">
                          <c:v>Januari</c:v>
                        </c:pt>
                        <c:pt idx="28">
                          <c:v>Februari</c:v>
                        </c:pt>
                        <c:pt idx="29">
                          <c:v>Maret</c:v>
                        </c:pt>
                        <c:pt idx="30">
                          <c:v>April</c:v>
                        </c:pt>
                        <c:pt idx="31">
                          <c:v>Mei</c:v>
                        </c:pt>
                        <c:pt idx="32">
                          <c:v>Juni</c:v>
                        </c:pt>
                        <c:pt idx="33">
                          <c:v>Juli </c:v>
                        </c:pt>
                        <c:pt idx="34">
                          <c:v>Agustus</c:v>
                        </c:pt>
                        <c:pt idx="35">
                          <c:v>September</c:v>
                        </c:pt>
                        <c:pt idx="36">
                          <c:v>Oktober</c:v>
                        </c:pt>
                        <c:pt idx="37">
                          <c:v>Nopember</c:v>
                        </c:pt>
                        <c:pt idx="38">
                          <c:v>Desember</c:v>
                        </c:pt>
                        <c:pt idx="39">
                          <c:v>Januari</c:v>
                        </c:pt>
                        <c:pt idx="40">
                          <c:v>Februari</c:v>
                        </c:pt>
                        <c:pt idx="41">
                          <c:v>Maret</c:v>
                        </c:pt>
                        <c:pt idx="42">
                          <c:v>April</c:v>
                        </c:pt>
                        <c:pt idx="43">
                          <c:v>Mei</c:v>
                        </c:pt>
                        <c:pt idx="44">
                          <c:v>Juni</c:v>
                        </c:pt>
                        <c:pt idx="45">
                          <c:v>Juli </c:v>
                        </c:pt>
                        <c:pt idx="46">
                          <c:v>Agustus</c:v>
                        </c:pt>
                        <c:pt idx="47">
                          <c:v>September</c:v>
                        </c:pt>
                        <c:pt idx="48">
                          <c:v>Oktober</c:v>
                        </c:pt>
                        <c:pt idx="49">
                          <c:v>Nopember</c:v>
                        </c:pt>
                        <c:pt idx="50">
                          <c:v>Desember</c:v>
                        </c:pt>
                      </c:lvl>
                      <c:lvl>
                        <c:pt idx="0">
                          <c:v>2018</c:v>
                        </c:pt>
                        <c:pt idx="1">
                          <c:v>2018</c:v>
                        </c:pt>
                        <c:pt idx="2">
                          <c:v>2018</c:v>
                        </c:pt>
                        <c:pt idx="3">
                          <c:v>2019</c:v>
                        </c:pt>
                        <c:pt idx="4">
                          <c:v>2019</c:v>
                        </c:pt>
                        <c:pt idx="5">
                          <c:v>2019</c:v>
                        </c:pt>
                        <c:pt idx="6">
                          <c:v>2019</c:v>
                        </c:pt>
                        <c:pt idx="7">
                          <c:v>2019</c:v>
                        </c:pt>
                        <c:pt idx="8">
                          <c:v>2019</c:v>
                        </c:pt>
                        <c:pt idx="9">
                          <c:v>2019</c:v>
                        </c:pt>
                        <c:pt idx="10">
                          <c:v>2019</c:v>
                        </c:pt>
                        <c:pt idx="11">
                          <c:v>2019</c:v>
                        </c:pt>
                        <c:pt idx="12">
                          <c:v>2019</c:v>
                        </c:pt>
                        <c:pt idx="13">
                          <c:v>2019</c:v>
                        </c:pt>
                        <c:pt idx="14">
                          <c:v>2019</c:v>
                        </c:pt>
                        <c:pt idx="15">
                          <c:v>2020</c:v>
                        </c:pt>
                        <c:pt idx="16">
                          <c:v>2020</c:v>
                        </c:pt>
                        <c:pt idx="17">
                          <c:v>2020</c:v>
                        </c:pt>
                        <c:pt idx="18">
                          <c:v>2020</c:v>
                        </c:pt>
                        <c:pt idx="19">
                          <c:v>2020</c:v>
                        </c:pt>
                        <c:pt idx="20">
                          <c:v>2020</c:v>
                        </c:pt>
                        <c:pt idx="21">
                          <c:v>2020</c:v>
                        </c:pt>
                        <c:pt idx="22">
                          <c:v>2020</c:v>
                        </c:pt>
                        <c:pt idx="23">
                          <c:v>2020</c:v>
                        </c:pt>
                        <c:pt idx="24">
                          <c:v>2020</c:v>
                        </c:pt>
                        <c:pt idx="25">
                          <c:v>2020</c:v>
                        </c:pt>
                        <c:pt idx="26">
                          <c:v>2020</c:v>
                        </c:pt>
                        <c:pt idx="27">
                          <c:v>2021</c:v>
                        </c:pt>
                        <c:pt idx="28">
                          <c:v>2021</c:v>
                        </c:pt>
                        <c:pt idx="29">
                          <c:v>2021</c:v>
                        </c:pt>
                        <c:pt idx="30">
                          <c:v>2021</c:v>
                        </c:pt>
                        <c:pt idx="31">
                          <c:v>2021</c:v>
                        </c:pt>
                        <c:pt idx="32">
                          <c:v>2021</c:v>
                        </c:pt>
                        <c:pt idx="33">
                          <c:v>2021</c:v>
                        </c:pt>
                        <c:pt idx="34">
                          <c:v>2021</c:v>
                        </c:pt>
                        <c:pt idx="35">
                          <c:v>2021</c:v>
                        </c:pt>
                        <c:pt idx="36">
                          <c:v>2021</c:v>
                        </c:pt>
                        <c:pt idx="37">
                          <c:v>2021</c:v>
                        </c:pt>
                        <c:pt idx="38">
                          <c:v>2021</c:v>
                        </c:pt>
                        <c:pt idx="39">
                          <c:v>2022</c:v>
                        </c:pt>
                        <c:pt idx="40">
                          <c:v>2022</c:v>
                        </c:pt>
                        <c:pt idx="41">
                          <c:v>2022</c:v>
                        </c:pt>
                        <c:pt idx="42">
                          <c:v>2022</c:v>
                        </c:pt>
                        <c:pt idx="43">
                          <c:v>2022</c:v>
                        </c:pt>
                        <c:pt idx="44">
                          <c:v>2022</c:v>
                        </c:pt>
                        <c:pt idx="45">
                          <c:v>2022</c:v>
                        </c:pt>
                        <c:pt idx="46">
                          <c:v>2022</c:v>
                        </c:pt>
                        <c:pt idx="47">
                          <c:v>2022</c:v>
                        </c:pt>
                        <c:pt idx="48">
                          <c:v>2022</c:v>
                        </c:pt>
                        <c:pt idx="49">
                          <c:v>2022</c:v>
                        </c:pt>
                        <c:pt idx="50">
                          <c:v>2022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SPHJ07!$G$6:$G$56</c15:sqref>
                        </c15:formulaRef>
                      </c:ext>
                    </c:extLst>
                    <c:numCache>
                      <c:formatCode>_(* #,##0_);_(* \(#,##0\);_(* \-_);_(@_)</c:formatCode>
                      <c:ptCount val="51"/>
                      <c:pt idx="0">
                        <c:v>2999.11</c:v>
                      </c:pt>
                      <c:pt idx="1">
                        <c:v>31518.9617322993</c:v>
                      </c:pt>
                      <c:pt idx="2">
                        <c:v>179250</c:v>
                      </c:pt>
                      <c:pt idx="3">
                        <c:v>8554.8963174953406</c:v>
                      </c:pt>
                      <c:pt idx="4">
                        <c:v>112002.44471688299</c:v>
                      </c:pt>
                      <c:pt idx="5">
                        <c:v>326473.07900000003</c:v>
                      </c:pt>
                      <c:pt idx="6">
                        <c:v>17737.435545857126</c:v>
                      </c:pt>
                      <c:pt idx="7">
                        <c:v>116473.079</c:v>
                      </c:pt>
                      <c:pt idx="8">
                        <c:v>138513.81393094701</c:v>
                      </c:pt>
                      <c:pt idx="9">
                        <c:v>42732.268869458152</c:v>
                      </c:pt>
                      <c:pt idx="10">
                        <c:v>51243</c:v>
                      </c:pt>
                      <c:pt idx="11">
                        <c:v>11077.451804203352</c:v>
                      </c:pt>
                      <c:pt idx="12">
                        <c:v>30565</c:v>
                      </c:pt>
                      <c:pt idx="13">
                        <c:v>10555</c:v>
                      </c:pt>
                      <c:pt idx="14">
                        <c:v>10555</c:v>
                      </c:pt>
                      <c:pt idx="15">
                        <c:v>17050</c:v>
                      </c:pt>
                      <c:pt idx="16">
                        <c:v>9722.2222222222226</c:v>
                      </c:pt>
                      <c:pt idx="17">
                        <c:v>15625</c:v>
                      </c:pt>
                      <c:pt idx="18">
                        <c:v>11428.57</c:v>
                      </c:pt>
                      <c:pt idx="19">
                        <c:v>18750</c:v>
                      </c:pt>
                      <c:pt idx="20">
                        <c:v>14189.18918918919</c:v>
                      </c:pt>
                      <c:pt idx="21">
                        <c:v>290.61</c:v>
                      </c:pt>
                      <c:pt idx="22">
                        <c:v>20208.87</c:v>
                      </c:pt>
                      <c:pt idx="23">
                        <c:v>20103.558940837989</c:v>
                      </c:pt>
                      <c:pt idx="24">
                        <c:v>13134.818842433368</c:v>
                      </c:pt>
                      <c:pt idx="25">
                        <c:v>1355.13</c:v>
                      </c:pt>
                      <c:pt idx="26">
                        <c:v>1355.13</c:v>
                      </c:pt>
                      <c:pt idx="27">
                        <c:v>9341.1848773888341</c:v>
                      </c:pt>
                      <c:pt idx="28">
                        <c:v>3028.9238946724477</c:v>
                      </c:pt>
                      <c:pt idx="29">
                        <c:v>91850.549039957128</c:v>
                      </c:pt>
                      <c:pt idx="30">
                        <c:v>3508.4543163155136</c:v>
                      </c:pt>
                      <c:pt idx="31">
                        <c:v>4268.3372959734461</c:v>
                      </c:pt>
                      <c:pt idx="32">
                        <c:v>1493.7598304653138</c:v>
                      </c:pt>
                      <c:pt idx="33">
                        <c:v>6733.5935462721172</c:v>
                      </c:pt>
                      <c:pt idx="34">
                        <c:v>4325.3649309031107</c:v>
                      </c:pt>
                      <c:pt idx="35">
                        <c:v>1968.7669565401454</c:v>
                      </c:pt>
                      <c:pt idx="36">
                        <c:v>1535.62</c:v>
                      </c:pt>
                      <c:pt idx="37">
                        <c:v>11512.196778312304</c:v>
                      </c:pt>
                      <c:pt idx="38">
                        <c:v>8056.32</c:v>
                      </c:pt>
                      <c:pt idx="39">
                        <c:v>7645.1707716212541</c:v>
                      </c:pt>
                      <c:pt idx="40">
                        <c:v>23842.314476150405</c:v>
                      </c:pt>
                      <c:pt idx="41">
                        <c:v>20350.074359200764</c:v>
                      </c:pt>
                      <c:pt idx="42">
                        <c:v>15075.770339999999</c:v>
                      </c:pt>
                      <c:pt idx="43">
                        <c:v>24315.604233285881</c:v>
                      </c:pt>
                      <c:pt idx="44">
                        <c:v>20892.072586580267</c:v>
                      </c:pt>
                      <c:pt idx="45">
                        <c:v>33359.704299999998</c:v>
                      </c:pt>
                      <c:pt idx="46">
                        <c:v>8419.8188450816051</c:v>
                      </c:pt>
                      <c:pt idx="47">
                        <c:v>19743.301337442499</c:v>
                      </c:pt>
                      <c:pt idx="48">
                        <c:v>45692.360733683003</c:v>
                      </c:pt>
                      <c:pt idx="49">
                        <c:v>8570.2086871094525</c:v>
                      </c:pt>
                      <c:pt idx="50">
                        <c:v>20341.803417655083</c:v>
                      </c:pt>
                    </c:numCache>
                  </c:numRef>
                </c: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3-A65C-4708-B43C-05C23AFAEF81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SPHJ07!$H$5</c15:sqref>
                        </c15:formulaRef>
                      </c:ext>
                    </c:extLst>
                    <c:strCache>
                      <c:ptCount val="1"/>
                      <c:pt idx="0">
                        <c:v>Konsumsi Kapur (Kg)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SPHJ07!$B$6:$C$56</c15:sqref>
                        </c15:formulaRef>
                      </c:ext>
                    </c:extLst>
                    <c:multiLvlStrCache>
                      <c:ptCount val="51"/>
                      <c:lvl>
                        <c:pt idx="0">
                          <c:v>Oktober</c:v>
                        </c:pt>
                        <c:pt idx="1">
                          <c:v>Nopember</c:v>
                        </c:pt>
                        <c:pt idx="2">
                          <c:v>Desember</c:v>
                        </c:pt>
                        <c:pt idx="3">
                          <c:v>Januari</c:v>
                        </c:pt>
                        <c:pt idx="4">
                          <c:v>Februari</c:v>
                        </c:pt>
                        <c:pt idx="5">
                          <c:v>Maret</c:v>
                        </c:pt>
                        <c:pt idx="6">
                          <c:v>April</c:v>
                        </c:pt>
                        <c:pt idx="7">
                          <c:v>Mei</c:v>
                        </c:pt>
                        <c:pt idx="8">
                          <c:v>Juni</c:v>
                        </c:pt>
                        <c:pt idx="9">
                          <c:v>Juli </c:v>
                        </c:pt>
                        <c:pt idx="10">
                          <c:v>Agustus</c:v>
                        </c:pt>
                        <c:pt idx="11">
                          <c:v>September</c:v>
                        </c:pt>
                        <c:pt idx="12">
                          <c:v>Oktober</c:v>
                        </c:pt>
                        <c:pt idx="13">
                          <c:v>Nopember</c:v>
                        </c:pt>
                        <c:pt idx="14">
                          <c:v>Desember</c:v>
                        </c:pt>
                        <c:pt idx="15">
                          <c:v>Januari</c:v>
                        </c:pt>
                        <c:pt idx="16">
                          <c:v>Februari</c:v>
                        </c:pt>
                        <c:pt idx="17">
                          <c:v>Maret</c:v>
                        </c:pt>
                        <c:pt idx="18">
                          <c:v>April</c:v>
                        </c:pt>
                        <c:pt idx="19">
                          <c:v>Mei</c:v>
                        </c:pt>
                        <c:pt idx="20">
                          <c:v>Juni</c:v>
                        </c:pt>
                        <c:pt idx="21">
                          <c:v>Juli </c:v>
                        </c:pt>
                        <c:pt idx="22">
                          <c:v>Agustus</c:v>
                        </c:pt>
                        <c:pt idx="23">
                          <c:v>September</c:v>
                        </c:pt>
                        <c:pt idx="24">
                          <c:v>Oktober</c:v>
                        </c:pt>
                        <c:pt idx="25">
                          <c:v>Nopember</c:v>
                        </c:pt>
                        <c:pt idx="26">
                          <c:v>Desember</c:v>
                        </c:pt>
                        <c:pt idx="27">
                          <c:v>Januari</c:v>
                        </c:pt>
                        <c:pt idx="28">
                          <c:v>Februari</c:v>
                        </c:pt>
                        <c:pt idx="29">
                          <c:v>Maret</c:v>
                        </c:pt>
                        <c:pt idx="30">
                          <c:v>April</c:v>
                        </c:pt>
                        <c:pt idx="31">
                          <c:v>Mei</c:v>
                        </c:pt>
                        <c:pt idx="32">
                          <c:v>Juni</c:v>
                        </c:pt>
                        <c:pt idx="33">
                          <c:v>Juli </c:v>
                        </c:pt>
                        <c:pt idx="34">
                          <c:v>Agustus</c:v>
                        </c:pt>
                        <c:pt idx="35">
                          <c:v>September</c:v>
                        </c:pt>
                        <c:pt idx="36">
                          <c:v>Oktober</c:v>
                        </c:pt>
                        <c:pt idx="37">
                          <c:v>Nopember</c:v>
                        </c:pt>
                        <c:pt idx="38">
                          <c:v>Desember</c:v>
                        </c:pt>
                        <c:pt idx="39">
                          <c:v>Januari</c:v>
                        </c:pt>
                        <c:pt idx="40">
                          <c:v>Februari</c:v>
                        </c:pt>
                        <c:pt idx="41">
                          <c:v>Maret</c:v>
                        </c:pt>
                        <c:pt idx="42">
                          <c:v>April</c:v>
                        </c:pt>
                        <c:pt idx="43">
                          <c:v>Mei</c:v>
                        </c:pt>
                        <c:pt idx="44">
                          <c:v>Juni</c:v>
                        </c:pt>
                        <c:pt idx="45">
                          <c:v>Juli </c:v>
                        </c:pt>
                        <c:pt idx="46">
                          <c:v>Agustus</c:v>
                        </c:pt>
                        <c:pt idx="47">
                          <c:v>September</c:v>
                        </c:pt>
                        <c:pt idx="48">
                          <c:v>Oktober</c:v>
                        </c:pt>
                        <c:pt idx="49">
                          <c:v>Nopember</c:v>
                        </c:pt>
                        <c:pt idx="50">
                          <c:v>Desember</c:v>
                        </c:pt>
                      </c:lvl>
                      <c:lvl>
                        <c:pt idx="0">
                          <c:v>2018</c:v>
                        </c:pt>
                        <c:pt idx="1">
                          <c:v>2018</c:v>
                        </c:pt>
                        <c:pt idx="2">
                          <c:v>2018</c:v>
                        </c:pt>
                        <c:pt idx="3">
                          <c:v>2019</c:v>
                        </c:pt>
                        <c:pt idx="4">
                          <c:v>2019</c:v>
                        </c:pt>
                        <c:pt idx="5">
                          <c:v>2019</c:v>
                        </c:pt>
                        <c:pt idx="6">
                          <c:v>2019</c:v>
                        </c:pt>
                        <c:pt idx="7">
                          <c:v>2019</c:v>
                        </c:pt>
                        <c:pt idx="8">
                          <c:v>2019</c:v>
                        </c:pt>
                        <c:pt idx="9">
                          <c:v>2019</c:v>
                        </c:pt>
                        <c:pt idx="10">
                          <c:v>2019</c:v>
                        </c:pt>
                        <c:pt idx="11">
                          <c:v>2019</c:v>
                        </c:pt>
                        <c:pt idx="12">
                          <c:v>2019</c:v>
                        </c:pt>
                        <c:pt idx="13">
                          <c:v>2019</c:v>
                        </c:pt>
                        <c:pt idx="14">
                          <c:v>2019</c:v>
                        </c:pt>
                        <c:pt idx="15">
                          <c:v>2020</c:v>
                        </c:pt>
                        <c:pt idx="16">
                          <c:v>2020</c:v>
                        </c:pt>
                        <c:pt idx="17">
                          <c:v>2020</c:v>
                        </c:pt>
                        <c:pt idx="18">
                          <c:v>2020</c:v>
                        </c:pt>
                        <c:pt idx="19">
                          <c:v>2020</c:v>
                        </c:pt>
                        <c:pt idx="20">
                          <c:v>2020</c:v>
                        </c:pt>
                        <c:pt idx="21">
                          <c:v>2020</c:v>
                        </c:pt>
                        <c:pt idx="22">
                          <c:v>2020</c:v>
                        </c:pt>
                        <c:pt idx="23">
                          <c:v>2020</c:v>
                        </c:pt>
                        <c:pt idx="24">
                          <c:v>2020</c:v>
                        </c:pt>
                        <c:pt idx="25">
                          <c:v>2020</c:v>
                        </c:pt>
                        <c:pt idx="26">
                          <c:v>2020</c:v>
                        </c:pt>
                        <c:pt idx="27">
                          <c:v>2021</c:v>
                        </c:pt>
                        <c:pt idx="28">
                          <c:v>2021</c:v>
                        </c:pt>
                        <c:pt idx="29">
                          <c:v>2021</c:v>
                        </c:pt>
                        <c:pt idx="30">
                          <c:v>2021</c:v>
                        </c:pt>
                        <c:pt idx="31">
                          <c:v>2021</c:v>
                        </c:pt>
                        <c:pt idx="32">
                          <c:v>2021</c:v>
                        </c:pt>
                        <c:pt idx="33">
                          <c:v>2021</c:v>
                        </c:pt>
                        <c:pt idx="34">
                          <c:v>2021</c:v>
                        </c:pt>
                        <c:pt idx="35">
                          <c:v>2021</c:v>
                        </c:pt>
                        <c:pt idx="36">
                          <c:v>2021</c:v>
                        </c:pt>
                        <c:pt idx="37">
                          <c:v>2021</c:v>
                        </c:pt>
                        <c:pt idx="38">
                          <c:v>2021</c:v>
                        </c:pt>
                        <c:pt idx="39">
                          <c:v>2022</c:v>
                        </c:pt>
                        <c:pt idx="40">
                          <c:v>2022</c:v>
                        </c:pt>
                        <c:pt idx="41">
                          <c:v>2022</c:v>
                        </c:pt>
                        <c:pt idx="42">
                          <c:v>2022</c:v>
                        </c:pt>
                        <c:pt idx="43">
                          <c:v>2022</c:v>
                        </c:pt>
                        <c:pt idx="44">
                          <c:v>2022</c:v>
                        </c:pt>
                        <c:pt idx="45">
                          <c:v>2022</c:v>
                        </c:pt>
                        <c:pt idx="46">
                          <c:v>2022</c:v>
                        </c:pt>
                        <c:pt idx="47">
                          <c:v>2022</c:v>
                        </c:pt>
                        <c:pt idx="48">
                          <c:v>2022</c:v>
                        </c:pt>
                        <c:pt idx="49">
                          <c:v>2022</c:v>
                        </c:pt>
                        <c:pt idx="50">
                          <c:v>2022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SPHJ07!$H$6:$H$56</c15:sqref>
                        </c15:formulaRef>
                      </c:ext>
                    </c:extLst>
                    <c:numCache>
                      <c:formatCode>_(* #,##0_);_(* \(#,##0\);_(* \-_);_(@_)</c:formatCode>
                      <c:ptCount val="51"/>
                      <c:pt idx="0">
                        <c:v>2400</c:v>
                      </c:pt>
                      <c:pt idx="1">
                        <c:v>31570</c:v>
                      </c:pt>
                      <c:pt idx="2">
                        <c:v>34625</c:v>
                      </c:pt>
                      <c:pt idx="3">
                        <c:v>48500</c:v>
                      </c:pt>
                      <c:pt idx="4">
                        <c:v>23800</c:v>
                      </c:pt>
                      <c:pt idx="5">
                        <c:v>29825</c:v>
                      </c:pt>
                      <c:pt idx="6">
                        <c:v>17775</c:v>
                      </c:pt>
                      <c:pt idx="7">
                        <c:v>15650</c:v>
                      </c:pt>
                      <c:pt idx="8">
                        <c:v>14775</c:v>
                      </c:pt>
                      <c:pt idx="9">
                        <c:v>0</c:v>
                      </c:pt>
                      <c:pt idx="10">
                        <c:v>1800</c:v>
                      </c:pt>
                      <c:pt idx="11">
                        <c:v>36</c:v>
                      </c:pt>
                      <c:pt idx="12">
                        <c:v>5400</c:v>
                      </c:pt>
                      <c:pt idx="13">
                        <c:v>825</c:v>
                      </c:pt>
                      <c:pt idx="14">
                        <c:v>825</c:v>
                      </c:pt>
                      <c:pt idx="15">
                        <c:v>450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350</c:v>
                      </c:pt>
                      <c:pt idx="19">
                        <c:v>1500</c:v>
                      </c:pt>
                      <c:pt idx="20">
                        <c:v>1000</c:v>
                      </c:pt>
                      <c:pt idx="21">
                        <c:v>300</c:v>
                      </c:pt>
                      <c:pt idx="22">
                        <c:v>50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50</c:v>
                      </c:pt>
                      <c:pt idx="26">
                        <c:v>50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4-A65C-4708-B43C-05C23AFAEF81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SPHJ07!$I$5</c15:sqref>
                        </c15:formulaRef>
                      </c:ext>
                    </c:extLst>
                    <c:strCache>
                      <c:ptCount val="1"/>
                      <c:pt idx="0">
                        <c:v>Konsumsi NaOH 
(Kg)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SPHJ07!$B$6:$C$56</c15:sqref>
                        </c15:formulaRef>
                      </c:ext>
                    </c:extLst>
                    <c:multiLvlStrCache>
                      <c:ptCount val="51"/>
                      <c:lvl>
                        <c:pt idx="0">
                          <c:v>Oktober</c:v>
                        </c:pt>
                        <c:pt idx="1">
                          <c:v>Nopember</c:v>
                        </c:pt>
                        <c:pt idx="2">
                          <c:v>Desember</c:v>
                        </c:pt>
                        <c:pt idx="3">
                          <c:v>Januari</c:v>
                        </c:pt>
                        <c:pt idx="4">
                          <c:v>Februari</c:v>
                        </c:pt>
                        <c:pt idx="5">
                          <c:v>Maret</c:v>
                        </c:pt>
                        <c:pt idx="6">
                          <c:v>April</c:v>
                        </c:pt>
                        <c:pt idx="7">
                          <c:v>Mei</c:v>
                        </c:pt>
                        <c:pt idx="8">
                          <c:v>Juni</c:v>
                        </c:pt>
                        <c:pt idx="9">
                          <c:v>Juli </c:v>
                        </c:pt>
                        <c:pt idx="10">
                          <c:v>Agustus</c:v>
                        </c:pt>
                        <c:pt idx="11">
                          <c:v>September</c:v>
                        </c:pt>
                        <c:pt idx="12">
                          <c:v>Oktober</c:v>
                        </c:pt>
                        <c:pt idx="13">
                          <c:v>Nopember</c:v>
                        </c:pt>
                        <c:pt idx="14">
                          <c:v>Desember</c:v>
                        </c:pt>
                        <c:pt idx="15">
                          <c:v>Januari</c:v>
                        </c:pt>
                        <c:pt idx="16">
                          <c:v>Februari</c:v>
                        </c:pt>
                        <c:pt idx="17">
                          <c:v>Maret</c:v>
                        </c:pt>
                        <c:pt idx="18">
                          <c:v>April</c:v>
                        </c:pt>
                        <c:pt idx="19">
                          <c:v>Mei</c:v>
                        </c:pt>
                        <c:pt idx="20">
                          <c:v>Juni</c:v>
                        </c:pt>
                        <c:pt idx="21">
                          <c:v>Juli </c:v>
                        </c:pt>
                        <c:pt idx="22">
                          <c:v>Agustus</c:v>
                        </c:pt>
                        <c:pt idx="23">
                          <c:v>September</c:v>
                        </c:pt>
                        <c:pt idx="24">
                          <c:v>Oktober</c:v>
                        </c:pt>
                        <c:pt idx="25">
                          <c:v>Nopember</c:v>
                        </c:pt>
                        <c:pt idx="26">
                          <c:v>Desember</c:v>
                        </c:pt>
                        <c:pt idx="27">
                          <c:v>Januari</c:v>
                        </c:pt>
                        <c:pt idx="28">
                          <c:v>Februari</c:v>
                        </c:pt>
                        <c:pt idx="29">
                          <c:v>Maret</c:v>
                        </c:pt>
                        <c:pt idx="30">
                          <c:v>April</c:v>
                        </c:pt>
                        <c:pt idx="31">
                          <c:v>Mei</c:v>
                        </c:pt>
                        <c:pt idx="32">
                          <c:v>Juni</c:v>
                        </c:pt>
                        <c:pt idx="33">
                          <c:v>Juli </c:v>
                        </c:pt>
                        <c:pt idx="34">
                          <c:v>Agustus</c:v>
                        </c:pt>
                        <c:pt idx="35">
                          <c:v>September</c:v>
                        </c:pt>
                        <c:pt idx="36">
                          <c:v>Oktober</c:v>
                        </c:pt>
                        <c:pt idx="37">
                          <c:v>Nopember</c:v>
                        </c:pt>
                        <c:pt idx="38">
                          <c:v>Desember</c:v>
                        </c:pt>
                        <c:pt idx="39">
                          <c:v>Januari</c:v>
                        </c:pt>
                        <c:pt idx="40">
                          <c:v>Februari</c:v>
                        </c:pt>
                        <c:pt idx="41">
                          <c:v>Maret</c:v>
                        </c:pt>
                        <c:pt idx="42">
                          <c:v>April</c:v>
                        </c:pt>
                        <c:pt idx="43">
                          <c:v>Mei</c:v>
                        </c:pt>
                        <c:pt idx="44">
                          <c:v>Juni</c:v>
                        </c:pt>
                        <c:pt idx="45">
                          <c:v>Juli </c:v>
                        </c:pt>
                        <c:pt idx="46">
                          <c:v>Agustus</c:v>
                        </c:pt>
                        <c:pt idx="47">
                          <c:v>September</c:v>
                        </c:pt>
                        <c:pt idx="48">
                          <c:v>Oktober</c:v>
                        </c:pt>
                        <c:pt idx="49">
                          <c:v>Nopember</c:v>
                        </c:pt>
                        <c:pt idx="50">
                          <c:v>Desember</c:v>
                        </c:pt>
                      </c:lvl>
                      <c:lvl>
                        <c:pt idx="0">
                          <c:v>2018</c:v>
                        </c:pt>
                        <c:pt idx="1">
                          <c:v>2018</c:v>
                        </c:pt>
                        <c:pt idx="2">
                          <c:v>2018</c:v>
                        </c:pt>
                        <c:pt idx="3">
                          <c:v>2019</c:v>
                        </c:pt>
                        <c:pt idx="4">
                          <c:v>2019</c:v>
                        </c:pt>
                        <c:pt idx="5">
                          <c:v>2019</c:v>
                        </c:pt>
                        <c:pt idx="6">
                          <c:v>2019</c:v>
                        </c:pt>
                        <c:pt idx="7">
                          <c:v>2019</c:v>
                        </c:pt>
                        <c:pt idx="8">
                          <c:v>2019</c:v>
                        </c:pt>
                        <c:pt idx="9">
                          <c:v>2019</c:v>
                        </c:pt>
                        <c:pt idx="10">
                          <c:v>2019</c:v>
                        </c:pt>
                        <c:pt idx="11">
                          <c:v>2019</c:v>
                        </c:pt>
                        <c:pt idx="12">
                          <c:v>2019</c:v>
                        </c:pt>
                        <c:pt idx="13">
                          <c:v>2019</c:v>
                        </c:pt>
                        <c:pt idx="14">
                          <c:v>2019</c:v>
                        </c:pt>
                        <c:pt idx="15">
                          <c:v>2020</c:v>
                        </c:pt>
                        <c:pt idx="16">
                          <c:v>2020</c:v>
                        </c:pt>
                        <c:pt idx="17">
                          <c:v>2020</c:v>
                        </c:pt>
                        <c:pt idx="18">
                          <c:v>2020</c:v>
                        </c:pt>
                        <c:pt idx="19">
                          <c:v>2020</c:v>
                        </c:pt>
                        <c:pt idx="20">
                          <c:v>2020</c:v>
                        </c:pt>
                        <c:pt idx="21">
                          <c:v>2020</c:v>
                        </c:pt>
                        <c:pt idx="22">
                          <c:v>2020</c:v>
                        </c:pt>
                        <c:pt idx="23">
                          <c:v>2020</c:v>
                        </c:pt>
                        <c:pt idx="24">
                          <c:v>2020</c:v>
                        </c:pt>
                        <c:pt idx="25">
                          <c:v>2020</c:v>
                        </c:pt>
                        <c:pt idx="26">
                          <c:v>2020</c:v>
                        </c:pt>
                        <c:pt idx="27">
                          <c:v>2021</c:v>
                        </c:pt>
                        <c:pt idx="28">
                          <c:v>2021</c:v>
                        </c:pt>
                        <c:pt idx="29">
                          <c:v>2021</c:v>
                        </c:pt>
                        <c:pt idx="30">
                          <c:v>2021</c:v>
                        </c:pt>
                        <c:pt idx="31">
                          <c:v>2021</c:v>
                        </c:pt>
                        <c:pt idx="32">
                          <c:v>2021</c:v>
                        </c:pt>
                        <c:pt idx="33">
                          <c:v>2021</c:v>
                        </c:pt>
                        <c:pt idx="34">
                          <c:v>2021</c:v>
                        </c:pt>
                        <c:pt idx="35">
                          <c:v>2021</c:v>
                        </c:pt>
                        <c:pt idx="36">
                          <c:v>2021</c:v>
                        </c:pt>
                        <c:pt idx="37">
                          <c:v>2021</c:v>
                        </c:pt>
                        <c:pt idx="38">
                          <c:v>2021</c:v>
                        </c:pt>
                        <c:pt idx="39">
                          <c:v>2022</c:v>
                        </c:pt>
                        <c:pt idx="40">
                          <c:v>2022</c:v>
                        </c:pt>
                        <c:pt idx="41">
                          <c:v>2022</c:v>
                        </c:pt>
                        <c:pt idx="42">
                          <c:v>2022</c:v>
                        </c:pt>
                        <c:pt idx="43">
                          <c:v>2022</c:v>
                        </c:pt>
                        <c:pt idx="44">
                          <c:v>2022</c:v>
                        </c:pt>
                        <c:pt idx="45">
                          <c:v>2022</c:v>
                        </c:pt>
                        <c:pt idx="46">
                          <c:v>2022</c:v>
                        </c:pt>
                        <c:pt idx="47">
                          <c:v>2022</c:v>
                        </c:pt>
                        <c:pt idx="48">
                          <c:v>2022</c:v>
                        </c:pt>
                        <c:pt idx="49">
                          <c:v>2022</c:v>
                        </c:pt>
                        <c:pt idx="50">
                          <c:v>2022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SPHJ07!$I$6:$I$56</c15:sqref>
                        </c15:formulaRef>
                      </c:ext>
                    </c:extLst>
                    <c:numCache>
                      <c:formatCode>_(* #,##0_);_(* \(#,##0\);_(* \-_);_(@_)</c:formatCode>
                      <c:ptCount val="51"/>
                      <c:pt idx="0">
                        <c:v>0</c:v>
                      </c:pt>
                      <c:pt idx="1">
                        <c:v>2800</c:v>
                      </c:pt>
                      <c:pt idx="2">
                        <c:v>9405</c:v>
                      </c:pt>
                      <c:pt idx="3">
                        <c:v>6200</c:v>
                      </c:pt>
                      <c:pt idx="4">
                        <c:v>1800</c:v>
                      </c:pt>
                      <c:pt idx="5">
                        <c:v>3200</c:v>
                      </c:pt>
                      <c:pt idx="6">
                        <c:v>8600</c:v>
                      </c:pt>
                      <c:pt idx="7">
                        <c:v>8103</c:v>
                      </c:pt>
                      <c:pt idx="8">
                        <c:v>12600</c:v>
                      </c:pt>
                      <c:pt idx="9">
                        <c:v>1200</c:v>
                      </c:pt>
                      <c:pt idx="10">
                        <c:v>4200</c:v>
                      </c:pt>
                      <c:pt idx="11">
                        <c:v>3600</c:v>
                      </c:pt>
                      <c:pt idx="12">
                        <c:v>1600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5-A65C-4708-B43C-05C23AFAEF81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SPHJ07!$J$5</c15:sqref>
                        </c15:formulaRef>
                      </c:ext>
                    </c:extLst>
                    <c:strCache>
                      <c:ptCount val="1"/>
                      <c:pt idx="0">
                        <c:v>Soda Caustic (Kg)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SPHJ07!$B$6:$C$56</c15:sqref>
                        </c15:formulaRef>
                      </c:ext>
                    </c:extLst>
                    <c:multiLvlStrCache>
                      <c:ptCount val="51"/>
                      <c:lvl>
                        <c:pt idx="0">
                          <c:v>Oktober</c:v>
                        </c:pt>
                        <c:pt idx="1">
                          <c:v>Nopember</c:v>
                        </c:pt>
                        <c:pt idx="2">
                          <c:v>Desember</c:v>
                        </c:pt>
                        <c:pt idx="3">
                          <c:v>Januari</c:v>
                        </c:pt>
                        <c:pt idx="4">
                          <c:v>Februari</c:v>
                        </c:pt>
                        <c:pt idx="5">
                          <c:v>Maret</c:v>
                        </c:pt>
                        <c:pt idx="6">
                          <c:v>April</c:v>
                        </c:pt>
                        <c:pt idx="7">
                          <c:v>Mei</c:v>
                        </c:pt>
                        <c:pt idx="8">
                          <c:v>Juni</c:v>
                        </c:pt>
                        <c:pt idx="9">
                          <c:v>Juli </c:v>
                        </c:pt>
                        <c:pt idx="10">
                          <c:v>Agustus</c:v>
                        </c:pt>
                        <c:pt idx="11">
                          <c:v>September</c:v>
                        </c:pt>
                        <c:pt idx="12">
                          <c:v>Oktober</c:v>
                        </c:pt>
                        <c:pt idx="13">
                          <c:v>Nopember</c:v>
                        </c:pt>
                        <c:pt idx="14">
                          <c:v>Desember</c:v>
                        </c:pt>
                        <c:pt idx="15">
                          <c:v>Januari</c:v>
                        </c:pt>
                        <c:pt idx="16">
                          <c:v>Februari</c:v>
                        </c:pt>
                        <c:pt idx="17">
                          <c:v>Maret</c:v>
                        </c:pt>
                        <c:pt idx="18">
                          <c:v>April</c:v>
                        </c:pt>
                        <c:pt idx="19">
                          <c:v>Mei</c:v>
                        </c:pt>
                        <c:pt idx="20">
                          <c:v>Juni</c:v>
                        </c:pt>
                        <c:pt idx="21">
                          <c:v>Juli </c:v>
                        </c:pt>
                        <c:pt idx="22">
                          <c:v>Agustus</c:v>
                        </c:pt>
                        <c:pt idx="23">
                          <c:v>September</c:v>
                        </c:pt>
                        <c:pt idx="24">
                          <c:v>Oktober</c:v>
                        </c:pt>
                        <c:pt idx="25">
                          <c:v>Nopember</c:v>
                        </c:pt>
                        <c:pt idx="26">
                          <c:v>Desember</c:v>
                        </c:pt>
                        <c:pt idx="27">
                          <c:v>Januari</c:v>
                        </c:pt>
                        <c:pt idx="28">
                          <c:v>Februari</c:v>
                        </c:pt>
                        <c:pt idx="29">
                          <c:v>Maret</c:v>
                        </c:pt>
                        <c:pt idx="30">
                          <c:v>April</c:v>
                        </c:pt>
                        <c:pt idx="31">
                          <c:v>Mei</c:v>
                        </c:pt>
                        <c:pt idx="32">
                          <c:v>Juni</c:v>
                        </c:pt>
                        <c:pt idx="33">
                          <c:v>Juli </c:v>
                        </c:pt>
                        <c:pt idx="34">
                          <c:v>Agustus</c:v>
                        </c:pt>
                        <c:pt idx="35">
                          <c:v>September</c:v>
                        </c:pt>
                        <c:pt idx="36">
                          <c:v>Oktober</c:v>
                        </c:pt>
                        <c:pt idx="37">
                          <c:v>Nopember</c:v>
                        </c:pt>
                        <c:pt idx="38">
                          <c:v>Desember</c:v>
                        </c:pt>
                        <c:pt idx="39">
                          <c:v>Januari</c:v>
                        </c:pt>
                        <c:pt idx="40">
                          <c:v>Februari</c:v>
                        </c:pt>
                        <c:pt idx="41">
                          <c:v>Maret</c:v>
                        </c:pt>
                        <c:pt idx="42">
                          <c:v>April</c:v>
                        </c:pt>
                        <c:pt idx="43">
                          <c:v>Mei</c:v>
                        </c:pt>
                        <c:pt idx="44">
                          <c:v>Juni</c:v>
                        </c:pt>
                        <c:pt idx="45">
                          <c:v>Juli </c:v>
                        </c:pt>
                        <c:pt idx="46">
                          <c:v>Agustus</c:v>
                        </c:pt>
                        <c:pt idx="47">
                          <c:v>September</c:v>
                        </c:pt>
                        <c:pt idx="48">
                          <c:v>Oktober</c:v>
                        </c:pt>
                        <c:pt idx="49">
                          <c:v>Nopember</c:v>
                        </c:pt>
                        <c:pt idx="50">
                          <c:v>Desember</c:v>
                        </c:pt>
                      </c:lvl>
                      <c:lvl>
                        <c:pt idx="0">
                          <c:v>2018</c:v>
                        </c:pt>
                        <c:pt idx="1">
                          <c:v>2018</c:v>
                        </c:pt>
                        <c:pt idx="2">
                          <c:v>2018</c:v>
                        </c:pt>
                        <c:pt idx="3">
                          <c:v>2019</c:v>
                        </c:pt>
                        <c:pt idx="4">
                          <c:v>2019</c:v>
                        </c:pt>
                        <c:pt idx="5">
                          <c:v>2019</c:v>
                        </c:pt>
                        <c:pt idx="6">
                          <c:v>2019</c:v>
                        </c:pt>
                        <c:pt idx="7">
                          <c:v>2019</c:v>
                        </c:pt>
                        <c:pt idx="8">
                          <c:v>2019</c:v>
                        </c:pt>
                        <c:pt idx="9">
                          <c:v>2019</c:v>
                        </c:pt>
                        <c:pt idx="10">
                          <c:v>2019</c:v>
                        </c:pt>
                        <c:pt idx="11">
                          <c:v>2019</c:v>
                        </c:pt>
                        <c:pt idx="12">
                          <c:v>2019</c:v>
                        </c:pt>
                        <c:pt idx="13">
                          <c:v>2019</c:v>
                        </c:pt>
                        <c:pt idx="14">
                          <c:v>2019</c:v>
                        </c:pt>
                        <c:pt idx="15">
                          <c:v>2020</c:v>
                        </c:pt>
                        <c:pt idx="16">
                          <c:v>2020</c:v>
                        </c:pt>
                        <c:pt idx="17">
                          <c:v>2020</c:v>
                        </c:pt>
                        <c:pt idx="18">
                          <c:v>2020</c:v>
                        </c:pt>
                        <c:pt idx="19">
                          <c:v>2020</c:v>
                        </c:pt>
                        <c:pt idx="20">
                          <c:v>2020</c:v>
                        </c:pt>
                        <c:pt idx="21">
                          <c:v>2020</c:v>
                        </c:pt>
                        <c:pt idx="22">
                          <c:v>2020</c:v>
                        </c:pt>
                        <c:pt idx="23">
                          <c:v>2020</c:v>
                        </c:pt>
                        <c:pt idx="24">
                          <c:v>2020</c:v>
                        </c:pt>
                        <c:pt idx="25">
                          <c:v>2020</c:v>
                        </c:pt>
                        <c:pt idx="26">
                          <c:v>2020</c:v>
                        </c:pt>
                        <c:pt idx="27">
                          <c:v>2021</c:v>
                        </c:pt>
                        <c:pt idx="28">
                          <c:v>2021</c:v>
                        </c:pt>
                        <c:pt idx="29">
                          <c:v>2021</c:v>
                        </c:pt>
                        <c:pt idx="30">
                          <c:v>2021</c:v>
                        </c:pt>
                        <c:pt idx="31">
                          <c:v>2021</c:v>
                        </c:pt>
                        <c:pt idx="32">
                          <c:v>2021</c:v>
                        </c:pt>
                        <c:pt idx="33">
                          <c:v>2021</c:v>
                        </c:pt>
                        <c:pt idx="34">
                          <c:v>2021</c:v>
                        </c:pt>
                        <c:pt idx="35">
                          <c:v>2021</c:v>
                        </c:pt>
                        <c:pt idx="36">
                          <c:v>2021</c:v>
                        </c:pt>
                        <c:pt idx="37">
                          <c:v>2021</c:v>
                        </c:pt>
                        <c:pt idx="38">
                          <c:v>2021</c:v>
                        </c:pt>
                        <c:pt idx="39">
                          <c:v>2022</c:v>
                        </c:pt>
                        <c:pt idx="40">
                          <c:v>2022</c:v>
                        </c:pt>
                        <c:pt idx="41">
                          <c:v>2022</c:v>
                        </c:pt>
                        <c:pt idx="42">
                          <c:v>2022</c:v>
                        </c:pt>
                        <c:pt idx="43">
                          <c:v>2022</c:v>
                        </c:pt>
                        <c:pt idx="44">
                          <c:v>2022</c:v>
                        </c:pt>
                        <c:pt idx="45">
                          <c:v>2022</c:v>
                        </c:pt>
                        <c:pt idx="46">
                          <c:v>2022</c:v>
                        </c:pt>
                        <c:pt idx="47">
                          <c:v>2022</c:v>
                        </c:pt>
                        <c:pt idx="48">
                          <c:v>2022</c:v>
                        </c:pt>
                        <c:pt idx="49">
                          <c:v>2022</c:v>
                        </c:pt>
                        <c:pt idx="50">
                          <c:v>2022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SPHJ07!$J$6:$J$56</c15:sqref>
                        </c15:formulaRef>
                      </c:ext>
                    </c:extLst>
                    <c:numCache>
                      <c:formatCode>_(* #,##0_);_(* \(#,##0\);_(* \-_);_(@_)</c:formatCode>
                      <c:ptCount val="5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125</c:v>
                      </c:pt>
                      <c:pt idx="15">
                        <c:v>1100</c:v>
                      </c:pt>
                      <c:pt idx="16">
                        <c:v>875</c:v>
                      </c:pt>
                      <c:pt idx="17">
                        <c:v>1250</c:v>
                      </c:pt>
                      <c:pt idx="18">
                        <c:v>50</c:v>
                      </c:pt>
                      <c:pt idx="19">
                        <c:v>0</c:v>
                      </c:pt>
                      <c:pt idx="20">
                        <c:v>50</c:v>
                      </c:pt>
                      <c:pt idx="21">
                        <c:v>0</c:v>
                      </c:pt>
                      <c:pt idx="22">
                        <c:v>350</c:v>
                      </c:pt>
                      <c:pt idx="23">
                        <c:v>100</c:v>
                      </c:pt>
                      <c:pt idx="24">
                        <c:v>100</c:v>
                      </c:pt>
                      <c:pt idx="25">
                        <c:v>25</c:v>
                      </c:pt>
                      <c:pt idx="26">
                        <c:v>25</c:v>
                      </c:pt>
                      <c:pt idx="27">
                        <c:v>50</c:v>
                      </c:pt>
                      <c:pt idx="28">
                        <c:v>175</c:v>
                      </c:pt>
                      <c:pt idx="29">
                        <c:v>125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50</c:v>
                      </c:pt>
                      <c:pt idx="41">
                        <c:v>25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6-A65C-4708-B43C-05C23AFAEF81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SPHJ07!$K$5</c15:sqref>
                        </c15:formulaRef>
                      </c:ext>
                    </c:extLst>
                    <c:strCache>
                      <c:ptCount val="1"/>
                      <c:pt idx="0">
                        <c:v>Biaya Treatment (IDR)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SPHJ07!$B$6:$C$56</c15:sqref>
                        </c15:formulaRef>
                      </c:ext>
                    </c:extLst>
                    <c:multiLvlStrCache>
                      <c:ptCount val="51"/>
                      <c:lvl>
                        <c:pt idx="0">
                          <c:v>Oktober</c:v>
                        </c:pt>
                        <c:pt idx="1">
                          <c:v>Nopember</c:v>
                        </c:pt>
                        <c:pt idx="2">
                          <c:v>Desember</c:v>
                        </c:pt>
                        <c:pt idx="3">
                          <c:v>Januari</c:v>
                        </c:pt>
                        <c:pt idx="4">
                          <c:v>Februari</c:v>
                        </c:pt>
                        <c:pt idx="5">
                          <c:v>Maret</c:v>
                        </c:pt>
                        <c:pt idx="6">
                          <c:v>April</c:v>
                        </c:pt>
                        <c:pt idx="7">
                          <c:v>Mei</c:v>
                        </c:pt>
                        <c:pt idx="8">
                          <c:v>Juni</c:v>
                        </c:pt>
                        <c:pt idx="9">
                          <c:v>Juli </c:v>
                        </c:pt>
                        <c:pt idx="10">
                          <c:v>Agustus</c:v>
                        </c:pt>
                        <c:pt idx="11">
                          <c:v>September</c:v>
                        </c:pt>
                        <c:pt idx="12">
                          <c:v>Oktober</c:v>
                        </c:pt>
                        <c:pt idx="13">
                          <c:v>Nopember</c:v>
                        </c:pt>
                        <c:pt idx="14">
                          <c:v>Desember</c:v>
                        </c:pt>
                        <c:pt idx="15">
                          <c:v>Januari</c:v>
                        </c:pt>
                        <c:pt idx="16">
                          <c:v>Februari</c:v>
                        </c:pt>
                        <c:pt idx="17">
                          <c:v>Maret</c:v>
                        </c:pt>
                        <c:pt idx="18">
                          <c:v>April</c:v>
                        </c:pt>
                        <c:pt idx="19">
                          <c:v>Mei</c:v>
                        </c:pt>
                        <c:pt idx="20">
                          <c:v>Juni</c:v>
                        </c:pt>
                        <c:pt idx="21">
                          <c:v>Juli </c:v>
                        </c:pt>
                        <c:pt idx="22">
                          <c:v>Agustus</c:v>
                        </c:pt>
                        <c:pt idx="23">
                          <c:v>September</c:v>
                        </c:pt>
                        <c:pt idx="24">
                          <c:v>Oktober</c:v>
                        </c:pt>
                        <c:pt idx="25">
                          <c:v>Nopember</c:v>
                        </c:pt>
                        <c:pt idx="26">
                          <c:v>Desember</c:v>
                        </c:pt>
                        <c:pt idx="27">
                          <c:v>Januari</c:v>
                        </c:pt>
                        <c:pt idx="28">
                          <c:v>Februari</c:v>
                        </c:pt>
                        <c:pt idx="29">
                          <c:v>Maret</c:v>
                        </c:pt>
                        <c:pt idx="30">
                          <c:v>April</c:v>
                        </c:pt>
                        <c:pt idx="31">
                          <c:v>Mei</c:v>
                        </c:pt>
                        <c:pt idx="32">
                          <c:v>Juni</c:v>
                        </c:pt>
                        <c:pt idx="33">
                          <c:v>Juli </c:v>
                        </c:pt>
                        <c:pt idx="34">
                          <c:v>Agustus</c:v>
                        </c:pt>
                        <c:pt idx="35">
                          <c:v>September</c:v>
                        </c:pt>
                        <c:pt idx="36">
                          <c:v>Oktober</c:v>
                        </c:pt>
                        <c:pt idx="37">
                          <c:v>Nopember</c:v>
                        </c:pt>
                        <c:pt idx="38">
                          <c:v>Desember</c:v>
                        </c:pt>
                        <c:pt idx="39">
                          <c:v>Januari</c:v>
                        </c:pt>
                        <c:pt idx="40">
                          <c:v>Februari</c:v>
                        </c:pt>
                        <c:pt idx="41">
                          <c:v>Maret</c:v>
                        </c:pt>
                        <c:pt idx="42">
                          <c:v>April</c:v>
                        </c:pt>
                        <c:pt idx="43">
                          <c:v>Mei</c:v>
                        </c:pt>
                        <c:pt idx="44">
                          <c:v>Juni</c:v>
                        </c:pt>
                        <c:pt idx="45">
                          <c:v>Juli </c:v>
                        </c:pt>
                        <c:pt idx="46">
                          <c:v>Agustus</c:v>
                        </c:pt>
                        <c:pt idx="47">
                          <c:v>September</c:v>
                        </c:pt>
                        <c:pt idx="48">
                          <c:v>Oktober</c:v>
                        </c:pt>
                        <c:pt idx="49">
                          <c:v>Nopember</c:v>
                        </c:pt>
                        <c:pt idx="50">
                          <c:v>Desember</c:v>
                        </c:pt>
                      </c:lvl>
                      <c:lvl>
                        <c:pt idx="0">
                          <c:v>2018</c:v>
                        </c:pt>
                        <c:pt idx="1">
                          <c:v>2018</c:v>
                        </c:pt>
                        <c:pt idx="2">
                          <c:v>2018</c:v>
                        </c:pt>
                        <c:pt idx="3">
                          <c:v>2019</c:v>
                        </c:pt>
                        <c:pt idx="4">
                          <c:v>2019</c:v>
                        </c:pt>
                        <c:pt idx="5">
                          <c:v>2019</c:v>
                        </c:pt>
                        <c:pt idx="6">
                          <c:v>2019</c:v>
                        </c:pt>
                        <c:pt idx="7">
                          <c:v>2019</c:v>
                        </c:pt>
                        <c:pt idx="8">
                          <c:v>2019</c:v>
                        </c:pt>
                        <c:pt idx="9">
                          <c:v>2019</c:v>
                        </c:pt>
                        <c:pt idx="10">
                          <c:v>2019</c:v>
                        </c:pt>
                        <c:pt idx="11">
                          <c:v>2019</c:v>
                        </c:pt>
                        <c:pt idx="12">
                          <c:v>2019</c:v>
                        </c:pt>
                        <c:pt idx="13">
                          <c:v>2019</c:v>
                        </c:pt>
                        <c:pt idx="14">
                          <c:v>2019</c:v>
                        </c:pt>
                        <c:pt idx="15">
                          <c:v>2020</c:v>
                        </c:pt>
                        <c:pt idx="16">
                          <c:v>2020</c:v>
                        </c:pt>
                        <c:pt idx="17">
                          <c:v>2020</c:v>
                        </c:pt>
                        <c:pt idx="18">
                          <c:v>2020</c:v>
                        </c:pt>
                        <c:pt idx="19">
                          <c:v>2020</c:v>
                        </c:pt>
                        <c:pt idx="20">
                          <c:v>2020</c:v>
                        </c:pt>
                        <c:pt idx="21">
                          <c:v>2020</c:v>
                        </c:pt>
                        <c:pt idx="22">
                          <c:v>2020</c:v>
                        </c:pt>
                        <c:pt idx="23">
                          <c:v>2020</c:v>
                        </c:pt>
                        <c:pt idx="24">
                          <c:v>2020</c:v>
                        </c:pt>
                        <c:pt idx="25">
                          <c:v>2020</c:v>
                        </c:pt>
                        <c:pt idx="26">
                          <c:v>2020</c:v>
                        </c:pt>
                        <c:pt idx="27">
                          <c:v>2021</c:v>
                        </c:pt>
                        <c:pt idx="28">
                          <c:v>2021</c:v>
                        </c:pt>
                        <c:pt idx="29">
                          <c:v>2021</c:v>
                        </c:pt>
                        <c:pt idx="30">
                          <c:v>2021</c:v>
                        </c:pt>
                        <c:pt idx="31">
                          <c:v>2021</c:v>
                        </c:pt>
                        <c:pt idx="32">
                          <c:v>2021</c:v>
                        </c:pt>
                        <c:pt idx="33">
                          <c:v>2021</c:v>
                        </c:pt>
                        <c:pt idx="34">
                          <c:v>2021</c:v>
                        </c:pt>
                        <c:pt idx="35">
                          <c:v>2021</c:v>
                        </c:pt>
                        <c:pt idx="36">
                          <c:v>2021</c:v>
                        </c:pt>
                        <c:pt idx="37">
                          <c:v>2021</c:v>
                        </c:pt>
                        <c:pt idx="38">
                          <c:v>2021</c:v>
                        </c:pt>
                        <c:pt idx="39">
                          <c:v>2022</c:v>
                        </c:pt>
                        <c:pt idx="40">
                          <c:v>2022</c:v>
                        </c:pt>
                        <c:pt idx="41">
                          <c:v>2022</c:v>
                        </c:pt>
                        <c:pt idx="42">
                          <c:v>2022</c:v>
                        </c:pt>
                        <c:pt idx="43">
                          <c:v>2022</c:v>
                        </c:pt>
                        <c:pt idx="44">
                          <c:v>2022</c:v>
                        </c:pt>
                        <c:pt idx="45">
                          <c:v>2022</c:v>
                        </c:pt>
                        <c:pt idx="46">
                          <c:v>2022</c:v>
                        </c:pt>
                        <c:pt idx="47">
                          <c:v>2022</c:v>
                        </c:pt>
                        <c:pt idx="48">
                          <c:v>2022</c:v>
                        </c:pt>
                        <c:pt idx="49">
                          <c:v>2022</c:v>
                        </c:pt>
                        <c:pt idx="50">
                          <c:v>2022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SPHJ07!$K$6:$K$56</c15:sqref>
                        </c15:formulaRef>
                      </c:ext>
                    </c:extLst>
                    <c:numCache>
                      <c:formatCode>_([$Rp-421]* #,##0.00_);_([$Rp-421]* \(#,##0.00\);_([$Rp-421]* \-??_);_(@_)</c:formatCode>
                      <c:ptCount val="51"/>
                      <c:pt idx="0">
                        <c:v>8400000</c:v>
                      </c:pt>
                      <c:pt idx="1">
                        <c:v>146895000</c:v>
                      </c:pt>
                      <c:pt idx="2">
                        <c:v>243452500</c:v>
                      </c:pt>
                      <c:pt idx="3">
                        <c:v>250350000</c:v>
                      </c:pt>
                      <c:pt idx="4">
                        <c:v>106700000</c:v>
                      </c:pt>
                      <c:pt idx="5">
                        <c:v>145987500</c:v>
                      </c:pt>
                      <c:pt idx="6">
                        <c:v>174012500</c:v>
                      </c:pt>
                      <c:pt idx="7">
                        <c:v>160114000</c:v>
                      </c:pt>
                      <c:pt idx="8">
                        <c:v>215512500</c:v>
                      </c:pt>
                      <c:pt idx="9">
                        <c:v>15600000</c:v>
                      </c:pt>
                      <c:pt idx="10">
                        <c:v>60900000</c:v>
                      </c:pt>
                      <c:pt idx="11">
                        <c:v>46926000</c:v>
                      </c:pt>
                      <c:pt idx="12">
                        <c:v>39700000</c:v>
                      </c:pt>
                      <c:pt idx="13">
                        <c:v>2887500</c:v>
                      </c:pt>
                      <c:pt idx="14">
                        <c:v>5137500</c:v>
                      </c:pt>
                      <c:pt idx="15">
                        <c:v>21375000</c:v>
                      </c:pt>
                      <c:pt idx="16">
                        <c:v>15750000</c:v>
                      </c:pt>
                      <c:pt idx="17">
                        <c:v>22500000</c:v>
                      </c:pt>
                      <c:pt idx="18">
                        <c:v>2125000</c:v>
                      </c:pt>
                      <c:pt idx="19">
                        <c:v>5250000</c:v>
                      </c:pt>
                      <c:pt idx="20">
                        <c:v>4400000</c:v>
                      </c:pt>
                      <c:pt idx="21">
                        <c:v>1050000</c:v>
                      </c:pt>
                      <c:pt idx="22">
                        <c:v>6475000</c:v>
                      </c:pt>
                      <c:pt idx="23">
                        <c:v>1800000</c:v>
                      </c:pt>
                      <c:pt idx="24">
                        <c:v>1800000</c:v>
                      </c:pt>
                      <c:pt idx="25">
                        <c:v>625000</c:v>
                      </c:pt>
                      <c:pt idx="26">
                        <c:v>625000</c:v>
                      </c:pt>
                      <c:pt idx="27">
                        <c:v>900000</c:v>
                      </c:pt>
                      <c:pt idx="28">
                        <c:v>3150000</c:v>
                      </c:pt>
                      <c:pt idx="29">
                        <c:v>2250000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900000</c:v>
                      </c:pt>
                      <c:pt idx="41">
                        <c:v>450000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7-A65C-4708-B43C-05C23AFAEF81}"/>
                  </c:ext>
                </c:extLst>
              </c15:ser>
            </c15:filteredLineSeries>
          </c:ext>
        </c:extLst>
      </c:lineChart>
      <c:catAx>
        <c:axId val="-911404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11397600"/>
        <c:crosses val="autoZero"/>
        <c:auto val="1"/>
        <c:lblAlgn val="ctr"/>
        <c:lblOffset val="100"/>
        <c:noMultiLvlLbl val="0"/>
      </c:catAx>
      <c:valAx>
        <c:axId val="-91139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[$Rp-421]* #,##0.00_);_([$Rp-421]* \(#,##0.00\);_([$Rp-421]* \-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11404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0"/>
          <c:order val="10"/>
          <c:tx>
            <c:strRef>
              <c:f>SPHJ05!$L$5</c:f>
              <c:strCache>
                <c:ptCount val="1"/>
                <c:pt idx="0">
                  <c:v>Biaya/ m3 air limbah (IDR/m3)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multiLvlStrRef>
              <c:f>SPHJ05!$B$6:$C$23</c:f>
              <c:multiLvlStrCache>
                <c:ptCount val="18"/>
                <c:lvl>
                  <c:pt idx="0">
                    <c:v>Mei</c:v>
                  </c:pt>
                  <c:pt idx="1">
                    <c:v>Juni</c:v>
                  </c:pt>
                  <c:pt idx="2">
                    <c:v>Juli </c:v>
                  </c:pt>
                  <c:pt idx="3">
                    <c:v>Agustus</c:v>
                  </c:pt>
                  <c:pt idx="4">
                    <c:v>September</c:v>
                  </c:pt>
                  <c:pt idx="5">
                    <c:v>Oktober</c:v>
                  </c:pt>
                  <c:pt idx="6">
                    <c:v>Nopember</c:v>
                  </c:pt>
                  <c:pt idx="7">
                    <c:v>Desember</c:v>
                  </c:pt>
                  <c:pt idx="8">
                    <c:v>Januari</c:v>
                  </c:pt>
                  <c:pt idx="9">
                    <c:v>Februari</c:v>
                  </c:pt>
                  <c:pt idx="10">
                    <c:v>Maret</c:v>
                  </c:pt>
                  <c:pt idx="11">
                    <c:v>April</c:v>
                  </c:pt>
                  <c:pt idx="12">
                    <c:v>Mei</c:v>
                  </c:pt>
                  <c:pt idx="13">
                    <c:v>Juni</c:v>
                  </c:pt>
                  <c:pt idx="14">
                    <c:v>Juli </c:v>
                  </c:pt>
                  <c:pt idx="15">
                    <c:v>Agustus</c:v>
                  </c:pt>
                  <c:pt idx="16">
                    <c:v>September</c:v>
                  </c:pt>
                  <c:pt idx="17">
                    <c:v>Oktober</c:v>
                  </c:pt>
                </c:lvl>
                <c:lvl>
                  <c:pt idx="0">
                    <c:v>2018</c:v>
                  </c:pt>
                  <c:pt idx="1">
                    <c:v>2018</c:v>
                  </c:pt>
                  <c:pt idx="2">
                    <c:v>2018</c:v>
                  </c:pt>
                  <c:pt idx="3">
                    <c:v>2018</c:v>
                  </c:pt>
                  <c:pt idx="4">
                    <c:v>2018</c:v>
                  </c:pt>
                  <c:pt idx="5">
                    <c:v>2018</c:v>
                  </c:pt>
                  <c:pt idx="6">
                    <c:v>2018</c:v>
                  </c:pt>
                  <c:pt idx="7">
                    <c:v>2018</c:v>
                  </c:pt>
                  <c:pt idx="8">
                    <c:v>2019</c:v>
                  </c:pt>
                  <c:pt idx="9">
                    <c:v>2019</c:v>
                  </c:pt>
                  <c:pt idx="10">
                    <c:v>2019</c:v>
                  </c:pt>
                  <c:pt idx="11">
                    <c:v>2019</c:v>
                  </c:pt>
                  <c:pt idx="12">
                    <c:v>2019</c:v>
                  </c:pt>
                  <c:pt idx="13">
                    <c:v>2019</c:v>
                  </c:pt>
                  <c:pt idx="14">
                    <c:v>2019</c:v>
                  </c:pt>
                  <c:pt idx="15">
                    <c:v>2019</c:v>
                  </c:pt>
                  <c:pt idx="16">
                    <c:v>2019</c:v>
                  </c:pt>
                  <c:pt idx="17">
                    <c:v>2019</c:v>
                  </c:pt>
                </c:lvl>
              </c:multiLvlStrCache>
            </c:multiLvlStrRef>
          </c:cat>
          <c:val>
            <c:numRef>
              <c:f>SPHJ05!$L$6:$L$23</c:f>
              <c:numCache>
                <c:formatCode>_([$Rp-421]* #,##0.00_);_([$Rp-421]* \(#,##0.00\);_([$Rp-421]* \-??_);_(@_)</c:formatCode>
                <c:ptCount val="18"/>
                <c:pt idx="0">
                  <c:v>5.8838051349572087</c:v>
                </c:pt>
                <c:pt idx="1">
                  <c:v>48.264658782951457</c:v>
                </c:pt>
                <c:pt idx="2">
                  <c:v>6.5166687658439937</c:v>
                </c:pt>
                <c:pt idx="3">
                  <c:v>0.59242443325854488</c:v>
                </c:pt>
                <c:pt idx="4">
                  <c:v>249.75515945126318</c:v>
                </c:pt>
                <c:pt idx="5">
                  <c:v>1116.8339664681912</c:v>
                </c:pt>
                <c:pt idx="6">
                  <c:v>40.347663009307681</c:v>
                </c:pt>
                <c:pt idx="7">
                  <c:v>54.560159475311657</c:v>
                </c:pt>
                <c:pt idx="8">
                  <c:v>0</c:v>
                </c:pt>
                <c:pt idx="9">
                  <c:v>1418.5663868961617</c:v>
                </c:pt>
                <c:pt idx="10">
                  <c:v>0</c:v>
                </c:pt>
                <c:pt idx="11">
                  <c:v>0</c:v>
                </c:pt>
                <c:pt idx="12">
                  <c:v>2348.9783281733744</c:v>
                </c:pt>
                <c:pt idx="13">
                  <c:v>3533.1663102674584</c:v>
                </c:pt>
                <c:pt idx="14">
                  <c:v>9187.4794382075761</c:v>
                </c:pt>
                <c:pt idx="15">
                  <c:v>3756.687116564417</c:v>
                </c:pt>
                <c:pt idx="16">
                  <c:v>480.33540678890159</c:v>
                </c:pt>
                <c:pt idx="17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12F1-44E6-93EC-A1A229BC6F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904481856"/>
        <c:axId val="-904480768"/>
        <c:extLst xmlns:c16r2="http://schemas.microsoft.com/office/drawing/2015/06/chart"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SPHJ05!$B$5</c15:sqref>
                        </c15:formulaRef>
                      </c:ext>
                    </c:extLst>
                    <c:strCache>
                      <c:ptCount val="1"/>
                      <c:pt idx="0">
                        <c:v>Tahun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 xmlns:c16r2="http://schemas.microsoft.com/office/drawing/2015/06/chart">
                      <c:ext uri="{02D57815-91ED-43cb-92C2-25804820EDAC}">
                        <c15:formulaRef>
                          <c15:sqref>SPHJ05!$B$6:$C$23</c15:sqref>
                        </c15:formulaRef>
                      </c:ext>
                    </c:extLst>
                    <c:multiLvlStrCache>
                      <c:ptCount val="18"/>
                      <c:lvl>
                        <c:pt idx="0">
                          <c:v>Mei</c:v>
                        </c:pt>
                        <c:pt idx="1">
                          <c:v>Juni</c:v>
                        </c:pt>
                        <c:pt idx="2">
                          <c:v>Juli </c:v>
                        </c:pt>
                        <c:pt idx="3">
                          <c:v>Agustus</c:v>
                        </c:pt>
                        <c:pt idx="4">
                          <c:v>September</c:v>
                        </c:pt>
                        <c:pt idx="5">
                          <c:v>Oktober</c:v>
                        </c:pt>
                        <c:pt idx="6">
                          <c:v>Nopember</c:v>
                        </c:pt>
                        <c:pt idx="7">
                          <c:v>Desember</c:v>
                        </c:pt>
                        <c:pt idx="8">
                          <c:v>Januari</c:v>
                        </c:pt>
                        <c:pt idx="9">
                          <c:v>Februari</c:v>
                        </c:pt>
                        <c:pt idx="10">
                          <c:v>Maret</c:v>
                        </c:pt>
                        <c:pt idx="11">
                          <c:v>April</c:v>
                        </c:pt>
                        <c:pt idx="12">
                          <c:v>Mei</c:v>
                        </c:pt>
                        <c:pt idx="13">
                          <c:v>Juni</c:v>
                        </c:pt>
                        <c:pt idx="14">
                          <c:v>Juli </c:v>
                        </c:pt>
                        <c:pt idx="15">
                          <c:v>Agustus</c:v>
                        </c:pt>
                        <c:pt idx="16">
                          <c:v>September</c:v>
                        </c:pt>
                        <c:pt idx="17">
                          <c:v>Oktober</c:v>
                        </c:pt>
                      </c:lvl>
                      <c:lvl>
                        <c:pt idx="0">
                          <c:v>2018</c:v>
                        </c:pt>
                        <c:pt idx="1">
                          <c:v>2018</c:v>
                        </c:pt>
                        <c:pt idx="2">
                          <c:v>2018</c:v>
                        </c:pt>
                        <c:pt idx="3">
                          <c:v>2018</c:v>
                        </c:pt>
                        <c:pt idx="4">
                          <c:v>2018</c:v>
                        </c:pt>
                        <c:pt idx="5">
                          <c:v>2018</c:v>
                        </c:pt>
                        <c:pt idx="6">
                          <c:v>2018</c:v>
                        </c:pt>
                        <c:pt idx="7">
                          <c:v>2018</c:v>
                        </c:pt>
                        <c:pt idx="8">
                          <c:v>2019</c:v>
                        </c:pt>
                        <c:pt idx="9">
                          <c:v>2019</c:v>
                        </c:pt>
                        <c:pt idx="10">
                          <c:v>2019</c:v>
                        </c:pt>
                        <c:pt idx="11">
                          <c:v>2019</c:v>
                        </c:pt>
                        <c:pt idx="12">
                          <c:v>2019</c:v>
                        </c:pt>
                        <c:pt idx="13">
                          <c:v>2019</c:v>
                        </c:pt>
                        <c:pt idx="14">
                          <c:v>2019</c:v>
                        </c:pt>
                        <c:pt idx="15">
                          <c:v>2019</c:v>
                        </c:pt>
                        <c:pt idx="16">
                          <c:v>2019</c:v>
                        </c:pt>
                        <c:pt idx="17">
                          <c:v>2019</c:v>
                        </c:pt>
                      </c:lvl>
                    </c:multiLvlStrCache>
                  </c:multiLvlStrRef>
                </c:cat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SPHJ05!$B$6:$B$23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2018</c:v>
                      </c:pt>
                      <c:pt idx="1">
                        <c:v>2018</c:v>
                      </c:pt>
                      <c:pt idx="2">
                        <c:v>2018</c:v>
                      </c:pt>
                      <c:pt idx="3">
                        <c:v>2018</c:v>
                      </c:pt>
                      <c:pt idx="4">
                        <c:v>2018</c:v>
                      </c:pt>
                      <c:pt idx="5">
                        <c:v>2018</c:v>
                      </c:pt>
                      <c:pt idx="6">
                        <c:v>2018</c:v>
                      </c:pt>
                      <c:pt idx="7">
                        <c:v>2018</c:v>
                      </c:pt>
                      <c:pt idx="8">
                        <c:v>2019</c:v>
                      </c:pt>
                      <c:pt idx="9">
                        <c:v>2019</c:v>
                      </c:pt>
                      <c:pt idx="10">
                        <c:v>2019</c:v>
                      </c:pt>
                      <c:pt idx="11">
                        <c:v>2019</c:v>
                      </c:pt>
                      <c:pt idx="12">
                        <c:v>2019</c:v>
                      </c:pt>
                      <c:pt idx="13">
                        <c:v>2019</c:v>
                      </c:pt>
                      <c:pt idx="14">
                        <c:v>2019</c:v>
                      </c:pt>
                      <c:pt idx="15">
                        <c:v>2019</c:v>
                      </c:pt>
                      <c:pt idx="16">
                        <c:v>2019</c:v>
                      </c:pt>
                      <c:pt idx="17">
                        <c:v>2019</c:v>
                      </c:pt>
                    </c:numCache>
                  </c:numRef>
                </c: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0-12F1-44E6-93EC-A1A229BC6F53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SPHJ05!$C$5</c15:sqref>
                        </c15:formulaRef>
                      </c:ext>
                    </c:extLst>
                    <c:strCache>
                      <c:ptCount val="1"/>
                      <c:pt idx="0">
                        <c:v>Bulan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SPHJ05!$B$6:$C$23</c15:sqref>
                        </c15:formulaRef>
                      </c:ext>
                    </c:extLst>
                    <c:multiLvlStrCache>
                      <c:ptCount val="18"/>
                      <c:lvl>
                        <c:pt idx="0">
                          <c:v>Mei</c:v>
                        </c:pt>
                        <c:pt idx="1">
                          <c:v>Juni</c:v>
                        </c:pt>
                        <c:pt idx="2">
                          <c:v>Juli </c:v>
                        </c:pt>
                        <c:pt idx="3">
                          <c:v>Agustus</c:v>
                        </c:pt>
                        <c:pt idx="4">
                          <c:v>September</c:v>
                        </c:pt>
                        <c:pt idx="5">
                          <c:v>Oktober</c:v>
                        </c:pt>
                        <c:pt idx="6">
                          <c:v>Nopember</c:v>
                        </c:pt>
                        <c:pt idx="7">
                          <c:v>Desember</c:v>
                        </c:pt>
                        <c:pt idx="8">
                          <c:v>Januari</c:v>
                        </c:pt>
                        <c:pt idx="9">
                          <c:v>Februari</c:v>
                        </c:pt>
                        <c:pt idx="10">
                          <c:v>Maret</c:v>
                        </c:pt>
                        <c:pt idx="11">
                          <c:v>April</c:v>
                        </c:pt>
                        <c:pt idx="12">
                          <c:v>Mei</c:v>
                        </c:pt>
                        <c:pt idx="13">
                          <c:v>Juni</c:v>
                        </c:pt>
                        <c:pt idx="14">
                          <c:v>Juli </c:v>
                        </c:pt>
                        <c:pt idx="15">
                          <c:v>Agustus</c:v>
                        </c:pt>
                        <c:pt idx="16">
                          <c:v>September</c:v>
                        </c:pt>
                        <c:pt idx="17">
                          <c:v>Oktober</c:v>
                        </c:pt>
                      </c:lvl>
                      <c:lvl>
                        <c:pt idx="0">
                          <c:v>2018</c:v>
                        </c:pt>
                        <c:pt idx="1">
                          <c:v>2018</c:v>
                        </c:pt>
                        <c:pt idx="2">
                          <c:v>2018</c:v>
                        </c:pt>
                        <c:pt idx="3">
                          <c:v>2018</c:v>
                        </c:pt>
                        <c:pt idx="4">
                          <c:v>2018</c:v>
                        </c:pt>
                        <c:pt idx="5">
                          <c:v>2018</c:v>
                        </c:pt>
                        <c:pt idx="6">
                          <c:v>2018</c:v>
                        </c:pt>
                        <c:pt idx="7">
                          <c:v>2018</c:v>
                        </c:pt>
                        <c:pt idx="8">
                          <c:v>2019</c:v>
                        </c:pt>
                        <c:pt idx="9">
                          <c:v>2019</c:v>
                        </c:pt>
                        <c:pt idx="10">
                          <c:v>2019</c:v>
                        </c:pt>
                        <c:pt idx="11">
                          <c:v>2019</c:v>
                        </c:pt>
                        <c:pt idx="12">
                          <c:v>2019</c:v>
                        </c:pt>
                        <c:pt idx="13">
                          <c:v>2019</c:v>
                        </c:pt>
                        <c:pt idx="14">
                          <c:v>2019</c:v>
                        </c:pt>
                        <c:pt idx="15">
                          <c:v>2019</c:v>
                        </c:pt>
                        <c:pt idx="16">
                          <c:v>2019</c:v>
                        </c:pt>
                        <c:pt idx="17">
                          <c:v>2019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SPHJ05!$C$6:$C$23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1-12F1-44E6-93EC-A1A229BC6F53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SPHJ05!$D$5</c15:sqref>
                        </c15:formulaRef>
                      </c:ext>
                    </c:extLst>
                    <c:strCache>
                      <c:ptCount val="1"/>
                      <c:pt idx="0">
                        <c:v>pH rata rata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SPHJ05!$B$6:$C$23</c15:sqref>
                        </c15:formulaRef>
                      </c:ext>
                    </c:extLst>
                    <c:multiLvlStrCache>
                      <c:ptCount val="18"/>
                      <c:lvl>
                        <c:pt idx="0">
                          <c:v>Mei</c:v>
                        </c:pt>
                        <c:pt idx="1">
                          <c:v>Juni</c:v>
                        </c:pt>
                        <c:pt idx="2">
                          <c:v>Juli </c:v>
                        </c:pt>
                        <c:pt idx="3">
                          <c:v>Agustus</c:v>
                        </c:pt>
                        <c:pt idx="4">
                          <c:v>September</c:v>
                        </c:pt>
                        <c:pt idx="5">
                          <c:v>Oktober</c:v>
                        </c:pt>
                        <c:pt idx="6">
                          <c:v>Nopember</c:v>
                        </c:pt>
                        <c:pt idx="7">
                          <c:v>Desember</c:v>
                        </c:pt>
                        <c:pt idx="8">
                          <c:v>Januari</c:v>
                        </c:pt>
                        <c:pt idx="9">
                          <c:v>Februari</c:v>
                        </c:pt>
                        <c:pt idx="10">
                          <c:v>Maret</c:v>
                        </c:pt>
                        <c:pt idx="11">
                          <c:v>April</c:v>
                        </c:pt>
                        <c:pt idx="12">
                          <c:v>Mei</c:v>
                        </c:pt>
                        <c:pt idx="13">
                          <c:v>Juni</c:v>
                        </c:pt>
                        <c:pt idx="14">
                          <c:v>Juli </c:v>
                        </c:pt>
                        <c:pt idx="15">
                          <c:v>Agustus</c:v>
                        </c:pt>
                        <c:pt idx="16">
                          <c:v>September</c:v>
                        </c:pt>
                        <c:pt idx="17">
                          <c:v>Oktober</c:v>
                        </c:pt>
                      </c:lvl>
                      <c:lvl>
                        <c:pt idx="0">
                          <c:v>2018</c:v>
                        </c:pt>
                        <c:pt idx="1">
                          <c:v>2018</c:v>
                        </c:pt>
                        <c:pt idx="2">
                          <c:v>2018</c:v>
                        </c:pt>
                        <c:pt idx="3">
                          <c:v>2018</c:v>
                        </c:pt>
                        <c:pt idx="4">
                          <c:v>2018</c:v>
                        </c:pt>
                        <c:pt idx="5">
                          <c:v>2018</c:v>
                        </c:pt>
                        <c:pt idx="6">
                          <c:v>2018</c:v>
                        </c:pt>
                        <c:pt idx="7">
                          <c:v>2018</c:v>
                        </c:pt>
                        <c:pt idx="8">
                          <c:v>2019</c:v>
                        </c:pt>
                        <c:pt idx="9">
                          <c:v>2019</c:v>
                        </c:pt>
                        <c:pt idx="10">
                          <c:v>2019</c:v>
                        </c:pt>
                        <c:pt idx="11">
                          <c:v>2019</c:v>
                        </c:pt>
                        <c:pt idx="12">
                          <c:v>2019</c:v>
                        </c:pt>
                        <c:pt idx="13">
                          <c:v>2019</c:v>
                        </c:pt>
                        <c:pt idx="14">
                          <c:v>2019</c:v>
                        </c:pt>
                        <c:pt idx="15">
                          <c:v>2019</c:v>
                        </c:pt>
                        <c:pt idx="16">
                          <c:v>2019</c:v>
                        </c:pt>
                        <c:pt idx="17">
                          <c:v>2019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SPHJ05!$D$6:$D$23</c15:sqref>
                        </c15:formulaRef>
                      </c:ext>
                    </c:extLst>
                    <c:numCache>
                      <c:formatCode>0.00</c:formatCode>
                      <c:ptCount val="18"/>
                      <c:pt idx="0">
                        <c:v>7.96</c:v>
                      </c:pt>
                      <c:pt idx="1">
                        <c:v>7.96</c:v>
                      </c:pt>
                      <c:pt idx="2">
                        <c:v>7.9</c:v>
                      </c:pt>
                      <c:pt idx="3">
                        <c:v>7.1</c:v>
                      </c:pt>
                      <c:pt idx="4">
                        <c:v>8.7200000000000006</c:v>
                      </c:pt>
                      <c:pt idx="5">
                        <c:v>7.4838709677419351</c:v>
                      </c:pt>
                      <c:pt idx="6">
                        <c:v>7.5</c:v>
                      </c:pt>
                      <c:pt idx="7">
                        <c:v>7.61</c:v>
                      </c:pt>
                      <c:pt idx="8">
                        <c:v>7.5</c:v>
                      </c:pt>
                      <c:pt idx="9">
                        <c:v>7.6571428571428557</c:v>
                      </c:pt>
                      <c:pt idx="10">
                        <c:v>0</c:v>
                      </c:pt>
                      <c:pt idx="11">
                        <c:v>7.7</c:v>
                      </c:pt>
                      <c:pt idx="12">
                        <c:v>7.9</c:v>
                      </c:pt>
                      <c:pt idx="13">
                        <c:v>7.8</c:v>
                      </c:pt>
                      <c:pt idx="14">
                        <c:v>7.9483870967741934</c:v>
                      </c:pt>
                      <c:pt idx="15">
                        <c:v>7.3</c:v>
                      </c:pt>
                      <c:pt idx="16">
                        <c:v>7.74</c:v>
                      </c:pt>
                      <c:pt idx="17">
                        <c:v>7.4</c:v>
                      </c:pt>
                    </c:numCache>
                  </c:numRef>
                </c: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2-12F1-44E6-93EC-A1A229BC6F53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SPHJ05!$E$5</c15:sqref>
                        </c15:formulaRef>
                      </c:ext>
                    </c:extLst>
                    <c:strCache>
                      <c:ptCount val="1"/>
                      <c:pt idx="0">
                        <c:v>TSS rata rata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SPHJ05!$B$6:$C$23</c15:sqref>
                        </c15:formulaRef>
                      </c:ext>
                    </c:extLst>
                    <c:multiLvlStrCache>
                      <c:ptCount val="18"/>
                      <c:lvl>
                        <c:pt idx="0">
                          <c:v>Mei</c:v>
                        </c:pt>
                        <c:pt idx="1">
                          <c:v>Juni</c:v>
                        </c:pt>
                        <c:pt idx="2">
                          <c:v>Juli </c:v>
                        </c:pt>
                        <c:pt idx="3">
                          <c:v>Agustus</c:v>
                        </c:pt>
                        <c:pt idx="4">
                          <c:v>September</c:v>
                        </c:pt>
                        <c:pt idx="5">
                          <c:v>Oktober</c:v>
                        </c:pt>
                        <c:pt idx="6">
                          <c:v>Nopember</c:v>
                        </c:pt>
                        <c:pt idx="7">
                          <c:v>Desember</c:v>
                        </c:pt>
                        <c:pt idx="8">
                          <c:v>Januari</c:v>
                        </c:pt>
                        <c:pt idx="9">
                          <c:v>Februari</c:v>
                        </c:pt>
                        <c:pt idx="10">
                          <c:v>Maret</c:v>
                        </c:pt>
                        <c:pt idx="11">
                          <c:v>April</c:v>
                        </c:pt>
                        <c:pt idx="12">
                          <c:v>Mei</c:v>
                        </c:pt>
                        <c:pt idx="13">
                          <c:v>Juni</c:v>
                        </c:pt>
                        <c:pt idx="14">
                          <c:v>Juli </c:v>
                        </c:pt>
                        <c:pt idx="15">
                          <c:v>Agustus</c:v>
                        </c:pt>
                        <c:pt idx="16">
                          <c:v>September</c:v>
                        </c:pt>
                        <c:pt idx="17">
                          <c:v>Oktober</c:v>
                        </c:pt>
                      </c:lvl>
                      <c:lvl>
                        <c:pt idx="0">
                          <c:v>2018</c:v>
                        </c:pt>
                        <c:pt idx="1">
                          <c:v>2018</c:v>
                        </c:pt>
                        <c:pt idx="2">
                          <c:v>2018</c:v>
                        </c:pt>
                        <c:pt idx="3">
                          <c:v>2018</c:v>
                        </c:pt>
                        <c:pt idx="4">
                          <c:v>2018</c:v>
                        </c:pt>
                        <c:pt idx="5">
                          <c:v>2018</c:v>
                        </c:pt>
                        <c:pt idx="6">
                          <c:v>2018</c:v>
                        </c:pt>
                        <c:pt idx="7">
                          <c:v>2018</c:v>
                        </c:pt>
                        <c:pt idx="8">
                          <c:v>2019</c:v>
                        </c:pt>
                        <c:pt idx="9">
                          <c:v>2019</c:v>
                        </c:pt>
                        <c:pt idx="10">
                          <c:v>2019</c:v>
                        </c:pt>
                        <c:pt idx="11">
                          <c:v>2019</c:v>
                        </c:pt>
                        <c:pt idx="12">
                          <c:v>2019</c:v>
                        </c:pt>
                        <c:pt idx="13">
                          <c:v>2019</c:v>
                        </c:pt>
                        <c:pt idx="14">
                          <c:v>2019</c:v>
                        </c:pt>
                        <c:pt idx="15">
                          <c:v>2019</c:v>
                        </c:pt>
                        <c:pt idx="16">
                          <c:v>2019</c:v>
                        </c:pt>
                        <c:pt idx="17">
                          <c:v>2019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SPHJ05!$E$6:$E$23</c15:sqref>
                        </c15:formulaRef>
                      </c:ext>
                    </c:extLst>
                    <c:numCache>
                      <c:formatCode>0</c:formatCode>
                      <c:ptCount val="18"/>
                      <c:pt idx="0">
                        <c:v>61</c:v>
                      </c:pt>
                      <c:pt idx="1">
                        <c:v>23.21</c:v>
                      </c:pt>
                      <c:pt idx="2">
                        <c:v>10.220000000000001</c:v>
                      </c:pt>
                      <c:pt idx="3">
                        <c:v>20</c:v>
                      </c:pt>
                      <c:pt idx="4">
                        <c:v>12</c:v>
                      </c:pt>
                      <c:pt idx="5">
                        <c:v>17.516129032258064</c:v>
                      </c:pt>
                      <c:pt idx="6">
                        <c:v>26</c:v>
                      </c:pt>
                      <c:pt idx="7">
                        <c:v>30.22</c:v>
                      </c:pt>
                      <c:pt idx="8">
                        <c:v>21.6</c:v>
                      </c:pt>
                      <c:pt idx="9">
                        <c:v>23.571428571428573</c:v>
                      </c:pt>
                      <c:pt idx="10">
                        <c:v>0</c:v>
                      </c:pt>
                      <c:pt idx="11">
                        <c:v>24.3</c:v>
                      </c:pt>
                      <c:pt idx="12">
                        <c:v>20.8</c:v>
                      </c:pt>
                      <c:pt idx="13">
                        <c:v>23</c:v>
                      </c:pt>
                      <c:pt idx="14">
                        <c:v>24.483870967741936</c:v>
                      </c:pt>
                      <c:pt idx="15">
                        <c:v>24.3</c:v>
                      </c:pt>
                      <c:pt idx="16">
                        <c:v>23.9</c:v>
                      </c:pt>
                      <c:pt idx="17">
                        <c:v>17</c:v>
                      </c:pt>
                    </c:numCache>
                  </c:numRef>
                </c: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3-12F1-44E6-93EC-A1A229BC6F53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SPHJ05!$F$5</c15:sqref>
                        </c15:formulaRef>
                      </c:ext>
                    </c:extLst>
                    <c:strCache>
                      <c:ptCount val="1"/>
                      <c:pt idx="0">
                        <c:v>Debit rata rata (l/s)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SPHJ05!$B$6:$C$23</c15:sqref>
                        </c15:formulaRef>
                      </c:ext>
                    </c:extLst>
                    <c:multiLvlStrCache>
                      <c:ptCount val="18"/>
                      <c:lvl>
                        <c:pt idx="0">
                          <c:v>Mei</c:v>
                        </c:pt>
                        <c:pt idx="1">
                          <c:v>Juni</c:v>
                        </c:pt>
                        <c:pt idx="2">
                          <c:v>Juli </c:v>
                        </c:pt>
                        <c:pt idx="3">
                          <c:v>Agustus</c:v>
                        </c:pt>
                        <c:pt idx="4">
                          <c:v>September</c:v>
                        </c:pt>
                        <c:pt idx="5">
                          <c:v>Oktober</c:v>
                        </c:pt>
                        <c:pt idx="6">
                          <c:v>Nopember</c:v>
                        </c:pt>
                        <c:pt idx="7">
                          <c:v>Desember</c:v>
                        </c:pt>
                        <c:pt idx="8">
                          <c:v>Januari</c:v>
                        </c:pt>
                        <c:pt idx="9">
                          <c:v>Februari</c:v>
                        </c:pt>
                        <c:pt idx="10">
                          <c:v>Maret</c:v>
                        </c:pt>
                        <c:pt idx="11">
                          <c:v>April</c:v>
                        </c:pt>
                        <c:pt idx="12">
                          <c:v>Mei</c:v>
                        </c:pt>
                        <c:pt idx="13">
                          <c:v>Juni</c:v>
                        </c:pt>
                        <c:pt idx="14">
                          <c:v>Juli </c:v>
                        </c:pt>
                        <c:pt idx="15">
                          <c:v>Agustus</c:v>
                        </c:pt>
                        <c:pt idx="16">
                          <c:v>September</c:v>
                        </c:pt>
                        <c:pt idx="17">
                          <c:v>Oktober</c:v>
                        </c:pt>
                      </c:lvl>
                      <c:lvl>
                        <c:pt idx="0">
                          <c:v>2018</c:v>
                        </c:pt>
                        <c:pt idx="1">
                          <c:v>2018</c:v>
                        </c:pt>
                        <c:pt idx="2">
                          <c:v>2018</c:v>
                        </c:pt>
                        <c:pt idx="3">
                          <c:v>2018</c:v>
                        </c:pt>
                        <c:pt idx="4">
                          <c:v>2018</c:v>
                        </c:pt>
                        <c:pt idx="5">
                          <c:v>2018</c:v>
                        </c:pt>
                        <c:pt idx="6">
                          <c:v>2018</c:v>
                        </c:pt>
                        <c:pt idx="7">
                          <c:v>2018</c:v>
                        </c:pt>
                        <c:pt idx="8">
                          <c:v>2019</c:v>
                        </c:pt>
                        <c:pt idx="9">
                          <c:v>2019</c:v>
                        </c:pt>
                        <c:pt idx="10">
                          <c:v>2019</c:v>
                        </c:pt>
                        <c:pt idx="11">
                          <c:v>2019</c:v>
                        </c:pt>
                        <c:pt idx="12">
                          <c:v>2019</c:v>
                        </c:pt>
                        <c:pt idx="13">
                          <c:v>2019</c:v>
                        </c:pt>
                        <c:pt idx="14">
                          <c:v>2019</c:v>
                        </c:pt>
                        <c:pt idx="15">
                          <c:v>2019</c:v>
                        </c:pt>
                        <c:pt idx="16">
                          <c:v>2019</c:v>
                        </c:pt>
                        <c:pt idx="17">
                          <c:v>2019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SPHJ05!$F$6:$F$23</c15:sqref>
                        </c15:formulaRef>
                      </c:ext>
                    </c:extLst>
                    <c:numCache>
                      <c:formatCode>0.00</c:formatCode>
                      <c:ptCount val="18"/>
                      <c:pt idx="0">
                        <c:v>27.222222222222221</c:v>
                      </c:pt>
                      <c:pt idx="1">
                        <c:v>25.055555555555557</c:v>
                      </c:pt>
                      <c:pt idx="2">
                        <c:v>22.057670570712141</c:v>
                      </c:pt>
                      <c:pt idx="3">
                        <c:v>22.057670570712141</c:v>
                      </c:pt>
                      <c:pt idx="4">
                        <c:v>0.16219588555552611</c:v>
                      </c:pt>
                      <c:pt idx="5">
                        <c:v>3.4767165843969199</c:v>
                      </c:pt>
                      <c:pt idx="6">
                        <c:v>13.554068791390547</c:v>
                      </c:pt>
                      <c:pt idx="7">
                        <c:v>53.375694058337068</c:v>
                      </c:pt>
                      <c:pt idx="8">
                        <c:v>0.31662546149316023</c:v>
                      </c:pt>
                      <c:pt idx="9">
                        <c:v>0.81589936015601439</c:v>
                      </c:pt>
                      <c:pt idx="10">
                        <c:v>16.955271804062125</c:v>
                      </c:pt>
                      <c:pt idx="11">
                        <c:v>2.4593671330364688</c:v>
                      </c:pt>
                      <c:pt idx="12">
                        <c:v>75.371490442054963</c:v>
                      </c:pt>
                      <c:pt idx="13">
                        <c:v>92.076930718631942</c:v>
                      </c:pt>
                      <c:pt idx="14">
                        <c:v>12.42647389687534</c:v>
                      </c:pt>
                      <c:pt idx="15">
                        <c:v>38.035767622461172</c:v>
                      </c:pt>
                      <c:pt idx="16">
                        <c:v>6.479766795790165</c:v>
                      </c:pt>
                      <c:pt idx="17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4-12F1-44E6-93EC-A1A229BC6F53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SPHJ05!$G$5</c15:sqref>
                        </c15:formulaRef>
                      </c:ext>
                    </c:extLst>
                    <c:strCache>
                      <c:ptCount val="1"/>
                      <c:pt idx="0">
                        <c:v>Debit air Limbah (m3)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SPHJ05!$B$6:$C$23</c15:sqref>
                        </c15:formulaRef>
                      </c:ext>
                    </c:extLst>
                    <c:multiLvlStrCache>
                      <c:ptCount val="18"/>
                      <c:lvl>
                        <c:pt idx="0">
                          <c:v>Mei</c:v>
                        </c:pt>
                        <c:pt idx="1">
                          <c:v>Juni</c:v>
                        </c:pt>
                        <c:pt idx="2">
                          <c:v>Juli </c:v>
                        </c:pt>
                        <c:pt idx="3">
                          <c:v>Agustus</c:v>
                        </c:pt>
                        <c:pt idx="4">
                          <c:v>September</c:v>
                        </c:pt>
                        <c:pt idx="5">
                          <c:v>Oktober</c:v>
                        </c:pt>
                        <c:pt idx="6">
                          <c:v>Nopember</c:v>
                        </c:pt>
                        <c:pt idx="7">
                          <c:v>Desember</c:v>
                        </c:pt>
                        <c:pt idx="8">
                          <c:v>Januari</c:v>
                        </c:pt>
                        <c:pt idx="9">
                          <c:v>Februari</c:v>
                        </c:pt>
                        <c:pt idx="10">
                          <c:v>Maret</c:v>
                        </c:pt>
                        <c:pt idx="11">
                          <c:v>April</c:v>
                        </c:pt>
                        <c:pt idx="12">
                          <c:v>Mei</c:v>
                        </c:pt>
                        <c:pt idx="13">
                          <c:v>Juni</c:v>
                        </c:pt>
                        <c:pt idx="14">
                          <c:v>Juli </c:v>
                        </c:pt>
                        <c:pt idx="15">
                          <c:v>Agustus</c:v>
                        </c:pt>
                        <c:pt idx="16">
                          <c:v>September</c:v>
                        </c:pt>
                        <c:pt idx="17">
                          <c:v>Oktober</c:v>
                        </c:pt>
                      </c:lvl>
                      <c:lvl>
                        <c:pt idx="0">
                          <c:v>2018</c:v>
                        </c:pt>
                        <c:pt idx="1">
                          <c:v>2018</c:v>
                        </c:pt>
                        <c:pt idx="2">
                          <c:v>2018</c:v>
                        </c:pt>
                        <c:pt idx="3">
                          <c:v>2018</c:v>
                        </c:pt>
                        <c:pt idx="4">
                          <c:v>2018</c:v>
                        </c:pt>
                        <c:pt idx="5">
                          <c:v>2018</c:v>
                        </c:pt>
                        <c:pt idx="6">
                          <c:v>2018</c:v>
                        </c:pt>
                        <c:pt idx="7">
                          <c:v>2018</c:v>
                        </c:pt>
                        <c:pt idx="8">
                          <c:v>2019</c:v>
                        </c:pt>
                        <c:pt idx="9">
                          <c:v>2019</c:v>
                        </c:pt>
                        <c:pt idx="10">
                          <c:v>2019</c:v>
                        </c:pt>
                        <c:pt idx="11">
                          <c:v>2019</c:v>
                        </c:pt>
                        <c:pt idx="12">
                          <c:v>2019</c:v>
                        </c:pt>
                        <c:pt idx="13">
                          <c:v>2019</c:v>
                        </c:pt>
                        <c:pt idx="14">
                          <c:v>2019</c:v>
                        </c:pt>
                        <c:pt idx="15">
                          <c:v>2019</c:v>
                        </c:pt>
                        <c:pt idx="16">
                          <c:v>2019</c:v>
                        </c:pt>
                        <c:pt idx="17">
                          <c:v>2019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SPHJ05!$G$6:$G$23</c15:sqref>
                        </c15:formulaRef>
                      </c:ext>
                    </c:extLst>
                    <c:numCache>
                      <c:formatCode>_(* #,##0_);_(* \(#,##0\);_(* \-_);_(@_)</c:formatCode>
                      <c:ptCount val="18"/>
                      <c:pt idx="0">
                        <c:v>72912</c:v>
                      </c:pt>
                      <c:pt idx="1">
                        <c:v>64944.000000000007</c:v>
                      </c:pt>
                      <c:pt idx="2">
                        <c:v>59079.2648565954</c:v>
                      </c:pt>
                      <c:pt idx="3">
                        <c:v>59079.2648565954</c:v>
                      </c:pt>
                      <c:pt idx="4">
                        <c:v>420.41173535992368</c:v>
                      </c:pt>
                      <c:pt idx="5">
                        <c:v>9312.0376996487103</c:v>
                      </c:pt>
                      <c:pt idx="6">
                        <c:v>35132.146307284296</c:v>
                      </c:pt>
                      <c:pt idx="7">
                        <c:v>142961.45896585</c:v>
                      </c:pt>
                      <c:pt idx="8">
                        <c:v>848.04963606328045</c:v>
                      </c:pt>
                      <c:pt idx="9">
                        <c:v>1973.82373208943</c:v>
                      </c:pt>
                      <c:pt idx="10">
                        <c:v>45413</c:v>
                      </c:pt>
                      <c:pt idx="11">
                        <c:v>6374.6796088305273</c:v>
                      </c:pt>
                      <c:pt idx="12">
                        <c:v>201875</c:v>
                      </c:pt>
                      <c:pt idx="13">
                        <c:v>238663.404422694</c:v>
                      </c:pt>
                      <c:pt idx="14">
                        <c:v>33283.06768539091</c:v>
                      </c:pt>
                      <c:pt idx="15">
                        <c:v>101875</c:v>
                      </c:pt>
                      <c:pt idx="16">
                        <c:v>16795.555534688108</c:v>
                      </c:pt>
                      <c:pt idx="17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5-12F1-44E6-93EC-A1A229BC6F53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SPHJ05!$H$5</c15:sqref>
                        </c15:formulaRef>
                      </c:ext>
                    </c:extLst>
                    <c:strCache>
                      <c:ptCount val="1"/>
                      <c:pt idx="0">
                        <c:v>Konsumsi Kapur (Kg)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SPHJ05!$B$6:$C$23</c15:sqref>
                        </c15:formulaRef>
                      </c:ext>
                    </c:extLst>
                    <c:multiLvlStrCache>
                      <c:ptCount val="18"/>
                      <c:lvl>
                        <c:pt idx="0">
                          <c:v>Mei</c:v>
                        </c:pt>
                        <c:pt idx="1">
                          <c:v>Juni</c:v>
                        </c:pt>
                        <c:pt idx="2">
                          <c:v>Juli </c:v>
                        </c:pt>
                        <c:pt idx="3">
                          <c:v>Agustus</c:v>
                        </c:pt>
                        <c:pt idx="4">
                          <c:v>September</c:v>
                        </c:pt>
                        <c:pt idx="5">
                          <c:v>Oktober</c:v>
                        </c:pt>
                        <c:pt idx="6">
                          <c:v>Nopember</c:v>
                        </c:pt>
                        <c:pt idx="7">
                          <c:v>Desember</c:v>
                        </c:pt>
                        <c:pt idx="8">
                          <c:v>Januari</c:v>
                        </c:pt>
                        <c:pt idx="9">
                          <c:v>Februari</c:v>
                        </c:pt>
                        <c:pt idx="10">
                          <c:v>Maret</c:v>
                        </c:pt>
                        <c:pt idx="11">
                          <c:v>April</c:v>
                        </c:pt>
                        <c:pt idx="12">
                          <c:v>Mei</c:v>
                        </c:pt>
                        <c:pt idx="13">
                          <c:v>Juni</c:v>
                        </c:pt>
                        <c:pt idx="14">
                          <c:v>Juli </c:v>
                        </c:pt>
                        <c:pt idx="15">
                          <c:v>Agustus</c:v>
                        </c:pt>
                        <c:pt idx="16">
                          <c:v>September</c:v>
                        </c:pt>
                        <c:pt idx="17">
                          <c:v>Oktober</c:v>
                        </c:pt>
                      </c:lvl>
                      <c:lvl>
                        <c:pt idx="0">
                          <c:v>2018</c:v>
                        </c:pt>
                        <c:pt idx="1">
                          <c:v>2018</c:v>
                        </c:pt>
                        <c:pt idx="2">
                          <c:v>2018</c:v>
                        </c:pt>
                        <c:pt idx="3">
                          <c:v>2018</c:v>
                        </c:pt>
                        <c:pt idx="4">
                          <c:v>2018</c:v>
                        </c:pt>
                        <c:pt idx="5">
                          <c:v>2018</c:v>
                        </c:pt>
                        <c:pt idx="6">
                          <c:v>2018</c:v>
                        </c:pt>
                        <c:pt idx="7">
                          <c:v>2018</c:v>
                        </c:pt>
                        <c:pt idx="8">
                          <c:v>2019</c:v>
                        </c:pt>
                        <c:pt idx="9">
                          <c:v>2019</c:v>
                        </c:pt>
                        <c:pt idx="10">
                          <c:v>2019</c:v>
                        </c:pt>
                        <c:pt idx="11">
                          <c:v>2019</c:v>
                        </c:pt>
                        <c:pt idx="12">
                          <c:v>2019</c:v>
                        </c:pt>
                        <c:pt idx="13">
                          <c:v>2019</c:v>
                        </c:pt>
                        <c:pt idx="14">
                          <c:v>2019</c:v>
                        </c:pt>
                        <c:pt idx="15">
                          <c:v>2019</c:v>
                        </c:pt>
                        <c:pt idx="16">
                          <c:v>2019</c:v>
                        </c:pt>
                        <c:pt idx="17">
                          <c:v>2019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SPHJ05!$H$6:$H$23</c15:sqref>
                        </c15:formulaRef>
                      </c:ext>
                    </c:extLst>
                    <c:numCache>
                      <c:formatCode>_(* #,##0_);_(* \(#,##0\);_(* \-_);_(@_)</c:formatCode>
                      <c:ptCount val="18"/>
                      <c:pt idx="0">
                        <c:v>0</c:v>
                      </c:pt>
                      <c:pt idx="1">
                        <c:v>565</c:v>
                      </c:pt>
                      <c:pt idx="2">
                        <c:v>110</c:v>
                      </c:pt>
                      <c:pt idx="3">
                        <c:v>10</c:v>
                      </c:pt>
                      <c:pt idx="4">
                        <c:v>30</c:v>
                      </c:pt>
                      <c:pt idx="5">
                        <c:v>0</c:v>
                      </c:pt>
                      <c:pt idx="6">
                        <c:v>405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800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45600</c:v>
                      </c:pt>
                      <c:pt idx="13">
                        <c:v>74525</c:v>
                      </c:pt>
                      <c:pt idx="14">
                        <c:v>19025</c:v>
                      </c:pt>
                      <c:pt idx="15">
                        <c:v>43975</c:v>
                      </c:pt>
                      <c:pt idx="16">
                        <c:v>2305</c:v>
                      </c:pt>
                      <c:pt idx="17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6-12F1-44E6-93EC-A1A229BC6F53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SPHJ05!$I$5</c15:sqref>
                        </c15:formulaRef>
                      </c:ext>
                    </c:extLst>
                    <c:strCache>
                      <c:ptCount val="1"/>
                      <c:pt idx="0">
                        <c:v>Konsumsi NaOH 
(Kg)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SPHJ05!$B$6:$C$23</c15:sqref>
                        </c15:formulaRef>
                      </c:ext>
                    </c:extLst>
                    <c:multiLvlStrCache>
                      <c:ptCount val="18"/>
                      <c:lvl>
                        <c:pt idx="0">
                          <c:v>Mei</c:v>
                        </c:pt>
                        <c:pt idx="1">
                          <c:v>Juni</c:v>
                        </c:pt>
                        <c:pt idx="2">
                          <c:v>Juli </c:v>
                        </c:pt>
                        <c:pt idx="3">
                          <c:v>Agustus</c:v>
                        </c:pt>
                        <c:pt idx="4">
                          <c:v>September</c:v>
                        </c:pt>
                        <c:pt idx="5">
                          <c:v>Oktober</c:v>
                        </c:pt>
                        <c:pt idx="6">
                          <c:v>Nopember</c:v>
                        </c:pt>
                        <c:pt idx="7">
                          <c:v>Desember</c:v>
                        </c:pt>
                        <c:pt idx="8">
                          <c:v>Januari</c:v>
                        </c:pt>
                        <c:pt idx="9">
                          <c:v>Februari</c:v>
                        </c:pt>
                        <c:pt idx="10">
                          <c:v>Maret</c:v>
                        </c:pt>
                        <c:pt idx="11">
                          <c:v>April</c:v>
                        </c:pt>
                        <c:pt idx="12">
                          <c:v>Mei</c:v>
                        </c:pt>
                        <c:pt idx="13">
                          <c:v>Juni</c:v>
                        </c:pt>
                        <c:pt idx="14">
                          <c:v>Juli </c:v>
                        </c:pt>
                        <c:pt idx="15">
                          <c:v>Agustus</c:v>
                        </c:pt>
                        <c:pt idx="16">
                          <c:v>September</c:v>
                        </c:pt>
                        <c:pt idx="17">
                          <c:v>Oktober</c:v>
                        </c:pt>
                      </c:lvl>
                      <c:lvl>
                        <c:pt idx="0">
                          <c:v>2018</c:v>
                        </c:pt>
                        <c:pt idx="1">
                          <c:v>2018</c:v>
                        </c:pt>
                        <c:pt idx="2">
                          <c:v>2018</c:v>
                        </c:pt>
                        <c:pt idx="3">
                          <c:v>2018</c:v>
                        </c:pt>
                        <c:pt idx="4">
                          <c:v>2018</c:v>
                        </c:pt>
                        <c:pt idx="5">
                          <c:v>2018</c:v>
                        </c:pt>
                        <c:pt idx="6">
                          <c:v>2018</c:v>
                        </c:pt>
                        <c:pt idx="7">
                          <c:v>2018</c:v>
                        </c:pt>
                        <c:pt idx="8">
                          <c:v>2019</c:v>
                        </c:pt>
                        <c:pt idx="9">
                          <c:v>2019</c:v>
                        </c:pt>
                        <c:pt idx="10">
                          <c:v>2019</c:v>
                        </c:pt>
                        <c:pt idx="11">
                          <c:v>2019</c:v>
                        </c:pt>
                        <c:pt idx="12">
                          <c:v>2019</c:v>
                        </c:pt>
                        <c:pt idx="13">
                          <c:v>2019</c:v>
                        </c:pt>
                        <c:pt idx="14">
                          <c:v>2019</c:v>
                        </c:pt>
                        <c:pt idx="15">
                          <c:v>2019</c:v>
                        </c:pt>
                        <c:pt idx="16">
                          <c:v>2019</c:v>
                        </c:pt>
                        <c:pt idx="17">
                          <c:v>2019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SPHJ05!$I$6:$I$23</c15:sqref>
                        </c15:formulaRef>
                      </c:ext>
                    </c:extLst>
                    <c:numCache>
                      <c:formatCode>_(* #,##0_);_(* \(#,##0\);_(* \-_);_(@_)</c:formatCode>
                      <c:ptCount val="18"/>
                      <c:pt idx="0">
                        <c:v>33</c:v>
                      </c:pt>
                      <c:pt idx="1">
                        <c:v>89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800</c:v>
                      </c:pt>
                      <c:pt idx="6">
                        <c:v>0</c:v>
                      </c:pt>
                      <c:pt idx="7">
                        <c:v>600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24200</c:v>
                      </c:pt>
                      <c:pt idx="13">
                        <c:v>44800</c:v>
                      </c:pt>
                      <c:pt idx="14">
                        <c:v>18400</c:v>
                      </c:pt>
                      <c:pt idx="15">
                        <c:v>17600</c:v>
                      </c:pt>
                      <c:pt idx="16">
                        <c:v>0</c:v>
                      </c:pt>
                      <c:pt idx="17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7-12F1-44E6-93EC-A1A229BC6F53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SPHJ05!$J$5</c15:sqref>
                        </c15:formulaRef>
                      </c:ext>
                    </c:extLst>
                    <c:strCache>
                      <c:ptCount val="1"/>
                      <c:pt idx="0">
                        <c:v>Soda Caustic (Kg)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SPHJ05!$B$6:$C$23</c15:sqref>
                        </c15:formulaRef>
                      </c:ext>
                    </c:extLst>
                    <c:multiLvlStrCache>
                      <c:ptCount val="18"/>
                      <c:lvl>
                        <c:pt idx="0">
                          <c:v>Mei</c:v>
                        </c:pt>
                        <c:pt idx="1">
                          <c:v>Juni</c:v>
                        </c:pt>
                        <c:pt idx="2">
                          <c:v>Juli </c:v>
                        </c:pt>
                        <c:pt idx="3">
                          <c:v>Agustus</c:v>
                        </c:pt>
                        <c:pt idx="4">
                          <c:v>September</c:v>
                        </c:pt>
                        <c:pt idx="5">
                          <c:v>Oktober</c:v>
                        </c:pt>
                        <c:pt idx="6">
                          <c:v>Nopember</c:v>
                        </c:pt>
                        <c:pt idx="7">
                          <c:v>Desember</c:v>
                        </c:pt>
                        <c:pt idx="8">
                          <c:v>Januari</c:v>
                        </c:pt>
                        <c:pt idx="9">
                          <c:v>Februari</c:v>
                        </c:pt>
                        <c:pt idx="10">
                          <c:v>Maret</c:v>
                        </c:pt>
                        <c:pt idx="11">
                          <c:v>April</c:v>
                        </c:pt>
                        <c:pt idx="12">
                          <c:v>Mei</c:v>
                        </c:pt>
                        <c:pt idx="13">
                          <c:v>Juni</c:v>
                        </c:pt>
                        <c:pt idx="14">
                          <c:v>Juli </c:v>
                        </c:pt>
                        <c:pt idx="15">
                          <c:v>Agustus</c:v>
                        </c:pt>
                        <c:pt idx="16">
                          <c:v>September</c:v>
                        </c:pt>
                        <c:pt idx="17">
                          <c:v>Oktober</c:v>
                        </c:pt>
                      </c:lvl>
                      <c:lvl>
                        <c:pt idx="0">
                          <c:v>2018</c:v>
                        </c:pt>
                        <c:pt idx="1">
                          <c:v>2018</c:v>
                        </c:pt>
                        <c:pt idx="2">
                          <c:v>2018</c:v>
                        </c:pt>
                        <c:pt idx="3">
                          <c:v>2018</c:v>
                        </c:pt>
                        <c:pt idx="4">
                          <c:v>2018</c:v>
                        </c:pt>
                        <c:pt idx="5">
                          <c:v>2018</c:v>
                        </c:pt>
                        <c:pt idx="6">
                          <c:v>2018</c:v>
                        </c:pt>
                        <c:pt idx="7">
                          <c:v>2018</c:v>
                        </c:pt>
                        <c:pt idx="8">
                          <c:v>2019</c:v>
                        </c:pt>
                        <c:pt idx="9">
                          <c:v>2019</c:v>
                        </c:pt>
                        <c:pt idx="10">
                          <c:v>2019</c:v>
                        </c:pt>
                        <c:pt idx="11">
                          <c:v>2019</c:v>
                        </c:pt>
                        <c:pt idx="12">
                          <c:v>2019</c:v>
                        </c:pt>
                        <c:pt idx="13">
                          <c:v>2019</c:v>
                        </c:pt>
                        <c:pt idx="14">
                          <c:v>2019</c:v>
                        </c:pt>
                        <c:pt idx="15">
                          <c:v>2019</c:v>
                        </c:pt>
                        <c:pt idx="16">
                          <c:v>2019</c:v>
                        </c:pt>
                        <c:pt idx="17">
                          <c:v>2019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SPHJ05!$J$6:$J$23</c15:sqref>
                        </c15:formulaRef>
                      </c:ext>
                    </c:extLst>
                    <c:numCache>
                      <c:formatCode>_(* #,##0_);_(* \(#,##0\);_(* \-_);_(@_)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8-12F1-44E6-93EC-A1A229BC6F53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SPHJ05!$K$5</c15:sqref>
                        </c15:formulaRef>
                      </c:ext>
                    </c:extLst>
                    <c:strCache>
                      <c:ptCount val="1"/>
                      <c:pt idx="0">
                        <c:v>Biaya Treatment (IDR)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SPHJ05!$B$6:$C$23</c15:sqref>
                        </c15:formulaRef>
                      </c:ext>
                    </c:extLst>
                    <c:multiLvlStrCache>
                      <c:ptCount val="18"/>
                      <c:lvl>
                        <c:pt idx="0">
                          <c:v>Mei</c:v>
                        </c:pt>
                        <c:pt idx="1">
                          <c:v>Juni</c:v>
                        </c:pt>
                        <c:pt idx="2">
                          <c:v>Juli </c:v>
                        </c:pt>
                        <c:pt idx="3">
                          <c:v>Agustus</c:v>
                        </c:pt>
                        <c:pt idx="4">
                          <c:v>September</c:v>
                        </c:pt>
                        <c:pt idx="5">
                          <c:v>Oktober</c:v>
                        </c:pt>
                        <c:pt idx="6">
                          <c:v>Nopember</c:v>
                        </c:pt>
                        <c:pt idx="7">
                          <c:v>Desember</c:v>
                        </c:pt>
                        <c:pt idx="8">
                          <c:v>Januari</c:v>
                        </c:pt>
                        <c:pt idx="9">
                          <c:v>Februari</c:v>
                        </c:pt>
                        <c:pt idx="10">
                          <c:v>Maret</c:v>
                        </c:pt>
                        <c:pt idx="11">
                          <c:v>April</c:v>
                        </c:pt>
                        <c:pt idx="12">
                          <c:v>Mei</c:v>
                        </c:pt>
                        <c:pt idx="13">
                          <c:v>Juni</c:v>
                        </c:pt>
                        <c:pt idx="14">
                          <c:v>Juli </c:v>
                        </c:pt>
                        <c:pt idx="15">
                          <c:v>Agustus</c:v>
                        </c:pt>
                        <c:pt idx="16">
                          <c:v>September</c:v>
                        </c:pt>
                        <c:pt idx="17">
                          <c:v>Oktober</c:v>
                        </c:pt>
                      </c:lvl>
                      <c:lvl>
                        <c:pt idx="0">
                          <c:v>2018</c:v>
                        </c:pt>
                        <c:pt idx="1">
                          <c:v>2018</c:v>
                        </c:pt>
                        <c:pt idx="2">
                          <c:v>2018</c:v>
                        </c:pt>
                        <c:pt idx="3">
                          <c:v>2018</c:v>
                        </c:pt>
                        <c:pt idx="4">
                          <c:v>2018</c:v>
                        </c:pt>
                        <c:pt idx="5">
                          <c:v>2018</c:v>
                        </c:pt>
                        <c:pt idx="6">
                          <c:v>2018</c:v>
                        </c:pt>
                        <c:pt idx="7">
                          <c:v>2018</c:v>
                        </c:pt>
                        <c:pt idx="8">
                          <c:v>2019</c:v>
                        </c:pt>
                        <c:pt idx="9">
                          <c:v>2019</c:v>
                        </c:pt>
                        <c:pt idx="10">
                          <c:v>2019</c:v>
                        </c:pt>
                        <c:pt idx="11">
                          <c:v>2019</c:v>
                        </c:pt>
                        <c:pt idx="12">
                          <c:v>2019</c:v>
                        </c:pt>
                        <c:pt idx="13">
                          <c:v>2019</c:v>
                        </c:pt>
                        <c:pt idx="14">
                          <c:v>2019</c:v>
                        </c:pt>
                        <c:pt idx="15">
                          <c:v>2019</c:v>
                        </c:pt>
                        <c:pt idx="16">
                          <c:v>2019</c:v>
                        </c:pt>
                        <c:pt idx="17">
                          <c:v>2019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SPHJ05!$K$6:$K$23</c15:sqref>
                        </c15:formulaRef>
                      </c:ext>
                    </c:extLst>
                    <c:numCache>
                      <c:formatCode>_([$Rp-421]* #,##0.00_);_([$Rp-421]* \(#,##0.00\);_([$Rp-421]* \-??_);_(@_)</c:formatCode>
                      <c:ptCount val="18"/>
                      <c:pt idx="0">
                        <c:v>429000</c:v>
                      </c:pt>
                      <c:pt idx="1">
                        <c:v>3134500</c:v>
                      </c:pt>
                      <c:pt idx="2">
                        <c:v>385000</c:v>
                      </c:pt>
                      <c:pt idx="3">
                        <c:v>35000</c:v>
                      </c:pt>
                      <c:pt idx="4">
                        <c:v>105000</c:v>
                      </c:pt>
                      <c:pt idx="5">
                        <c:v>10400000</c:v>
                      </c:pt>
                      <c:pt idx="6">
                        <c:v>1417500</c:v>
                      </c:pt>
                      <c:pt idx="7">
                        <c:v>7800000</c:v>
                      </c:pt>
                      <c:pt idx="8">
                        <c:v>0</c:v>
                      </c:pt>
                      <c:pt idx="9">
                        <c:v>2800000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474200000</c:v>
                      </c:pt>
                      <c:pt idx="13">
                        <c:v>843237500</c:v>
                      </c:pt>
                      <c:pt idx="14">
                        <c:v>305787500</c:v>
                      </c:pt>
                      <c:pt idx="15">
                        <c:v>382712500</c:v>
                      </c:pt>
                      <c:pt idx="16">
                        <c:v>8067500</c:v>
                      </c:pt>
                      <c:pt idx="17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9-12F1-44E6-93EC-A1A229BC6F53}"/>
                  </c:ext>
                </c:extLst>
              </c15:ser>
            </c15:filteredLineSeries>
          </c:ext>
        </c:extLst>
      </c:lineChart>
      <c:catAx>
        <c:axId val="-904481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04480768"/>
        <c:crosses val="autoZero"/>
        <c:auto val="1"/>
        <c:lblAlgn val="ctr"/>
        <c:lblOffset val="100"/>
        <c:noMultiLvlLbl val="0"/>
      </c:catAx>
      <c:valAx>
        <c:axId val="-90448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[$Rp-421]* #,##0.00_);_([$Rp-421]* \(#,##0.00\);_([$Rp-421]* \-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04481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8"/>
          <c:order val="8"/>
          <c:tx>
            <c:strRef>
              <c:f>SPHJ01!$L$5</c:f>
              <c:strCache>
                <c:ptCount val="1"/>
                <c:pt idx="0">
                  <c:v>Biaya/ m3 air limbah (IDR/m3)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multiLvlStrRef>
              <c:f>SPHJ01!$B$6:$C$65</c:f>
              <c:multiLvlStrCache>
                <c:ptCount val="60"/>
                <c:lvl>
                  <c:pt idx="0">
                    <c:v>Januari</c:v>
                  </c:pt>
                  <c:pt idx="1">
                    <c:v>Februari</c:v>
                  </c:pt>
                  <c:pt idx="2">
                    <c:v>Maret</c:v>
                  </c:pt>
                  <c:pt idx="3">
                    <c:v>April</c:v>
                  </c:pt>
                  <c:pt idx="4">
                    <c:v>Mei</c:v>
                  </c:pt>
                  <c:pt idx="5">
                    <c:v>Juni</c:v>
                  </c:pt>
                  <c:pt idx="6">
                    <c:v>Juli </c:v>
                  </c:pt>
                  <c:pt idx="7">
                    <c:v>Agustus</c:v>
                  </c:pt>
                  <c:pt idx="8">
                    <c:v>September</c:v>
                  </c:pt>
                  <c:pt idx="9">
                    <c:v>Oktober</c:v>
                  </c:pt>
                  <c:pt idx="10">
                    <c:v>Nopember</c:v>
                  </c:pt>
                  <c:pt idx="11">
                    <c:v>Desember</c:v>
                  </c:pt>
                  <c:pt idx="12">
                    <c:v>Januari</c:v>
                  </c:pt>
                  <c:pt idx="13">
                    <c:v>Februari</c:v>
                  </c:pt>
                  <c:pt idx="14">
                    <c:v>Maret</c:v>
                  </c:pt>
                  <c:pt idx="15">
                    <c:v>April</c:v>
                  </c:pt>
                  <c:pt idx="16">
                    <c:v>Mei</c:v>
                  </c:pt>
                  <c:pt idx="17">
                    <c:v>Juni</c:v>
                  </c:pt>
                  <c:pt idx="18">
                    <c:v>Juli </c:v>
                  </c:pt>
                  <c:pt idx="19">
                    <c:v>Agustus</c:v>
                  </c:pt>
                  <c:pt idx="20">
                    <c:v>September</c:v>
                  </c:pt>
                  <c:pt idx="21">
                    <c:v>Oktober</c:v>
                  </c:pt>
                  <c:pt idx="22">
                    <c:v>Nopember</c:v>
                  </c:pt>
                  <c:pt idx="23">
                    <c:v>Desember</c:v>
                  </c:pt>
                  <c:pt idx="24">
                    <c:v>Januari</c:v>
                  </c:pt>
                  <c:pt idx="25">
                    <c:v>Februari</c:v>
                  </c:pt>
                  <c:pt idx="26">
                    <c:v>Maret</c:v>
                  </c:pt>
                  <c:pt idx="27">
                    <c:v>April</c:v>
                  </c:pt>
                  <c:pt idx="28">
                    <c:v>Mei</c:v>
                  </c:pt>
                  <c:pt idx="29">
                    <c:v>Juni</c:v>
                  </c:pt>
                  <c:pt idx="30">
                    <c:v>Juli </c:v>
                  </c:pt>
                  <c:pt idx="31">
                    <c:v>Agustus</c:v>
                  </c:pt>
                  <c:pt idx="32">
                    <c:v>September</c:v>
                  </c:pt>
                  <c:pt idx="33">
                    <c:v>Oktober</c:v>
                  </c:pt>
                  <c:pt idx="34">
                    <c:v>Nopember</c:v>
                  </c:pt>
                  <c:pt idx="35">
                    <c:v>Desember</c:v>
                  </c:pt>
                  <c:pt idx="36">
                    <c:v>Januari</c:v>
                  </c:pt>
                  <c:pt idx="37">
                    <c:v>Februari</c:v>
                  </c:pt>
                  <c:pt idx="38">
                    <c:v>Maret</c:v>
                  </c:pt>
                  <c:pt idx="39">
                    <c:v>April</c:v>
                  </c:pt>
                  <c:pt idx="40">
                    <c:v>Mei</c:v>
                  </c:pt>
                  <c:pt idx="41">
                    <c:v>Juni</c:v>
                  </c:pt>
                  <c:pt idx="42">
                    <c:v>Juli </c:v>
                  </c:pt>
                  <c:pt idx="43">
                    <c:v>Agustus</c:v>
                  </c:pt>
                  <c:pt idx="44">
                    <c:v>September</c:v>
                  </c:pt>
                  <c:pt idx="45">
                    <c:v>Oktober</c:v>
                  </c:pt>
                  <c:pt idx="46">
                    <c:v>Nopember</c:v>
                  </c:pt>
                  <c:pt idx="47">
                    <c:v>Desember</c:v>
                  </c:pt>
                  <c:pt idx="48">
                    <c:v>Januari</c:v>
                  </c:pt>
                  <c:pt idx="49">
                    <c:v>Februari</c:v>
                  </c:pt>
                  <c:pt idx="50">
                    <c:v>Maret</c:v>
                  </c:pt>
                  <c:pt idx="51">
                    <c:v>April</c:v>
                  </c:pt>
                  <c:pt idx="52">
                    <c:v>Mei</c:v>
                  </c:pt>
                  <c:pt idx="53">
                    <c:v>Juni</c:v>
                  </c:pt>
                  <c:pt idx="54">
                    <c:v>Juli </c:v>
                  </c:pt>
                  <c:pt idx="55">
                    <c:v>Agustus</c:v>
                  </c:pt>
                  <c:pt idx="56">
                    <c:v>September</c:v>
                  </c:pt>
                  <c:pt idx="57">
                    <c:v>Oktober</c:v>
                  </c:pt>
                  <c:pt idx="58">
                    <c:v>Nopember</c:v>
                  </c:pt>
                  <c:pt idx="59">
                    <c:v>Desember</c:v>
                  </c:pt>
                </c:lvl>
                <c:lvl>
                  <c:pt idx="0">
                    <c:v>2018</c:v>
                  </c:pt>
                  <c:pt idx="1">
                    <c:v>2018</c:v>
                  </c:pt>
                  <c:pt idx="2">
                    <c:v>2018</c:v>
                  </c:pt>
                  <c:pt idx="3">
                    <c:v>2018</c:v>
                  </c:pt>
                  <c:pt idx="4">
                    <c:v>2018</c:v>
                  </c:pt>
                  <c:pt idx="5">
                    <c:v>2018</c:v>
                  </c:pt>
                  <c:pt idx="6">
                    <c:v>2018</c:v>
                  </c:pt>
                  <c:pt idx="7">
                    <c:v>2018</c:v>
                  </c:pt>
                  <c:pt idx="8">
                    <c:v>2018</c:v>
                  </c:pt>
                  <c:pt idx="9">
                    <c:v>2018</c:v>
                  </c:pt>
                  <c:pt idx="10">
                    <c:v>2018</c:v>
                  </c:pt>
                  <c:pt idx="11">
                    <c:v>2018</c:v>
                  </c:pt>
                  <c:pt idx="12">
                    <c:v>2019</c:v>
                  </c:pt>
                  <c:pt idx="13">
                    <c:v>2019</c:v>
                  </c:pt>
                  <c:pt idx="14">
                    <c:v>2019</c:v>
                  </c:pt>
                  <c:pt idx="15">
                    <c:v>2019</c:v>
                  </c:pt>
                  <c:pt idx="16">
                    <c:v>2019</c:v>
                  </c:pt>
                  <c:pt idx="17">
                    <c:v>2019</c:v>
                  </c:pt>
                  <c:pt idx="18">
                    <c:v>2019</c:v>
                  </c:pt>
                  <c:pt idx="19">
                    <c:v>2019</c:v>
                  </c:pt>
                  <c:pt idx="20">
                    <c:v>2019</c:v>
                  </c:pt>
                  <c:pt idx="21">
                    <c:v>2019</c:v>
                  </c:pt>
                  <c:pt idx="22">
                    <c:v>2019</c:v>
                  </c:pt>
                  <c:pt idx="23">
                    <c:v>2019</c:v>
                  </c:pt>
                  <c:pt idx="24">
                    <c:v>2020</c:v>
                  </c:pt>
                  <c:pt idx="25">
                    <c:v>2020</c:v>
                  </c:pt>
                  <c:pt idx="26">
                    <c:v>2020</c:v>
                  </c:pt>
                  <c:pt idx="27">
                    <c:v>2020</c:v>
                  </c:pt>
                  <c:pt idx="28">
                    <c:v>2020</c:v>
                  </c:pt>
                  <c:pt idx="29">
                    <c:v>2020</c:v>
                  </c:pt>
                  <c:pt idx="30">
                    <c:v>2020</c:v>
                  </c:pt>
                  <c:pt idx="31">
                    <c:v>2020</c:v>
                  </c:pt>
                  <c:pt idx="32">
                    <c:v>2020</c:v>
                  </c:pt>
                  <c:pt idx="33">
                    <c:v>2020</c:v>
                  </c:pt>
                  <c:pt idx="34">
                    <c:v>2020</c:v>
                  </c:pt>
                  <c:pt idx="35">
                    <c:v>2020</c:v>
                  </c:pt>
                  <c:pt idx="36">
                    <c:v>2021</c:v>
                  </c:pt>
                  <c:pt idx="37">
                    <c:v>2021</c:v>
                  </c:pt>
                  <c:pt idx="38">
                    <c:v>2021</c:v>
                  </c:pt>
                  <c:pt idx="39">
                    <c:v>2021</c:v>
                  </c:pt>
                  <c:pt idx="40">
                    <c:v>2021</c:v>
                  </c:pt>
                  <c:pt idx="41">
                    <c:v>2021</c:v>
                  </c:pt>
                  <c:pt idx="42">
                    <c:v>2021</c:v>
                  </c:pt>
                  <c:pt idx="43">
                    <c:v>2021</c:v>
                  </c:pt>
                  <c:pt idx="44">
                    <c:v>2021</c:v>
                  </c:pt>
                  <c:pt idx="45">
                    <c:v>2021</c:v>
                  </c:pt>
                  <c:pt idx="46">
                    <c:v>2021</c:v>
                  </c:pt>
                  <c:pt idx="47">
                    <c:v>2021</c:v>
                  </c:pt>
                  <c:pt idx="48">
                    <c:v>2022</c:v>
                  </c:pt>
                  <c:pt idx="49">
                    <c:v>2022</c:v>
                  </c:pt>
                  <c:pt idx="50">
                    <c:v>2022</c:v>
                  </c:pt>
                  <c:pt idx="51">
                    <c:v>2022</c:v>
                  </c:pt>
                  <c:pt idx="52">
                    <c:v>2022</c:v>
                  </c:pt>
                  <c:pt idx="53">
                    <c:v>2022</c:v>
                  </c:pt>
                  <c:pt idx="54">
                    <c:v>2022</c:v>
                  </c:pt>
                  <c:pt idx="55">
                    <c:v>2022</c:v>
                  </c:pt>
                  <c:pt idx="56">
                    <c:v>2022</c:v>
                  </c:pt>
                  <c:pt idx="57">
                    <c:v>2022</c:v>
                  </c:pt>
                  <c:pt idx="58">
                    <c:v>2022</c:v>
                  </c:pt>
                  <c:pt idx="59">
                    <c:v>2022</c:v>
                  </c:pt>
                </c:lvl>
              </c:multiLvlStrCache>
            </c:multiLvlStrRef>
          </c:cat>
          <c:val>
            <c:numRef>
              <c:f>SPHJ01!$L$6:$L$65</c:f>
              <c:numCache>
                <c:formatCode>_([$Rp-421]* #,##0.00_);_([$Rp-421]* \(#,##0.00\);_([$Rp-421]* \-??_);_(@_)</c:formatCode>
                <c:ptCount val="60"/>
                <c:pt idx="0">
                  <c:v>2562.6987480264183</c:v>
                </c:pt>
                <c:pt idx="1">
                  <c:v>1131.4468415705492</c:v>
                </c:pt>
                <c:pt idx="2">
                  <c:v>1738.8962153753089</c:v>
                </c:pt>
                <c:pt idx="3">
                  <c:v>1059.7361092661915</c:v>
                </c:pt>
                <c:pt idx="4">
                  <c:v>999.70872287262421</c:v>
                </c:pt>
                <c:pt idx="5">
                  <c:v>1299.5619146934939</c:v>
                </c:pt>
                <c:pt idx="6">
                  <c:v>1710.3626806100983</c:v>
                </c:pt>
                <c:pt idx="7">
                  <c:v>1730.1437188726632</c:v>
                </c:pt>
                <c:pt idx="8">
                  <c:v>1823.2356178688883</c:v>
                </c:pt>
                <c:pt idx="9">
                  <c:v>1294.4290317709208</c:v>
                </c:pt>
                <c:pt idx="10">
                  <c:v>1433.3496174764957</c:v>
                </c:pt>
                <c:pt idx="11">
                  <c:v>1230.5565277021146</c:v>
                </c:pt>
                <c:pt idx="12">
                  <c:v>1144.2132049799773</c:v>
                </c:pt>
                <c:pt idx="13">
                  <c:v>1596.5153605495639</c:v>
                </c:pt>
                <c:pt idx="14">
                  <c:v>1317.338173258097</c:v>
                </c:pt>
                <c:pt idx="15">
                  <c:v>889.52248532622673</c:v>
                </c:pt>
                <c:pt idx="16">
                  <c:v>353.19334098813067</c:v>
                </c:pt>
                <c:pt idx="17">
                  <c:v>676.83440831986377</c:v>
                </c:pt>
                <c:pt idx="18">
                  <c:v>173.6130153812905</c:v>
                </c:pt>
                <c:pt idx="19">
                  <c:v>315.51825604454842</c:v>
                </c:pt>
                <c:pt idx="20">
                  <c:v>5434.3539281508338</c:v>
                </c:pt>
                <c:pt idx="21">
                  <c:v>98.755712852524809</c:v>
                </c:pt>
                <c:pt idx="22">
                  <c:v>80.336300692383773</c:v>
                </c:pt>
                <c:pt idx="23">
                  <c:v>137.75362318840581</c:v>
                </c:pt>
                <c:pt idx="24">
                  <c:v>360</c:v>
                </c:pt>
                <c:pt idx="25">
                  <c:v>360</c:v>
                </c:pt>
                <c:pt idx="26">
                  <c:v>360</c:v>
                </c:pt>
                <c:pt idx="27">
                  <c:v>79.687490039063746</c:v>
                </c:pt>
                <c:pt idx="28">
                  <c:v>70</c:v>
                </c:pt>
                <c:pt idx="29">
                  <c:v>118.8</c:v>
                </c:pt>
                <c:pt idx="30">
                  <c:v>87.341039308458605</c:v>
                </c:pt>
                <c:pt idx="31">
                  <c:v>1900.0149203625649</c:v>
                </c:pt>
                <c:pt idx="32">
                  <c:v>368.54430317492205</c:v>
                </c:pt>
                <c:pt idx="33">
                  <c:v>654.34895538616479</c:v>
                </c:pt>
                <c:pt idx="34">
                  <c:v>288.42440984229643</c:v>
                </c:pt>
                <c:pt idx="35">
                  <c:v>288.42440984229643</c:v>
                </c:pt>
                <c:pt idx="36">
                  <c:v>165.92083017085238</c:v>
                </c:pt>
                <c:pt idx="37">
                  <c:v>356.11654600937578</c:v>
                </c:pt>
                <c:pt idx="38">
                  <c:v>154.96961347889774</c:v>
                </c:pt>
                <c:pt idx="39">
                  <c:v>231.85073858770465</c:v>
                </c:pt>
                <c:pt idx="40">
                  <c:v>474.58939188332931</c:v>
                </c:pt>
                <c:pt idx="41">
                  <c:v>175.69253191982889</c:v>
                </c:pt>
                <c:pt idx="42">
                  <c:v>539.44294438175086</c:v>
                </c:pt>
                <c:pt idx="43">
                  <c:v>576.78982359745839</c:v>
                </c:pt>
                <c:pt idx="44">
                  <c:v>579.63927518353523</c:v>
                </c:pt>
                <c:pt idx="45">
                  <c:v>254.30481540296012</c:v>
                </c:pt>
                <c:pt idx="46">
                  <c:v>1920.978418341075</c:v>
                </c:pt>
                <c:pt idx="47">
                  <c:v>11.950953287707248</c:v>
                </c:pt>
                <c:pt idx="48">
                  <c:v>817.75846586274076</c:v>
                </c:pt>
                <c:pt idx="49">
                  <c:v>2191.3490236805051</c:v>
                </c:pt>
                <c:pt idx="50">
                  <c:v>60.662727191603871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 formatCode="_-[$Rp-421]* #,##0.00_-;\-[$Rp-421]* #,##0.00_-;_-[$Rp-421]* &quot;-&quot;??_-;_-@_-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3CEC-4CB5-B11A-8AC4FC3E08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904478048"/>
        <c:axId val="-904462272"/>
        <c:extLst xmlns:c16r2="http://schemas.microsoft.com/office/drawing/2015/06/chart"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SPHJ01!$D$5</c15:sqref>
                        </c15:formulaRef>
                      </c:ext>
                    </c:extLst>
                    <c:strCache>
                      <c:ptCount val="1"/>
                      <c:pt idx="0">
                        <c:v>pH rata rata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 xmlns:c16r2="http://schemas.microsoft.com/office/drawing/2015/06/chart">
                      <c:ext uri="{02D57815-91ED-43cb-92C2-25804820EDAC}">
                        <c15:formulaRef>
                          <c15:sqref>SPHJ01!$B$6:$C$65</c15:sqref>
                        </c15:formulaRef>
                      </c:ext>
                    </c:extLst>
                    <c:multiLvlStrCache>
                      <c:ptCount val="60"/>
                      <c:lvl>
                        <c:pt idx="0">
                          <c:v>Januari</c:v>
                        </c:pt>
                        <c:pt idx="1">
                          <c:v>Februari</c:v>
                        </c:pt>
                        <c:pt idx="2">
                          <c:v>Maret</c:v>
                        </c:pt>
                        <c:pt idx="3">
                          <c:v>April</c:v>
                        </c:pt>
                        <c:pt idx="4">
                          <c:v>Mei</c:v>
                        </c:pt>
                        <c:pt idx="5">
                          <c:v>Juni</c:v>
                        </c:pt>
                        <c:pt idx="6">
                          <c:v>Juli </c:v>
                        </c:pt>
                        <c:pt idx="7">
                          <c:v>Agustus</c:v>
                        </c:pt>
                        <c:pt idx="8">
                          <c:v>September</c:v>
                        </c:pt>
                        <c:pt idx="9">
                          <c:v>Oktober</c:v>
                        </c:pt>
                        <c:pt idx="10">
                          <c:v>Nopember</c:v>
                        </c:pt>
                        <c:pt idx="11">
                          <c:v>Desember</c:v>
                        </c:pt>
                        <c:pt idx="12">
                          <c:v>Januari</c:v>
                        </c:pt>
                        <c:pt idx="13">
                          <c:v>Februari</c:v>
                        </c:pt>
                        <c:pt idx="14">
                          <c:v>Maret</c:v>
                        </c:pt>
                        <c:pt idx="15">
                          <c:v>April</c:v>
                        </c:pt>
                        <c:pt idx="16">
                          <c:v>Mei</c:v>
                        </c:pt>
                        <c:pt idx="17">
                          <c:v>Juni</c:v>
                        </c:pt>
                        <c:pt idx="18">
                          <c:v>Juli </c:v>
                        </c:pt>
                        <c:pt idx="19">
                          <c:v>Agustus</c:v>
                        </c:pt>
                        <c:pt idx="20">
                          <c:v>September</c:v>
                        </c:pt>
                        <c:pt idx="21">
                          <c:v>Oktober</c:v>
                        </c:pt>
                        <c:pt idx="22">
                          <c:v>Nopember</c:v>
                        </c:pt>
                        <c:pt idx="23">
                          <c:v>Desember</c:v>
                        </c:pt>
                        <c:pt idx="24">
                          <c:v>Januari</c:v>
                        </c:pt>
                        <c:pt idx="25">
                          <c:v>Februari</c:v>
                        </c:pt>
                        <c:pt idx="26">
                          <c:v>Maret</c:v>
                        </c:pt>
                        <c:pt idx="27">
                          <c:v>April</c:v>
                        </c:pt>
                        <c:pt idx="28">
                          <c:v>Mei</c:v>
                        </c:pt>
                        <c:pt idx="29">
                          <c:v>Juni</c:v>
                        </c:pt>
                        <c:pt idx="30">
                          <c:v>Juli </c:v>
                        </c:pt>
                        <c:pt idx="31">
                          <c:v>Agustus</c:v>
                        </c:pt>
                        <c:pt idx="32">
                          <c:v>September</c:v>
                        </c:pt>
                        <c:pt idx="33">
                          <c:v>Oktober</c:v>
                        </c:pt>
                        <c:pt idx="34">
                          <c:v>Nopember</c:v>
                        </c:pt>
                        <c:pt idx="35">
                          <c:v>Desember</c:v>
                        </c:pt>
                        <c:pt idx="36">
                          <c:v>Januari</c:v>
                        </c:pt>
                        <c:pt idx="37">
                          <c:v>Februari</c:v>
                        </c:pt>
                        <c:pt idx="38">
                          <c:v>Maret</c:v>
                        </c:pt>
                        <c:pt idx="39">
                          <c:v>April</c:v>
                        </c:pt>
                        <c:pt idx="40">
                          <c:v>Mei</c:v>
                        </c:pt>
                        <c:pt idx="41">
                          <c:v>Juni</c:v>
                        </c:pt>
                        <c:pt idx="42">
                          <c:v>Juli </c:v>
                        </c:pt>
                        <c:pt idx="43">
                          <c:v>Agustus</c:v>
                        </c:pt>
                        <c:pt idx="44">
                          <c:v>September</c:v>
                        </c:pt>
                        <c:pt idx="45">
                          <c:v>Oktober</c:v>
                        </c:pt>
                        <c:pt idx="46">
                          <c:v>Nopember</c:v>
                        </c:pt>
                        <c:pt idx="47">
                          <c:v>Desember</c:v>
                        </c:pt>
                        <c:pt idx="48">
                          <c:v>Januari</c:v>
                        </c:pt>
                        <c:pt idx="49">
                          <c:v>Februari</c:v>
                        </c:pt>
                        <c:pt idx="50">
                          <c:v>Maret</c:v>
                        </c:pt>
                        <c:pt idx="51">
                          <c:v>April</c:v>
                        </c:pt>
                        <c:pt idx="52">
                          <c:v>Mei</c:v>
                        </c:pt>
                        <c:pt idx="53">
                          <c:v>Juni</c:v>
                        </c:pt>
                        <c:pt idx="54">
                          <c:v>Juli </c:v>
                        </c:pt>
                        <c:pt idx="55">
                          <c:v>Agustus</c:v>
                        </c:pt>
                        <c:pt idx="56">
                          <c:v>September</c:v>
                        </c:pt>
                        <c:pt idx="57">
                          <c:v>Oktober</c:v>
                        </c:pt>
                        <c:pt idx="58">
                          <c:v>Nopember</c:v>
                        </c:pt>
                        <c:pt idx="59">
                          <c:v>Desember</c:v>
                        </c:pt>
                      </c:lvl>
                      <c:lvl>
                        <c:pt idx="0">
                          <c:v>2018</c:v>
                        </c:pt>
                        <c:pt idx="1">
                          <c:v>2018</c:v>
                        </c:pt>
                        <c:pt idx="2">
                          <c:v>2018</c:v>
                        </c:pt>
                        <c:pt idx="3">
                          <c:v>2018</c:v>
                        </c:pt>
                        <c:pt idx="4">
                          <c:v>2018</c:v>
                        </c:pt>
                        <c:pt idx="5">
                          <c:v>2018</c:v>
                        </c:pt>
                        <c:pt idx="6">
                          <c:v>2018</c:v>
                        </c:pt>
                        <c:pt idx="7">
                          <c:v>2018</c:v>
                        </c:pt>
                        <c:pt idx="8">
                          <c:v>2018</c:v>
                        </c:pt>
                        <c:pt idx="9">
                          <c:v>2018</c:v>
                        </c:pt>
                        <c:pt idx="10">
                          <c:v>2018</c:v>
                        </c:pt>
                        <c:pt idx="11">
                          <c:v>2018</c:v>
                        </c:pt>
                        <c:pt idx="12">
                          <c:v>2019</c:v>
                        </c:pt>
                        <c:pt idx="13">
                          <c:v>2019</c:v>
                        </c:pt>
                        <c:pt idx="14">
                          <c:v>2019</c:v>
                        </c:pt>
                        <c:pt idx="15">
                          <c:v>2019</c:v>
                        </c:pt>
                        <c:pt idx="16">
                          <c:v>2019</c:v>
                        </c:pt>
                        <c:pt idx="17">
                          <c:v>2019</c:v>
                        </c:pt>
                        <c:pt idx="18">
                          <c:v>2019</c:v>
                        </c:pt>
                        <c:pt idx="19">
                          <c:v>2019</c:v>
                        </c:pt>
                        <c:pt idx="20">
                          <c:v>2019</c:v>
                        </c:pt>
                        <c:pt idx="21">
                          <c:v>2019</c:v>
                        </c:pt>
                        <c:pt idx="22">
                          <c:v>2019</c:v>
                        </c:pt>
                        <c:pt idx="23">
                          <c:v>2019</c:v>
                        </c:pt>
                        <c:pt idx="24">
                          <c:v>2020</c:v>
                        </c:pt>
                        <c:pt idx="25">
                          <c:v>2020</c:v>
                        </c:pt>
                        <c:pt idx="26">
                          <c:v>2020</c:v>
                        </c:pt>
                        <c:pt idx="27">
                          <c:v>2020</c:v>
                        </c:pt>
                        <c:pt idx="28">
                          <c:v>2020</c:v>
                        </c:pt>
                        <c:pt idx="29">
                          <c:v>2020</c:v>
                        </c:pt>
                        <c:pt idx="30">
                          <c:v>2020</c:v>
                        </c:pt>
                        <c:pt idx="31">
                          <c:v>2020</c:v>
                        </c:pt>
                        <c:pt idx="32">
                          <c:v>2020</c:v>
                        </c:pt>
                        <c:pt idx="33">
                          <c:v>2020</c:v>
                        </c:pt>
                        <c:pt idx="34">
                          <c:v>2020</c:v>
                        </c:pt>
                        <c:pt idx="35">
                          <c:v>2020</c:v>
                        </c:pt>
                        <c:pt idx="36">
                          <c:v>2021</c:v>
                        </c:pt>
                        <c:pt idx="37">
                          <c:v>2021</c:v>
                        </c:pt>
                        <c:pt idx="38">
                          <c:v>2021</c:v>
                        </c:pt>
                        <c:pt idx="39">
                          <c:v>2021</c:v>
                        </c:pt>
                        <c:pt idx="40">
                          <c:v>2021</c:v>
                        </c:pt>
                        <c:pt idx="41">
                          <c:v>2021</c:v>
                        </c:pt>
                        <c:pt idx="42">
                          <c:v>2021</c:v>
                        </c:pt>
                        <c:pt idx="43">
                          <c:v>2021</c:v>
                        </c:pt>
                        <c:pt idx="44">
                          <c:v>2021</c:v>
                        </c:pt>
                        <c:pt idx="45">
                          <c:v>2021</c:v>
                        </c:pt>
                        <c:pt idx="46">
                          <c:v>2021</c:v>
                        </c:pt>
                        <c:pt idx="47">
                          <c:v>2021</c:v>
                        </c:pt>
                        <c:pt idx="48">
                          <c:v>2022</c:v>
                        </c:pt>
                        <c:pt idx="49">
                          <c:v>2022</c:v>
                        </c:pt>
                        <c:pt idx="50">
                          <c:v>2022</c:v>
                        </c:pt>
                        <c:pt idx="51">
                          <c:v>2022</c:v>
                        </c:pt>
                        <c:pt idx="52">
                          <c:v>2022</c:v>
                        </c:pt>
                        <c:pt idx="53">
                          <c:v>2022</c:v>
                        </c:pt>
                        <c:pt idx="54">
                          <c:v>2022</c:v>
                        </c:pt>
                        <c:pt idx="55">
                          <c:v>2022</c:v>
                        </c:pt>
                        <c:pt idx="56">
                          <c:v>2022</c:v>
                        </c:pt>
                        <c:pt idx="57">
                          <c:v>2022</c:v>
                        </c:pt>
                        <c:pt idx="58">
                          <c:v>2022</c:v>
                        </c:pt>
                        <c:pt idx="59">
                          <c:v>2022</c:v>
                        </c:pt>
                      </c:lvl>
                    </c:multiLvlStrCache>
                  </c:multiLvlStrRef>
                </c:cat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SPHJ01!$D$6:$D$65</c15:sqref>
                        </c15:formulaRef>
                      </c:ext>
                    </c:extLst>
                    <c:numCache>
                      <c:formatCode>0.00</c:formatCode>
                      <c:ptCount val="60"/>
                      <c:pt idx="0">
                        <c:v>7.7</c:v>
                      </c:pt>
                      <c:pt idx="1">
                        <c:v>7.8</c:v>
                      </c:pt>
                      <c:pt idx="2">
                        <c:v>8.6</c:v>
                      </c:pt>
                      <c:pt idx="3">
                        <c:v>8.1999999999999993</c:v>
                      </c:pt>
                      <c:pt idx="4">
                        <c:v>8.89</c:v>
                      </c:pt>
                      <c:pt idx="5">
                        <c:v>8.7799999999999994</c:v>
                      </c:pt>
                      <c:pt idx="6">
                        <c:v>8.6999999999999993</c:v>
                      </c:pt>
                      <c:pt idx="7">
                        <c:v>7</c:v>
                      </c:pt>
                      <c:pt idx="8">
                        <c:v>7.27</c:v>
                      </c:pt>
                      <c:pt idx="9">
                        <c:v>7.5774193548387094</c:v>
                      </c:pt>
                      <c:pt idx="10">
                        <c:v>7.6</c:v>
                      </c:pt>
                      <c:pt idx="11">
                        <c:v>7.15</c:v>
                      </c:pt>
                      <c:pt idx="12">
                        <c:v>7.3</c:v>
                      </c:pt>
                      <c:pt idx="13">
                        <c:v>7.7142857142857135</c:v>
                      </c:pt>
                      <c:pt idx="14">
                        <c:v>7.5</c:v>
                      </c:pt>
                      <c:pt idx="15">
                        <c:v>7.4</c:v>
                      </c:pt>
                      <c:pt idx="16">
                        <c:v>7.3</c:v>
                      </c:pt>
                      <c:pt idx="17">
                        <c:v>7.5</c:v>
                      </c:pt>
                      <c:pt idx="18">
                        <c:v>7.8129032258064521</c:v>
                      </c:pt>
                      <c:pt idx="19">
                        <c:v>7.7</c:v>
                      </c:pt>
                      <c:pt idx="20">
                        <c:v>7.4699999999999989</c:v>
                      </c:pt>
                      <c:pt idx="21">
                        <c:v>6.8</c:v>
                      </c:pt>
                      <c:pt idx="22">
                        <c:v>6.6</c:v>
                      </c:pt>
                      <c:pt idx="23">
                        <c:v>7.1</c:v>
                      </c:pt>
                      <c:pt idx="24">
                        <c:v>6.7</c:v>
                      </c:pt>
                      <c:pt idx="25">
                        <c:v>6.1</c:v>
                      </c:pt>
                      <c:pt idx="26">
                        <c:v>6.1806451612903217</c:v>
                      </c:pt>
                      <c:pt idx="27">
                        <c:v>6.1</c:v>
                      </c:pt>
                      <c:pt idx="28">
                        <c:v>6.7129032258064516</c:v>
                      </c:pt>
                      <c:pt idx="29">
                        <c:v>6.8</c:v>
                      </c:pt>
                      <c:pt idx="30">
                        <c:v>7</c:v>
                      </c:pt>
                      <c:pt idx="31">
                        <c:v>7.2</c:v>
                      </c:pt>
                      <c:pt idx="32">
                        <c:v>7.1</c:v>
                      </c:pt>
                      <c:pt idx="33">
                        <c:v>6.4928571428571411</c:v>
                      </c:pt>
                      <c:pt idx="34">
                        <c:v>6.54</c:v>
                      </c:pt>
                      <c:pt idx="35">
                        <c:v>6.54</c:v>
                      </c:pt>
                      <c:pt idx="36">
                        <c:v>6.2451612903225797</c:v>
                      </c:pt>
                      <c:pt idx="37">
                        <c:v>6.4142857142857155</c:v>
                      </c:pt>
                      <c:pt idx="38">
                        <c:v>6.241935483870968</c:v>
                      </c:pt>
                      <c:pt idx="39">
                        <c:v>6.9466666666666672</c:v>
                      </c:pt>
                      <c:pt idx="40">
                        <c:v>6.2161290322580642</c:v>
                      </c:pt>
                      <c:pt idx="41">
                        <c:v>6.9416666666666673</c:v>
                      </c:pt>
                      <c:pt idx="42">
                        <c:v>6.9571428571428555</c:v>
                      </c:pt>
                      <c:pt idx="43">
                        <c:v>6.8571428571428541</c:v>
                      </c:pt>
                      <c:pt idx="44">
                        <c:v>6.8350000000000009</c:v>
                      </c:pt>
                      <c:pt idx="45">
                        <c:v>6.95</c:v>
                      </c:pt>
                      <c:pt idx="46">
                        <c:v>7.22</c:v>
                      </c:pt>
                      <c:pt idx="47">
                        <c:v>6.89</c:v>
                      </c:pt>
                      <c:pt idx="48">
                        <c:v>7.0347826086956529</c:v>
                      </c:pt>
                      <c:pt idx="49">
                        <c:v>7.0555555555555562</c:v>
                      </c:pt>
                      <c:pt idx="50">
                        <c:v>6.8684210526315779</c:v>
                      </c:pt>
                      <c:pt idx="51">
                        <c:v>7</c:v>
                      </c:pt>
                      <c:pt idx="52">
                        <c:v>6.9899999999999984</c:v>
                      </c:pt>
                      <c:pt idx="53">
                        <c:v>7.0346153846153836</c:v>
                      </c:pt>
                      <c:pt idx="54">
                        <c:v>7.01</c:v>
                      </c:pt>
                      <c:pt idx="55">
                        <c:v>7.0517241379310338</c:v>
                      </c:pt>
                      <c:pt idx="56">
                        <c:v>6.9899999999999993</c:v>
                      </c:pt>
                      <c:pt idx="57">
                        <c:v>6.9483870967741916</c:v>
                      </c:pt>
                      <c:pt idx="58">
                        <c:v>7.1400000000000006</c:v>
                      </c:pt>
                      <c:pt idx="59">
                        <c:v>0</c:v>
                      </c:pt>
                    </c:numCache>
                  </c:numRef>
                </c: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0-3CEC-4CB5-B11A-8AC4FC3E08F6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SPHJ01!$E$5</c15:sqref>
                        </c15:formulaRef>
                      </c:ext>
                    </c:extLst>
                    <c:strCache>
                      <c:ptCount val="1"/>
                      <c:pt idx="0">
                        <c:v>TSS rata rata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SPHJ01!$B$6:$C$65</c15:sqref>
                        </c15:formulaRef>
                      </c:ext>
                    </c:extLst>
                    <c:multiLvlStrCache>
                      <c:ptCount val="60"/>
                      <c:lvl>
                        <c:pt idx="0">
                          <c:v>Januari</c:v>
                        </c:pt>
                        <c:pt idx="1">
                          <c:v>Februari</c:v>
                        </c:pt>
                        <c:pt idx="2">
                          <c:v>Maret</c:v>
                        </c:pt>
                        <c:pt idx="3">
                          <c:v>April</c:v>
                        </c:pt>
                        <c:pt idx="4">
                          <c:v>Mei</c:v>
                        </c:pt>
                        <c:pt idx="5">
                          <c:v>Juni</c:v>
                        </c:pt>
                        <c:pt idx="6">
                          <c:v>Juli </c:v>
                        </c:pt>
                        <c:pt idx="7">
                          <c:v>Agustus</c:v>
                        </c:pt>
                        <c:pt idx="8">
                          <c:v>September</c:v>
                        </c:pt>
                        <c:pt idx="9">
                          <c:v>Oktober</c:v>
                        </c:pt>
                        <c:pt idx="10">
                          <c:v>Nopember</c:v>
                        </c:pt>
                        <c:pt idx="11">
                          <c:v>Desember</c:v>
                        </c:pt>
                        <c:pt idx="12">
                          <c:v>Januari</c:v>
                        </c:pt>
                        <c:pt idx="13">
                          <c:v>Februari</c:v>
                        </c:pt>
                        <c:pt idx="14">
                          <c:v>Maret</c:v>
                        </c:pt>
                        <c:pt idx="15">
                          <c:v>April</c:v>
                        </c:pt>
                        <c:pt idx="16">
                          <c:v>Mei</c:v>
                        </c:pt>
                        <c:pt idx="17">
                          <c:v>Juni</c:v>
                        </c:pt>
                        <c:pt idx="18">
                          <c:v>Juli </c:v>
                        </c:pt>
                        <c:pt idx="19">
                          <c:v>Agustus</c:v>
                        </c:pt>
                        <c:pt idx="20">
                          <c:v>September</c:v>
                        </c:pt>
                        <c:pt idx="21">
                          <c:v>Oktober</c:v>
                        </c:pt>
                        <c:pt idx="22">
                          <c:v>Nopember</c:v>
                        </c:pt>
                        <c:pt idx="23">
                          <c:v>Desember</c:v>
                        </c:pt>
                        <c:pt idx="24">
                          <c:v>Januari</c:v>
                        </c:pt>
                        <c:pt idx="25">
                          <c:v>Februari</c:v>
                        </c:pt>
                        <c:pt idx="26">
                          <c:v>Maret</c:v>
                        </c:pt>
                        <c:pt idx="27">
                          <c:v>April</c:v>
                        </c:pt>
                        <c:pt idx="28">
                          <c:v>Mei</c:v>
                        </c:pt>
                        <c:pt idx="29">
                          <c:v>Juni</c:v>
                        </c:pt>
                        <c:pt idx="30">
                          <c:v>Juli </c:v>
                        </c:pt>
                        <c:pt idx="31">
                          <c:v>Agustus</c:v>
                        </c:pt>
                        <c:pt idx="32">
                          <c:v>September</c:v>
                        </c:pt>
                        <c:pt idx="33">
                          <c:v>Oktober</c:v>
                        </c:pt>
                        <c:pt idx="34">
                          <c:v>Nopember</c:v>
                        </c:pt>
                        <c:pt idx="35">
                          <c:v>Desember</c:v>
                        </c:pt>
                        <c:pt idx="36">
                          <c:v>Januari</c:v>
                        </c:pt>
                        <c:pt idx="37">
                          <c:v>Februari</c:v>
                        </c:pt>
                        <c:pt idx="38">
                          <c:v>Maret</c:v>
                        </c:pt>
                        <c:pt idx="39">
                          <c:v>April</c:v>
                        </c:pt>
                        <c:pt idx="40">
                          <c:v>Mei</c:v>
                        </c:pt>
                        <c:pt idx="41">
                          <c:v>Juni</c:v>
                        </c:pt>
                        <c:pt idx="42">
                          <c:v>Juli </c:v>
                        </c:pt>
                        <c:pt idx="43">
                          <c:v>Agustus</c:v>
                        </c:pt>
                        <c:pt idx="44">
                          <c:v>September</c:v>
                        </c:pt>
                        <c:pt idx="45">
                          <c:v>Oktober</c:v>
                        </c:pt>
                        <c:pt idx="46">
                          <c:v>Nopember</c:v>
                        </c:pt>
                        <c:pt idx="47">
                          <c:v>Desember</c:v>
                        </c:pt>
                        <c:pt idx="48">
                          <c:v>Januari</c:v>
                        </c:pt>
                        <c:pt idx="49">
                          <c:v>Februari</c:v>
                        </c:pt>
                        <c:pt idx="50">
                          <c:v>Maret</c:v>
                        </c:pt>
                        <c:pt idx="51">
                          <c:v>April</c:v>
                        </c:pt>
                        <c:pt idx="52">
                          <c:v>Mei</c:v>
                        </c:pt>
                        <c:pt idx="53">
                          <c:v>Juni</c:v>
                        </c:pt>
                        <c:pt idx="54">
                          <c:v>Juli </c:v>
                        </c:pt>
                        <c:pt idx="55">
                          <c:v>Agustus</c:v>
                        </c:pt>
                        <c:pt idx="56">
                          <c:v>September</c:v>
                        </c:pt>
                        <c:pt idx="57">
                          <c:v>Oktober</c:v>
                        </c:pt>
                        <c:pt idx="58">
                          <c:v>Nopember</c:v>
                        </c:pt>
                        <c:pt idx="59">
                          <c:v>Desember</c:v>
                        </c:pt>
                      </c:lvl>
                      <c:lvl>
                        <c:pt idx="0">
                          <c:v>2018</c:v>
                        </c:pt>
                        <c:pt idx="1">
                          <c:v>2018</c:v>
                        </c:pt>
                        <c:pt idx="2">
                          <c:v>2018</c:v>
                        </c:pt>
                        <c:pt idx="3">
                          <c:v>2018</c:v>
                        </c:pt>
                        <c:pt idx="4">
                          <c:v>2018</c:v>
                        </c:pt>
                        <c:pt idx="5">
                          <c:v>2018</c:v>
                        </c:pt>
                        <c:pt idx="6">
                          <c:v>2018</c:v>
                        </c:pt>
                        <c:pt idx="7">
                          <c:v>2018</c:v>
                        </c:pt>
                        <c:pt idx="8">
                          <c:v>2018</c:v>
                        </c:pt>
                        <c:pt idx="9">
                          <c:v>2018</c:v>
                        </c:pt>
                        <c:pt idx="10">
                          <c:v>2018</c:v>
                        </c:pt>
                        <c:pt idx="11">
                          <c:v>2018</c:v>
                        </c:pt>
                        <c:pt idx="12">
                          <c:v>2019</c:v>
                        </c:pt>
                        <c:pt idx="13">
                          <c:v>2019</c:v>
                        </c:pt>
                        <c:pt idx="14">
                          <c:v>2019</c:v>
                        </c:pt>
                        <c:pt idx="15">
                          <c:v>2019</c:v>
                        </c:pt>
                        <c:pt idx="16">
                          <c:v>2019</c:v>
                        </c:pt>
                        <c:pt idx="17">
                          <c:v>2019</c:v>
                        </c:pt>
                        <c:pt idx="18">
                          <c:v>2019</c:v>
                        </c:pt>
                        <c:pt idx="19">
                          <c:v>2019</c:v>
                        </c:pt>
                        <c:pt idx="20">
                          <c:v>2019</c:v>
                        </c:pt>
                        <c:pt idx="21">
                          <c:v>2019</c:v>
                        </c:pt>
                        <c:pt idx="22">
                          <c:v>2019</c:v>
                        </c:pt>
                        <c:pt idx="23">
                          <c:v>2019</c:v>
                        </c:pt>
                        <c:pt idx="24">
                          <c:v>2020</c:v>
                        </c:pt>
                        <c:pt idx="25">
                          <c:v>2020</c:v>
                        </c:pt>
                        <c:pt idx="26">
                          <c:v>2020</c:v>
                        </c:pt>
                        <c:pt idx="27">
                          <c:v>2020</c:v>
                        </c:pt>
                        <c:pt idx="28">
                          <c:v>2020</c:v>
                        </c:pt>
                        <c:pt idx="29">
                          <c:v>2020</c:v>
                        </c:pt>
                        <c:pt idx="30">
                          <c:v>2020</c:v>
                        </c:pt>
                        <c:pt idx="31">
                          <c:v>2020</c:v>
                        </c:pt>
                        <c:pt idx="32">
                          <c:v>2020</c:v>
                        </c:pt>
                        <c:pt idx="33">
                          <c:v>2020</c:v>
                        </c:pt>
                        <c:pt idx="34">
                          <c:v>2020</c:v>
                        </c:pt>
                        <c:pt idx="35">
                          <c:v>2020</c:v>
                        </c:pt>
                        <c:pt idx="36">
                          <c:v>2021</c:v>
                        </c:pt>
                        <c:pt idx="37">
                          <c:v>2021</c:v>
                        </c:pt>
                        <c:pt idx="38">
                          <c:v>2021</c:v>
                        </c:pt>
                        <c:pt idx="39">
                          <c:v>2021</c:v>
                        </c:pt>
                        <c:pt idx="40">
                          <c:v>2021</c:v>
                        </c:pt>
                        <c:pt idx="41">
                          <c:v>2021</c:v>
                        </c:pt>
                        <c:pt idx="42">
                          <c:v>2021</c:v>
                        </c:pt>
                        <c:pt idx="43">
                          <c:v>2021</c:v>
                        </c:pt>
                        <c:pt idx="44">
                          <c:v>2021</c:v>
                        </c:pt>
                        <c:pt idx="45">
                          <c:v>2021</c:v>
                        </c:pt>
                        <c:pt idx="46">
                          <c:v>2021</c:v>
                        </c:pt>
                        <c:pt idx="47">
                          <c:v>2021</c:v>
                        </c:pt>
                        <c:pt idx="48">
                          <c:v>2022</c:v>
                        </c:pt>
                        <c:pt idx="49">
                          <c:v>2022</c:v>
                        </c:pt>
                        <c:pt idx="50">
                          <c:v>2022</c:v>
                        </c:pt>
                        <c:pt idx="51">
                          <c:v>2022</c:v>
                        </c:pt>
                        <c:pt idx="52">
                          <c:v>2022</c:v>
                        </c:pt>
                        <c:pt idx="53">
                          <c:v>2022</c:v>
                        </c:pt>
                        <c:pt idx="54">
                          <c:v>2022</c:v>
                        </c:pt>
                        <c:pt idx="55">
                          <c:v>2022</c:v>
                        </c:pt>
                        <c:pt idx="56">
                          <c:v>2022</c:v>
                        </c:pt>
                        <c:pt idx="57">
                          <c:v>2022</c:v>
                        </c:pt>
                        <c:pt idx="58">
                          <c:v>2022</c:v>
                        </c:pt>
                        <c:pt idx="59">
                          <c:v>2022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SPHJ01!$E$6:$E$65</c15:sqref>
                        </c15:formulaRef>
                      </c:ext>
                    </c:extLst>
                    <c:numCache>
                      <c:formatCode>0</c:formatCode>
                      <c:ptCount val="60"/>
                      <c:pt idx="0">
                        <c:v>16.8</c:v>
                      </c:pt>
                      <c:pt idx="1">
                        <c:v>44.4</c:v>
                      </c:pt>
                      <c:pt idx="2">
                        <c:v>42.3</c:v>
                      </c:pt>
                      <c:pt idx="3">
                        <c:v>27.7</c:v>
                      </c:pt>
                      <c:pt idx="4">
                        <c:v>10</c:v>
                      </c:pt>
                      <c:pt idx="5">
                        <c:v>28.96</c:v>
                      </c:pt>
                      <c:pt idx="6">
                        <c:v>15.34</c:v>
                      </c:pt>
                      <c:pt idx="7">
                        <c:v>2</c:v>
                      </c:pt>
                      <c:pt idx="8">
                        <c:v>10</c:v>
                      </c:pt>
                      <c:pt idx="9">
                        <c:v>20.903225806451612</c:v>
                      </c:pt>
                      <c:pt idx="10">
                        <c:v>26</c:v>
                      </c:pt>
                      <c:pt idx="11">
                        <c:v>32.25</c:v>
                      </c:pt>
                      <c:pt idx="12">
                        <c:v>34.799999999999997</c:v>
                      </c:pt>
                      <c:pt idx="13">
                        <c:v>28.357142857142858</c:v>
                      </c:pt>
                      <c:pt idx="14">
                        <c:v>32.700000000000003</c:v>
                      </c:pt>
                      <c:pt idx="15">
                        <c:v>33.200000000000003</c:v>
                      </c:pt>
                      <c:pt idx="16">
                        <c:v>22.1</c:v>
                      </c:pt>
                      <c:pt idx="17">
                        <c:v>27</c:v>
                      </c:pt>
                      <c:pt idx="18">
                        <c:v>24.451612903225808</c:v>
                      </c:pt>
                      <c:pt idx="19">
                        <c:v>27.8</c:v>
                      </c:pt>
                      <c:pt idx="20">
                        <c:v>29.933333333333334</c:v>
                      </c:pt>
                      <c:pt idx="21">
                        <c:v>20</c:v>
                      </c:pt>
                      <c:pt idx="22" formatCode="0.00">
                        <c:v>19</c:v>
                      </c:pt>
                      <c:pt idx="23" formatCode="0.00">
                        <c:v>20</c:v>
                      </c:pt>
                      <c:pt idx="24">
                        <c:v>14</c:v>
                      </c:pt>
                      <c:pt idx="25">
                        <c:v>20</c:v>
                      </c:pt>
                      <c:pt idx="26">
                        <c:v>8.1612903225806459</c:v>
                      </c:pt>
                      <c:pt idx="27">
                        <c:v>6.75</c:v>
                      </c:pt>
                      <c:pt idx="28">
                        <c:v>14</c:v>
                      </c:pt>
                      <c:pt idx="29">
                        <c:v>14</c:v>
                      </c:pt>
                      <c:pt idx="30">
                        <c:v>24</c:v>
                      </c:pt>
                      <c:pt idx="31">
                        <c:v>18</c:v>
                      </c:pt>
                      <c:pt idx="32">
                        <c:v>20</c:v>
                      </c:pt>
                      <c:pt idx="33">
                        <c:v>12.892857142857142</c:v>
                      </c:pt>
                      <c:pt idx="34">
                        <c:v>15.59</c:v>
                      </c:pt>
                      <c:pt idx="35">
                        <c:v>15.59</c:v>
                      </c:pt>
                      <c:pt idx="36">
                        <c:v>20.129032258064516</c:v>
                      </c:pt>
                      <c:pt idx="37">
                        <c:v>10.964285714285714</c:v>
                      </c:pt>
                      <c:pt idx="38">
                        <c:v>20.741935483870968</c:v>
                      </c:pt>
                      <c:pt idx="39">
                        <c:v>7.1333333333333337</c:v>
                      </c:pt>
                      <c:pt idx="40">
                        <c:v>4.645161290322581</c:v>
                      </c:pt>
                      <c:pt idx="41">
                        <c:v>2.5</c:v>
                      </c:pt>
                      <c:pt idx="42">
                        <c:v>7.4285714285714288</c:v>
                      </c:pt>
                      <c:pt idx="43">
                        <c:v>2.225806451612903</c:v>
                      </c:pt>
                      <c:pt idx="44">
                        <c:v>6.15</c:v>
                      </c:pt>
                      <c:pt idx="45">
                        <c:v>7.55</c:v>
                      </c:pt>
                      <c:pt idx="46">
                        <c:v>11.166666666666666</c:v>
                      </c:pt>
                      <c:pt idx="47">
                        <c:v>7.14</c:v>
                      </c:pt>
                      <c:pt idx="48">
                        <c:v>10.652173913043478</c:v>
                      </c:pt>
                      <c:pt idx="49">
                        <c:v>11.111111111111111</c:v>
                      </c:pt>
                      <c:pt idx="50">
                        <c:v>18.578947368421051</c:v>
                      </c:pt>
                      <c:pt idx="51">
                        <c:v>15.6</c:v>
                      </c:pt>
                      <c:pt idx="52">
                        <c:v>8.1333333333333329</c:v>
                      </c:pt>
                      <c:pt idx="53">
                        <c:v>29.923076923076923</c:v>
                      </c:pt>
                      <c:pt idx="54">
                        <c:v>13.37</c:v>
                      </c:pt>
                      <c:pt idx="55">
                        <c:v>13.896551724137931</c:v>
                      </c:pt>
                      <c:pt idx="56">
                        <c:v>13.666666666666666</c:v>
                      </c:pt>
                      <c:pt idx="57">
                        <c:v>14.96774193548387</c:v>
                      </c:pt>
                      <c:pt idx="58">
                        <c:v>11.4</c:v>
                      </c:pt>
                      <c:pt idx="5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1-3CEC-4CB5-B11A-8AC4FC3E08F6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SPHJ01!$F$5</c15:sqref>
                        </c15:formulaRef>
                      </c:ext>
                    </c:extLst>
                    <c:strCache>
                      <c:ptCount val="1"/>
                      <c:pt idx="0">
                        <c:v>Debit rata rata (l/s)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SPHJ01!$B$6:$C$65</c15:sqref>
                        </c15:formulaRef>
                      </c:ext>
                    </c:extLst>
                    <c:multiLvlStrCache>
                      <c:ptCount val="60"/>
                      <c:lvl>
                        <c:pt idx="0">
                          <c:v>Januari</c:v>
                        </c:pt>
                        <c:pt idx="1">
                          <c:v>Februari</c:v>
                        </c:pt>
                        <c:pt idx="2">
                          <c:v>Maret</c:v>
                        </c:pt>
                        <c:pt idx="3">
                          <c:v>April</c:v>
                        </c:pt>
                        <c:pt idx="4">
                          <c:v>Mei</c:v>
                        </c:pt>
                        <c:pt idx="5">
                          <c:v>Juni</c:v>
                        </c:pt>
                        <c:pt idx="6">
                          <c:v>Juli </c:v>
                        </c:pt>
                        <c:pt idx="7">
                          <c:v>Agustus</c:v>
                        </c:pt>
                        <c:pt idx="8">
                          <c:v>September</c:v>
                        </c:pt>
                        <c:pt idx="9">
                          <c:v>Oktober</c:v>
                        </c:pt>
                        <c:pt idx="10">
                          <c:v>Nopember</c:v>
                        </c:pt>
                        <c:pt idx="11">
                          <c:v>Desember</c:v>
                        </c:pt>
                        <c:pt idx="12">
                          <c:v>Januari</c:v>
                        </c:pt>
                        <c:pt idx="13">
                          <c:v>Februari</c:v>
                        </c:pt>
                        <c:pt idx="14">
                          <c:v>Maret</c:v>
                        </c:pt>
                        <c:pt idx="15">
                          <c:v>April</c:v>
                        </c:pt>
                        <c:pt idx="16">
                          <c:v>Mei</c:v>
                        </c:pt>
                        <c:pt idx="17">
                          <c:v>Juni</c:v>
                        </c:pt>
                        <c:pt idx="18">
                          <c:v>Juli </c:v>
                        </c:pt>
                        <c:pt idx="19">
                          <c:v>Agustus</c:v>
                        </c:pt>
                        <c:pt idx="20">
                          <c:v>September</c:v>
                        </c:pt>
                        <c:pt idx="21">
                          <c:v>Oktober</c:v>
                        </c:pt>
                        <c:pt idx="22">
                          <c:v>Nopember</c:v>
                        </c:pt>
                        <c:pt idx="23">
                          <c:v>Desember</c:v>
                        </c:pt>
                        <c:pt idx="24">
                          <c:v>Januari</c:v>
                        </c:pt>
                        <c:pt idx="25">
                          <c:v>Februari</c:v>
                        </c:pt>
                        <c:pt idx="26">
                          <c:v>Maret</c:v>
                        </c:pt>
                        <c:pt idx="27">
                          <c:v>April</c:v>
                        </c:pt>
                        <c:pt idx="28">
                          <c:v>Mei</c:v>
                        </c:pt>
                        <c:pt idx="29">
                          <c:v>Juni</c:v>
                        </c:pt>
                        <c:pt idx="30">
                          <c:v>Juli </c:v>
                        </c:pt>
                        <c:pt idx="31">
                          <c:v>Agustus</c:v>
                        </c:pt>
                        <c:pt idx="32">
                          <c:v>September</c:v>
                        </c:pt>
                        <c:pt idx="33">
                          <c:v>Oktober</c:v>
                        </c:pt>
                        <c:pt idx="34">
                          <c:v>Nopember</c:v>
                        </c:pt>
                        <c:pt idx="35">
                          <c:v>Desember</c:v>
                        </c:pt>
                        <c:pt idx="36">
                          <c:v>Januari</c:v>
                        </c:pt>
                        <c:pt idx="37">
                          <c:v>Februari</c:v>
                        </c:pt>
                        <c:pt idx="38">
                          <c:v>Maret</c:v>
                        </c:pt>
                        <c:pt idx="39">
                          <c:v>April</c:v>
                        </c:pt>
                        <c:pt idx="40">
                          <c:v>Mei</c:v>
                        </c:pt>
                        <c:pt idx="41">
                          <c:v>Juni</c:v>
                        </c:pt>
                        <c:pt idx="42">
                          <c:v>Juli </c:v>
                        </c:pt>
                        <c:pt idx="43">
                          <c:v>Agustus</c:v>
                        </c:pt>
                        <c:pt idx="44">
                          <c:v>September</c:v>
                        </c:pt>
                        <c:pt idx="45">
                          <c:v>Oktober</c:v>
                        </c:pt>
                        <c:pt idx="46">
                          <c:v>Nopember</c:v>
                        </c:pt>
                        <c:pt idx="47">
                          <c:v>Desember</c:v>
                        </c:pt>
                        <c:pt idx="48">
                          <c:v>Januari</c:v>
                        </c:pt>
                        <c:pt idx="49">
                          <c:v>Februari</c:v>
                        </c:pt>
                        <c:pt idx="50">
                          <c:v>Maret</c:v>
                        </c:pt>
                        <c:pt idx="51">
                          <c:v>April</c:v>
                        </c:pt>
                        <c:pt idx="52">
                          <c:v>Mei</c:v>
                        </c:pt>
                        <c:pt idx="53">
                          <c:v>Juni</c:v>
                        </c:pt>
                        <c:pt idx="54">
                          <c:v>Juli </c:v>
                        </c:pt>
                        <c:pt idx="55">
                          <c:v>Agustus</c:v>
                        </c:pt>
                        <c:pt idx="56">
                          <c:v>September</c:v>
                        </c:pt>
                        <c:pt idx="57">
                          <c:v>Oktober</c:v>
                        </c:pt>
                        <c:pt idx="58">
                          <c:v>Nopember</c:v>
                        </c:pt>
                        <c:pt idx="59">
                          <c:v>Desember</c:v>
                        </c:pt>
                      </c:lvl>
                      <c:lvl>
                        <c:pt idx="0">
                          <c:v>2018</c:v>
                        </c:pt>
                        <c:pt idx="1">
                          <c:v>2018</c:v>
                        </c:pt>
                        <c:pt idx="2">
                          <c:v>2018</c:v>
                        </c:pt>
                        <c:pt idx="3">
                          <c:v>2018</c:v>
                        </c:pt>
                        <c:pt idx="4">
                          <c:v>2018</c:v>
                        </c:pt>
                        <c:pt idx="5">
                          <c:v>2018</c:v>
                        </c:pt>
                        <c:pt idx="6">
                          <c:v>2018</c:v>
                        </c:pt>
                        <c:pt idx="7">
                          <c:v>2018</c:v>
                        </c:pt>
                        <c:pt idx="8">
                          <c:v>2018</c:v>
                        </c:pt>
                        <c:pt idx="9">
                          <c:v>2018</c:v>
                        </c:pt>
                        <c:pt idx="10">
                          <c:v>2018</c:v>
                        </c:pt>
                        <c:pt idx="11">
                          <c:v>2018</c:v>
                        </c:pt>
                        <c:pt idx="12">
                          <c:v>2019</c:v>
                        </c:pt>
                        <c:pt idx="13">
                          <c:v>2019</c:v>
                        </c:pt>
                        <c:pt idx="14">
                          <c:v>2019</c:v>
                        </c:pt>
                        <c:pt idx="15">
                          <c:v>2019</c:v>
                        </c:pt>
                        <c:pt idx="16">
                          <c:v>2019</c:v>
                        </c:pt>
                        <c:pt idx="17">
                          <c:v>2019</c:v>
                        </c:pt>
                        <c:pt idx="18">
                          <c:v>2019</c:v>
                        </c:pt>
                        <c:pt idx="19">
                          <c:v>2019</c:v>
                        </c:pt>
                        <c:pt idx="20">
                          <c:v>2019</c:v>
                        </c:pt>
                        <c:pt idx="21">
                          <c:v>2019</c:v>
                        </c:pt>
                        <c:pt idx="22">
                          <c:v>2019</c:v>
                        </c:pt>
                        <c:pt idx="23">
                          <c:v>2019</c:v>
                        </c:pt>
                        <c:pt idx="24">
                          <c:v>2020</c:v>
                        </c:pt>
                        <c:pt idx="25">
                          <c:v>2020</c:v>
                        </c:pt>
                        <c:pt idx="26">
                          <c:v>2020</c:v>
                        </c:pt>
                        <c:pt idx="27">
                          <c:v>2020</c:v>
                        </c:pt>
                        <c:pt idx="28">
                          <c:v>2020</c:v>
                        </c:pt>
                        <c:pt idx="29">
                          <c:v>2020</c:v>
                        </c:pt>
                        <c:pt idx="30">
                          <c:v>2020</c:v>
                        </c:pt>
                        <c:pt idx="31">
                          <c:v>2020</c:v>
                        </c:pt>
                        <c:pt idx="32">
                          <c:v>2020</c:v>
                        </c:pt>
                        <c:pt idx="33">
                          <c:v>2020</c:v>
                        </c:pt>
                        <c:pt idx="34">
                          <c:v>2020</c:v>
                        </c:pt>
                        <c:pt idx="35">
                          <c:v>2020</c:v>
                        </c:pt>
                        <c:pt idx="36">
                          <c:v>2021</c:v>
                        </c:pt>
                        <c:pt idx="37">
                          <c:v>2021</c:v>
                        </c:pt>
                        <c:pt idx="38">
                          <c:v>2021</c:v>
                        </c:pt>
                        <c:pt idx="39">
                          <c:v>2021</c:v>
                        </c:pt>
                        <c:pt idx="40">
                          <c:v>2021</c:v>
                        </c:pt>
                        <c:pt idx="41">
                          <c:v>2021</c:v>
                        </c:pt>
                        <c:pt idx="42">
                          <c:v>2021</c:v>
                        </c:pt>
                        <c:pt idx="43">
                          <c:v>2021</c:v>
                        </c:pt>
                        <c:pt idx="44">
                          <c:v>2021</c:v>
                        </c:pt>
                        <c:pt idx="45">
                          <c:v>2021</c:v>
                        </c:pt>
                        <c:pt idx="46">
                          <c:v>2021</c:v>
                        </c:pt>
                        <c:pt idx="47">
                          <c:v>2021</c:v>
                        </c:pt>
                        <c:pt idx="48">
                          <c:v>2022</c:v>
                        </c:pt>
                        <c:pt idx="49">
                          <c:v>2022</c:v>
                        </c:pt>
                        <c:pt idx="50">
                          <c:v>2022</c:v>
                        </c:pt>
                        <c:pt idx="51">
                          <c:v>2022</c:v>
                        </c:pt>
                        <c:pt idx="52">
                          <c:v>2022</c:v>
                        </c:pt>
                        <c:pt idx="53">
                          <c:v>2022</c:v>
                        </c:pt>
                        <c:pt idx="54">
                          <c:v>2022</c:v>
                        </c:pt>
                        <c:pt idx="55">
                          <c:v>2022</c:v>
                        </c:pt>
                        <c:pt idx="56">
                          <c:v>2022</c:v>
                        </c:pt>
                        <c:pt idx="57">
                          <c:v>2022</c:v>
                        </c:pt>
                        <c:pt idx="58">
                          <c:v>2022</c:v>
                        </c:pt>
                        <c:pt idx="59">
                          <c:v>2022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SPHJ01!$F$6:$F$65</c15:sqref>
                        </c15:formulaRef>
                      </c:ext>
                    </c:extLst>
                    <c:numCache>
                      <c:formatCode>0.00</c:formatCode>
                      <c:ptCount val="60"/>
                      <c:pt idx="0">
                        <c:v>41.973752986857825</c:v>
                      </c:pt>
                      <c:pt idx="1">
                        <c:v>141.10168650793651</c:v>
                      </c:pt>
                      <c:pt idx="2">
                        <c:v>62.118627621599664</c:v>
                      </c:pt>
                      <c:pt idx="3">
                        <c:v>76.40427035518961</c:v>
                      </c:pt>
                      <c:pt idx="4">
                        <c:v>106.38888888888889</c:v>
                      </c:pt>
                      <c:pt idx="5">
                        <c:v>75.472222222222214</c:v>
                      </c:pt>
                      <c:pt idx="6">
                        <c:v>85.690234936625217</c:v>
                      </c:pt>
                      <c:pt idx="7">
                        <c:v>85.690234936625217</c:v>
                      </c:pt>
                      <c:pt idx="8">
                        <c:v>71.751995995996353</c:v>
                      </c:pt>
                      <c:pt idx="9">
                        <c:v>145.85886555802122</c:v>
                      </c:pt>
                      <c:pt idx="10">
                        <c:v>216.60768123247377</c:v>
                      </c:pt>
                      <c:pt idx="11">
                        <c:v>106.77313829959044</c:v>
                      </c:pt>
                      <c:pt idx="12">
                        <c:v>118.24555524954114</c:v>
                      </c:pt>
                      <c:pt idx="13">
                        <c:v>50.67783672766015</c:v>
                      </c:pt>
                      <c:pt idx="14">
                        <c:v>75.495445041816012</c:v>
                      </c:pt>
                      <c:pt idx="15">
                        <c:v>81.648615430279648</c:v>
                      </c:pt>
                      <c:pt idx="16">
                        <c:v>112.8311678614098</c:v>
                      </c:pt>
                      <c:pt idx="17">
                        <c:v>57.713525671613802</c:v>
                      </c:pt>
                      <c:pt idx="18">
                        <c:v>48.225277488015905</c:v>
                      </c:pt>
                      <c:pt idx="19">
                        <c:v>75.495445041816012</c:v>
                      </c:pt>
                      <c:pt idx="20">
                        <c:v>2.4107534251338127</c:v>
                      </c:pt>
                      <c:pt idx="21">
                        <c:v>53.59020310633214</c:v>
                      </c:pt>
                      <c:pt idx="22">
                        <c:v>58.506944444444443</c:v>
                      </c:pt>
                      <c:pt idx="23">
                        <c:v>64.40412186379929</c:v>
                      </c:pt>
                      <c:pt idx="24">
                        <c:v>4.6669653524492238</c:v>
                      </c:pt>
                      <c:pt idx="25">
                        <c:v>20.953065134099617</c:v>
                      </c:pt>
                      <c:pt idx="26">
                        <c:v>18.201164874551971</c:v>
                      </c:pt>
                      <c:pt idx="27">
                        <c:v>10.28806712962963</c:v>
                      </c:pt>
                      <c:pt idx="28">
                        <c:v>22.401433691756271</c:v>
                      </c:pt>
                      <c:pt idx="29">
                        <c:v>17.536475869809202</c:v>
                      </c:pt>
                      <c:pt idx="30">
                        <c:v>1.1221102150537634</c:v>
                      </c:pt>
                      <c:pt idx="31">
                        <c:v>2.4022401433691756</c:v>
                      </c:pt>
                      <c:pt idx="32">
                        <c:v>5.3475021600077106</c:v>
                      </c:pt>
                      <c:pt idx="33">
                        <c:v>4.4861708458878189</c:v>
                      </c:pt>
                      <c:pt idx="34">
                        <c:v>3.6784570026634098</c:v>
                      </c:pt>
                      <c:pt idx="35">
                        <c:v>3.559797099351687</c:v>
                      </c:pt>
                      <c:pt idx="36">
                        <c:v>5.428639141301332</c:v>
                      </c:pt>
                      <c:pt idx="37">
                        <c:v>5.0927599173693627</c:v>
                      </c:pt>
                      <c:pt idx="38">
                        <c:v>10.841528795001487</c:v>
                      </c:pt>
                      <c:pt idx="39">
                        <c:v>5.2416385868792981</c:v>
                      </c:pt>
                      <c:pt idx="40">
                        <c:v>1.7700643499578574</c:v>
                      </c:pt>
                      <c:pt idx="41">
                        <c:v>3.9526121961821903</c:v>
                      </c:pt>
                      <c:pt idx="42">
                        <c:v>1.5572615643414074</c:v>
                      </c:pt>
                      <c:pt idx="43">
                        <c:v>0.87385775102766061</c:v>
                      </c:pt>
                      <c:pt idx="44">
                        <c:v>1.4975789128172814</c:v>
                      </c:pt>
                      <c:pt idx="45">
                        <c:v>0.6606668160095579</c:v>
                      </c:pt>
                      <c:pt idx="46">
                        <c:v>0.72301118827160493</c:v>
                      </c:pt>
                      <c:pt idx="47">
                        <c:v>28.116711469534049</c:v>
                      </c:pt>
                      <c:pt idx="48">
                        <c:v>1.4381694814696133</c:v>
                      </c:pt>
                      <c:pt idx="49">
                        <c:v>1.1035005084873803</c:v>
                      </c:pt>
                      <c:pt idx="50">
                        <c:v>5.5391757168288294</c:v>
                      </c:pt>
                      <c:pt idx="51">
                        <c:v>1.818395061728395</c:v>
                      </c:pt>
                      <c:pt idx="52">
                        <c:v>1.75973715651135</c:v>
                      </c:pt>
                      <c:pt idx="53">
                        <c:v>3.3058853307959728</c:v>
                      </c:pt>
                      <c:pt idx="54">
                        <c:v>3.0417349910394265</c:v>
                      </c:pt>
                      <c:pt idx="55">
                        <c:v>0.32015129449617069</c:v>
                      </c:pt>
                      <c:pt idx="56">
                        <c:v>4.8852671123445983</c:v>
                      </c:pt>
                      <c:pt idx="57">
                        <c:v>9.6682049841935118</c:v>
                      </c:pt>
                      <c:pt idx="58">
                        <c:v>0.60622243129037423</c:v>
                      </c:pt>
                      <c:pt idx="5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2-3CEC-4CB5-B11A-8AC4FC3E08F6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SPHJ01!$G$5</c15:sqref>
                        </c15:formulaRef>
                      </c:ext>
                    </c:extLst>
                    <c:strCache>
                      <c:ptCount val="1"/>
                      <c:pt idx="0">
                        <c:v>Debit air Limbah (m3)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SPHJ01!$B$6:$C$65</c15:sqref>
                        </c15:formulaRef>
                      </c:ext>
                    </c:extLst>
                    <c:multiLvlStrCache>
                      <c:ptCount val="60"/>
                      <c:lvl>
                        <c:pt idx="0">
                          <c:v>Januari</c:v>
                        </c:pt>
                        <c:pt idx="1">
                          <c:v>Februari</c:v>
                        </c:pt>
                        <c:pt idx="2">
                          <c:v>Maret</c:v>
                        </c:pt>
                        <c:pt idx="3">
                          <c:v>April</c:v>
                        </c:pt>
                        <c:pt idx="4">
                          <c:v>Mei</c:v>
                        </c:pt>
                        <c:pt idx="5">
                          <c:v>Juni</c:v>
                        </c:pt>
                        <c:pt idx="6">
                          <c:v>Juli </c:v>
                        </c:pt>
                        <c:pt idx="7">
                          <c:v>Agustus</c:v>
                        </c:pt>
                        <c:pt idx="8">
                          <c:v>September</c:v>
                        </c:pt>
                        <c:pt idx="9">
                          <c:v>Oktober</c:v>
                        </c:pt>
                        <c:pt idx="10">
                          <c:v>Nopember</c:v>
                        </c:pt>
                        <c:pt idx="11">
                          <c:v>Desember</c:v>
                        </c:pt>
                        <c:pt idx="12">
                          <c:v>Januari</c:v>
                        </c:pt>
                        <c:pt idx="13">
                          <c:v>Februari</c:v>
                        </c:pt>
                        <c:pt idx="14">
                          <c:v>Maret</c:v>
                        </c:pt>
                        <c:pt idx="15">
                          <c:v>April</c:v>
                        </c:pt>
                        <c:pt idx="16">
                          <c:v>Mei</c:v>
                        </c:pt>
                        <c:pt idx="17">
                          <c:v>Juni</c:v>
                        </c:pt>
                        <c:pt idx="18">
                          <c:v>Juli </c:v>
                        </c:pt>
                        <c:pt idx="19">
                          <c:v>Agustus</c:v>
                        </c:pt>
                        <c:pt idx="20">
                          <c:v>September</c:v>
                        </c:pt>
                        <c:pt idx="21">
                          <c:v>Oktober</c:v>
                        </c:pt>
                        <c:pt idx="22">
                          <c:v>Nopember</c:v>
                        </c:pt>
                        <c:pt idx="23">
                          <c:v>Desember</c:v>
                        </c:pt>
                        <c:pt idx="24">
                          <c:v>Januari</c:v>
                        </c:pt>
                        <c:pt idx="25">
                          <c:v>Februari</c:v>
                        </c:pt>
                        <c:pt idx="26">
                          <c:v>Maret</c:v>
                        </c:pt>
                        <c:pt idx="27">
                          <c:v>April</c:v>
                        </c:pt>
                        <c:pt idx="28">
                          <c:v>Mei</c:v>
                        </c:pt>
                        <c:pt idx="29">
                          <c:v>Juni</c:v>
                        </c:pt>
                        <c:pt idx="30">
                          <c:v>Juli </c:v>
                        </c:pt>
                        <c:pt idx="31">
                          <c:v>Agustus</c:v>
                        </c:pt>
                        <c:pt idx="32">
                          <c:v>September</c:v>
                        </c:pt>
                        <c:pt idx="33">
                          <c:v>Oktober</c:v>
                        </c:pt>
                        <c:pt idx="34">
                          <c:v>Nopember</c:v>
                        </c:pt>
                        <c:pt idx="35">
                          <c:v>Desember</c:v>
                        </c:pt>
                        <c:pt idx="36">
                          <c:v>Januari</c:v>
                        </c:pt>
                        <c:pt idx="37">
                          <c:v>Februari</c:v>
                        </c:pt>
                        <c:pt idx="38">
                          <c:v>Maret</c:v>
                        </c:pt>
                        <c:pt idx="39">
                          <c:v>April</c:v>
                        </c:pt>
                        <c:pt idx="40">
                          <c:v>Mei</c:v>
                        </c:pt>
                        <c:pt idx="41">
                          <c:v>Juni</c:v>
                        </c:pt>
                        <c:pt idx="42">
                          <c:v>Juli </c:v>
                        </c:pt>
                        <c:pt idx="43">
                          <c:v>Agustus</c:v>
                        </c:pt>
                        <c:pt idx="44">
                          <c:v>September</c:v>
                        </c:pt>
                        <c:pt idx="45">
                          <c:v>Oktober</c:v>
                        </c:pt>
                        <c:pt idx="46">
                          <c:v>Nopember</c:v>
                        </c:pt>
                        <c:pt idx="47">
                          <c:v>Desember</c:v>
                        </c:pt>
                        <c:pt idx="48">
                          <c:v>Januari</c:v>
                        </c:pt>
                        <c:pt idx="49">
                          <c:v>Februari</c:v>
                        </c:pt>
                        <c:pt idx="50">
                          <c:v>Maret</c:v>
                        </c:pt>
                        <c:pt idx="51">
                          <c:v>April</c:v>
                        </c:pt>
                        <c:pt idx="52">
                          <c:v>Mei</c:v>
                        </c:pt>
                        <c:pt idx="53">
                          <c:v>Juni</c:v>
                        </c:pt>
                        <c:pt idx="54">
                          <c:v>Juli </c:v>
                        </c:pt>
                        <c:pt idx="55">
                          <c:v>Agustus</c:v>
                        </c:pt>
                        <c:pt idx="56">
                          <c:v>September</c:v>
                        </c:pt>
                        <c:pt idx="57">
                          <c:v>Oktober</c:v>
                        </c:pt>
                        <c:pt idx="58">
                          <c:v>Nopember</c:v>
                        </c:pt>
                        <c:pt idx="59">
                          <c:v>Desember</c:v>
                        </c:pt>
                      </c:lvl>
                      <c:lvl>
                        <c:pt idx="0">
                          <c:v>2018</c:v>
                        </c:pt>
                        <c:pt idx="1">
                          <c:v>2018</c:v>
                        </c:pt>
                        <c:pt idx="2">
                          <c:v>2018</c:v>
                        </c:pt>
                        <c:pt idx="3">
                          <c:v>2018</c:v>
                        </c:pt>
                        <c:pt idx="4">
                          <c:v>2018</c:v>
                        </c:pt>
                        <c:pt idx="5">
                          <c:v>2018</c:v>
                        </c:pt>
                        <c:pt idx="6">
                          <c:v>2018</c:v>
                        </c:pt>
                        <c:pt idx="7">
                          <c:v>2018</c:v>
                        </c:pt>
                        <c:pt idx="8">
                          <c:v>2018</c:v>
                        </c:pt>
                        <c:pt idx="9">
                          <c:v>2018</c:v>
                        </c:pt>
                        <c:pt idx="10">
                          <c:v>2018</c:v>
                        </c:pt>
                        <c:pt idx="11">
                          <c:v>2018</c:v>
                        </c:pt>
                        <c:pt idx="12">
                          <c:v>2019</c:v>
                        </c:pt>
                        <c:pt idx="13">
                          <c:v>2019</c:v>
                        </c:pt>
                        <c:pt idx="14">
                          <c:v>2019</c:v>
                        </c:pt>
                        <c:pt idx="15">
                          <c:v>2019</c:v>
                        </c:pt>
                        <c:pt idx="16">
                          <c:v>2019</c:v>
                        </c:pt>
                        <c:pt idx="17">
                          <c:v>2019</c:v>
                        </c:pt>
                        <c:pt idx="18">
                          <c:v>2019</c:v>
                        </c:pt>
                        <c:pt idx="19">
                          <c:v>2019</c:v>
                        </c:pt>
                        <c:pt idx="20">
                          <c:v>2019</c:v>
                        </c:pt>
                        <c:pt idx="21">
                          <c:v>2019</c:v>
                        </c:pt>
                        <c:pt idx="22">
                          <c:v>2019</c:v>
                        </c:pt>
                        <c:pt idx="23">
                          <c:v>2019</c:v>
                        </c:pt>
                        <c:pt idx="24">
                          <c:v>2020</c:v>
                        </c:pt>
                        <c:pt idx="25">
                          <c:v>2020</c:v>
                        </c:pt>
                        <c:pt idx="26">
                          <c:v>2020</c:v>
                        </c:pt>
                        <c:pt idx="27">
                          <c:v>2020</c:v>
                        </c:pt>
                        <c:pt idx="28">
                          <c:v>2020</c:v>
                        </c:pt>
                        <c:pt idx="29">
                          <c:v>2020</c:v>
                        </c:pt>
                        <c:pt idx="30">
                          <c:v>2020</c:v>
                        </c:pt>
                        <c:pt idx="31">
                          <c:v>2020</c:v>
                        </c:pt>
                        <c:pt idx="32">
                          <c:v>2020</c:v>
                        </c:pt>
                        <c:pt idx="33">
                          <c:v>2020</c:v>
                        </c:pt>
                        <c:pt idx="34">
                          <c:v>2020</c:v>
                        </c:pt>
                        <c:pt idx="35">
                          <c:v>2020</c:v>
                        </c:pt>
                        <c:pt idx="36">
                          <c:v>2021</c:v>
                        </c:pt>
                        <c:pt idx="37">
                          <c:v>2021</c:v>
                        </c:pt>
                        <c:pt idx="38">
                          <c:v>2021</c:v>
                        </c:pt>
                        <c:pt idx="39">
                          <c:v>2021</c:v>
                        </c:pt>
                        <c:pt idx="40">
                          <c:v>2021</c:v>
                        </c:pt>
                        <c:pt idx="41">
                          <c:v>2021</c:v>
                        </c:pt>
                        <c:pt idx="42">
                          <c:v>2021</c:v>
                        </c:pt>
                        <c:pt idx="43">
                          <c:v>2021</c:v>
                        </c:pt>
                        <c:pt idx="44">
                          <c:v>2021</c:v>
                        </c:pt>
                        <c:pt idx="45">
                          <c:v>2021</c:v>
                        </c:pt>
                        <c:pt idx="46">
                          <c:v>2021</c:v>
                        </c:pt>
                        <c:pt idx="47">
                          <c:v>2021</c:v>
                        </c:pt>
                        <c:pt idx="48">
                          <c:v>2022</c:v>
                        </c:pt>
                        <c:pt idx="49">
                          <c:v>2022</c:v>
                        </c:pt>
                        <c:pt idx="50">
                          <c:v>2022</c:v>
                        </c:pt>
                        <c:pt idx="51">
                          <c:v>2022</c:v>
                        </c:pt>
                        <c:pt idx="52">
                          <c:v>2022</c:v>
                        </c:pt>
                        <c:pt idx="53">
                          <c:v>2022</c:v>
                        </c:pt>
                        <c:pt idx="54">
                          <c:v>2022</c:v>
                        </c:pt>
                        <c:pt idx="55">
                          <c:v>2022</c:v>
                        </c:pt>
                        <c:pt idx="56">
                          <c:v>2022</c:v>
                        </c:pt>
                        <c:pt idx="57">
                          <c:v>2022</c:v>
                        </c:pt>
                        <c:pt idx="58">
                          <c:v>2022</c:v>
                        </c:pt>
                        <c:pt idx="59">
                          <c:v>2022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SPHJ01!$G$6:$G$65</c15:sqref>
                        </c15:formulaRef>
                      </c:ext>
                    </c:extLst>
                    <c:numCache>
                      <c:formatCode>_(* #,##0_);_(* \(#,##0\);_(* \-_);_(@_)</c:formatCode>
                      <c:ptCount val="60"/>
                      <c:pt idx="0">
                        <c:v>112422.5</c:v>
                      </c:pt>
                      <c:pt idx="1">
                        <c:v>341353.2</c:v>
                      </c:pt>
                      <c:pt idx="2">
                        <c:v>166378.53222169253</c:v>
                      </c:pt>
                      <c:pt idx="3">
                        <c:v>198039.86876065147</c:v>
                      </c:pt>
                      <c:pt idx="4">
                        <c:v>284952</c:v>
                      </c:pt>
                      <c:pt idx="5">
                        <c:v>195623.99999999997</c:v>
                      </c:pt>
                      <c:pt idx="6">
                        <c:v>229512.72525425701</c:v>
                      </c:pt>
                      <c:pt idx="7">
                        <c:v>229512.72525425701</c:v>
                      </c:pt>
                      <c:pt idx="8">
                        <c:v>185981.17362162255</c:v>
                      </c:pt>
                      <c:pt idx="9">
                        <c:v>390668.38551060401</c:v>
                      </c:pt>
                      <c:pt idx="10">
                        <c:v>561447.10975457204</c:v>
                      </c:pt>
                      <c:pt idx="11">
                        <c:v>285981.17362162302</c:v>
                      </c:pt>
                      <c:pt idx="12">
                        <c:v>316708.89518037101</c:v>
                      </c:pt>
                      <c:pt idx="13">
                        <c:v>122599.82261155543</c:v>
                      </c:pt>
                      <c:pt idx="14">
                        <c:v>202207</c:v>
                      </c:pt>
                      <c:pt idx="15">
                        <c:v>211633.21119528485</c:v>
                      </c:pt>
                      <c:pt idx="16">
                        <c:v>302207</c:v>
                      </c:pt>
                      <c:pt idx="17">
                        <c:v>149593.45854082299</c:v>
                      </c:pt>
                      <c:pt idx="18">
                        <c:v>129166.58322390179</c:v>
                      </c:pt>
                      <c:pt idx="19">
                        <c:v>202207</c:v>
                      </c:pt>
                      <c:pt idx="20">
                        <c:v>6248.6728779468422</c:v>
                      </c:pt>
                      <c:pt idx="21">
                        <c:v>143536</c:v>
                      </c:pt>
                      <c:pt idx="22">
                        <c:v>151650</c:v>
                      </c:pt>
                      <c:pt idx="23">
                        <c:v>172500</c:v>
                      </c:pt>
                      <c:pt idx="24">
                        <c:v>12500</c:v>
                      </c:pt>
                      <c:pt idx="25">
                        <c:v>52500</c:v>
                      </c:pt>
                      <c:pt idx="26">
                        <c:v>48750</c:v>
                      </c:pt>
                      <c:pt idx="27">
                        <c:v>26666.67</c:v>
                      </c:pt>
                      <c:pt idx="28">
                        <c:v>60000</c:v>
                      </c:pt>
                      <c:pt idx="29">
                        <c:v>45454.545454545456</c:v>
                      </c:pt>
                      <c:pt idx="30">
                        <c:v>3005.46</c:v>
                      </c:pt>
                      <c:pt idx="31">
                        <c:v>6434.16</c:v>
                      </c:pt>
                      <c:pt idx="32">
                        <c:v>8513.2234387322751</c:v>
                      </c:pt>
                      <c:pt idx="33">
                        <c:v>12015.759993625934</c:v>
                      </c:pt>
                      <c:pt idx="34">
                        <c:v>9534.5605509035595</c:v>
                      </c:pt>
                      <c:pt idx="35">
                        <c:v>9534.5605509035595</c:v>
                      </c:pt>
                      <c:pt idx="36">
                        <c:v>14540.067076061487</c:v>
                      </c:pt>
                      <c:pt idx="37">
                        <c:v>12320.404792099962</c:v>
                      </c:pt>
                      <c:pt idx="38">
                        <c:v>29037.950724531984</c:v>
                      </c:pt>
                      <c:pt idx="39">
                        <c:v>13586.327217191141</c:v>
                      </c:pt>
                      <c:pt idx="40">
                        <c:v>4740.9403549271256</c:v>
                      </c:pt>
                      <c:pt idx="41">
                        <c:v>10245.170812504237</c:v>
                      </c:pt>
                      <c:pt idx="42">
                        <c:v>4170.9693739320255</c:v>
                      </c:pt>
                      <c:pt idx="43">
                        <c:v>2340.5406003524863</c:v>
                      </c:pt>
                      <c:pt idx="44">
                        <c:v>3881.7245420223931</c:v>
                      </c:pt>
                      <c:pt idx="45">
                        <c:v>1769.53</c:v>
                      </c:pt>
                      <c:pt idx="46">
                        <c:v>1874.0450000000001</c:v>
                      </c:pt>
                      <c:pt idx="47">
                        <c:v>75307.8</c:v>
                      </c:pt>
                      <c:pt idx="48">
                        <c:v>3851.9931391682121</c:v>
                      </c:pt>
                      <c:pt idx="49">
                        <c:v>2669.5884301326705</c:v>
                      </c:pt>
                      <c:pt idx="50">
                        <c:v>14836.128239954336</c:v>
                      </c:pt>
                      <c:pt idx="51">
                        <c:v>6551.5139429999999</c:v>
                      </c:pt>
                      <c:pt idx="52">
                        <c:v>4781.7192291476849</c:v>
                      </c:pt>
                      <c:pt idx="53">
                        <c:v>8568.8547774231629</c:v>
                      </c:pt>
                      <c:pt idx="54">
                        <c:v>8146.9830000000002</c:v>
                      </c:pt>
                      <c:pt idx="55">
                        <c:v>857.49322717854352</c:v>
                      </c:pt>
                      <c:pt idx="56">
                        <c:v>12662.6123551972</c:v>
                      </c:pt>
                      <c:pt idx="57">
                        <c:v>25895.320229663899</c:v>
                      </c:pt>
                      <c:pt idx="58">
                        <c:v>1571.3285419046499</c:v>
                      </c:pt>
                      <c:pt idx="5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3-3CEC-4CB5-B11A-8AC4FC3E08F6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SPHJ01!$H$5</c15:sqref>
                        </c15:formulaRef>
                      </c:ext>
                    </c:extLst>
                    <c:strCache>
                      <c:ptCount val="1"/>
                      <c:pt idx="0">
                        <c:v>Konsumsi Kapur (Kg)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SPHJ01!$B$6:$C$65</c15:sqref>
                        </c15:formulaRef>
                      </c:ext>
                    </c:extLst>
                    <c:multiLvlStrCache>
                      <c:ptCount val="60"/>
                      <c:lvl>
                        <c:pt idx="0">
                          <c:v>Januari</c:v>
                        </c:pt>
                        <c:pt idx="1">
                          <c:v>Februari</c:v>
                        </c:pt>
                        <c:pt idx="2">
                          <c:v>Maret</c:v>
                        </c:pt>
                        <c:pt idx="3">
                          <c:v>April</c:v>
                        </c:pt>
                        <c:pt idx="4">
                          <c:v>Mei</c:v>
                        </c:pt>
                        <c:pt idx="5">
                          <c:v>Juni</c:v>
                        </c:pt>
                        <c:pt idx="6">
                          <c:v>Juli </c:v>
                        </c:pt>
                        <c:pt idx="7">
                          <c:v>Agustus</c:v>
                        </c:pt>
                        <c:pt idx="8">
                          <c:v>September</c:v>
                        </c:pt>
                        <c:pt idx="9">
                          <c:v>Oktober</c:v>
                        </c:pt>
                        <c:pt idx="10">
                          <c:v>Nopember</c:v>
                        </c:pt>
                        <c:pt idx="11">
                          <c:v>Desember</c:v>
                        </c:pt>
                        <c:pt idx="12">
                          <c:v>Januari</c:v>
                        </c:pt>
                        <c:pt idx="13">
                          <c:v>Februari</c:v>
                        </c:pt>
                        <c:pt idx="14">
                          <c:v>Maret</c:v>
                        </c:pt>
                        <c:pt idx="15">
                          <c:v>April</c:v>
                        </c:pt>
                        <c:pt idx="16">
                          <c:v>Mei</c:v>
                        </c:pt>
                        <c:pt idx="17">
                          <c:v>Juni</c:v>
                        </c:pt>
                        <c:pt idx="18">
                          <c:v>Juli </c:v>
                        </c:pt>
                        <c:pt idx="19">
                          <c:v>Agustus</c:v>
                        </c:pt>
                        <c:pt idx="20">
                          <c:v>September</c:v>
                        </c:pt>
                        <c:pt idx="21">
                          <c:v>Oktober</c:v>
                        </c:pt>
                        <c:pt idx="22">
                          <c:v>Nopember</c:v>
                        </c:pt>
                        <c:pt idx="23">
                          <c:v>Desember</c:v>
                        </c:pt>
                        <c:pt idx="24">
                          <c:v>Januari</c:v>
                        </c:pt>
                        <c:pt idx="25">
                          <c:v>Februari</c:v>
                        </c:pt>
                        <c:pt idx="26">
                          <c:v>Maret</c:v>
                        </c:pt>
                        <c:pt idx="27">
                          <c:v>April</c:v>
                        </c:pt>
                        <c:pt idx="28">
                          <c:v>Mei</c:v>
                        </c:pt>
                        <c:pt idx="29">
                          <c:v>Juni</c:v>
                        </c:pt>
                        <c:pt idx="30">
                          <c:v>Juli </c:v>
                        </c:pt>
                        <c:pt idx="31">
                          <c:v>Agustus</c:v>
                        </c:pt>
                        <c:pt idx="32">
                          <c:v>September</c:v>
                        </c:pt>
                        <c:pt idx="33">
                          <c:v>Oktober</c:v>
                        </c:pt>
                        <c:pt idx="34">
                          <c:v>Nopember</c:v>
                        </c:pt>
                        <c:pt idx="35">
                          <c:v>Desember</c:v>
                        </c:pt>
                        <c:pt idx="36">
                          <c:v>Januari</c:v>
                        </c:pt>
                        <c:pt idx="37">
                          <c:v>Februari</c:v>
                        </c:pt>
                        <c:pt idx="38">
                          <c:v>Maret</c:v>
                        </c:pt>
                        <c:pt idx="39">
                          <c:v>April</c:v>
                        </c:pt>
                        <c:pt idx="40">
                          <c:v>Mei</c:v>
                        </c:pt>
                        <c:pt idx="41">
                          <c:v>Juni</c:v>
                        </c:pt>
                        <c:pt idx="42">
                          <c:v>Juli </c:v>
                        </c:pt>
                        <c:pt idx="43">
                          <c:v>Agustus</c:v>
                        </c:pt>
                        <c:pt idx="44">
                          <c:v>September</c:v>
                        </c:pt>
                        <c:pt idx="45">
                          <c:v>Oktober</c:v>
                        </c:pt>
                        <c:pt idx="46">
                          <c:v>Nopember</c:v>
                        </c:pt>
                        <c:pt idx="47">
                          <c:v>Desember</c:v>
                        </c:pt>
                        <c:pt idx="48">
                          <c:v>Januari</c:v>
                        </c:pt>
                        <c:pt idx="49">
                          <c:v>Februari</c:v>
                        </c:pt>
                        <c:pt idx="50">
                          <c:v>Maret</c:v>
                        </c:pt>
                        <c:pt idx="51">
                          <c:v>April</c:v>
                        </c:pt>
                        <c:pt idx="52">
                          <c:v>Mei</c:v>
                        </c:pt>
                        <c:pt idx="53">
                          <c:v>Juni</c:v>
                        </c:pt>
                        <c:pt idx="54">
                          <c:v>Juli </c:v>
                        </c:pt>
                        <c:pt idx="55">
                          <c:v>Agustus</c:v>
                        </c:pt>
                        <c:pt idx="56">
                          <c:v>September</c:v>
                        </c:pt>
                        <c:pt idx="57">
                          <c:v>Oktober</c:v>
                        </c:pt>
                        <c:pt idx="58">
                          <c:v>Nopember</c:v>
                        </c:pt>
                        <c:pt idx="59">
                          <c:v>Desember</c:v>
                        </c:pt>
                      </c:lvl>
                      <c:lvl>
                        <c:pt idx="0">
                          <c:v>2018</c:v>
                        </c:pt>
                        <c:pt idx="1">
                          <c:v>2018</c:v>
                        </c:pt>
                        <c:pt idx="2">
                          <c:v>2018</c:v>
                        </c:pt>
                        <c:pt idx="3">
                          <c:v>2018</c:v>
                        </c:pt>
                        <c:pt idx="4">
                          <c:v>2018</c:v>
                        </c:pt>
                        <c:pt idx="5">
                          <c:v>2018</c:v>
                        </c:pt>
                        <c:pt idx="6">
                          <c:v>2018</c:v>
                        </c:pt>
                        <c:pt idx="7">
                          <c:v>2018</c:v>
                        </c:pt>
                        <c:pt idx="8">
                          <c:v>2018</c:v>
                        </c:pt>
                        <c:pt idx="9">
                          <c:v>2018</c:v>
                        </c:pt>
                        <c:pt idx="10">
                          <c:v>2018</c:v>
                        </c:pt>
                        <c:pt idx="11">
                          <c:v>2018</c:v>
                        </c:pt>
                        <c:pt idx="12">
                          <c:v>2019</c:v>
                        </c:pt>
                        <c:pt idx="13">
                          <c:v>2019</c:v>
                        </c:pt>
                        <c:pt idx="14">
                          <c:v>2019</c:v>
                        </c:pt>
                        <c:pt idx="15">
                          <c:v>2019</c:v>
                        </c:pt>
                        <c:pt idx="16">
                          <c:v>2019</c:v>
                        </c:pt>
                        <c:pt idx="17">
                          <c:v>2019</c:v>
                        </c:pt>
                        <c:pt idx="18">
                          <c:v>2019</c:v>
                        </c:pt>
                        <c:pt idx="19">
                          <c:v>2019</c:v>
                        </c:pt>
                        <c:pt idx="20">
                          <c:v>2019</c:v>
                        </c:pt>
                        <c:pt idx="21">
                          <c:v>2019</c:v>
                        </c:pt>
                        <c:pt idx="22">
                          <c:v>2019</c:v>
                        </c:pt>
                        <c:pt idx="23">
                          <c:v>2019</c:v>
                        </c:pt>
                        <c:pt idx="24">
                          <c:v>2020</c:v>
                        </c:pt>
                        <c:pt idx="25">
                          <c:v>2020</c:v>
                        </c:pt>
                        <c:pt idx="26">
                          <c:v>2020</c:v>
                        </c:pt>
                        <c:pt idx="27">
                          <c:v>2020</c:v>
                        </c:pt>
                        <c:pt idx="28">
                          <c:v>2020</c:v>
                        </c:pt>
                        <c:pt idx="29">
                          <c:v>2020</c:v>
                        </c:pt>
                        <c:pt idx="30">
                          <c:v>2020</c:v>
                        </c:pt>
                        <c:pt idx="31">
                          <c:v>2020</c:v>
                        </c:pt>
                        <c:pt idx="32">
                          <c:v>2020</c:v>
                        </c:pt>
                        <c:pt idx="33">
                          <c:v>2020</c:v>
                        </c:pt>
                        <c:pt idx="34">
                          <c:v>2020</c:v>
                        </c:pt>
                        <c:pt idx="35">
                          <c:v>2020</c:v>
                        </c:pt>
                        <c:pt idx="36">
                          <c:v>2021</c:v>
                        </c:pt>
                        <c:pt idx="37">
                          <c:v>2021</c:v>
                        </c:pt>
                        <c:pt idx="38">
                          <c:v>2021</c:v>
                        </c:pt>
                        <c:pt idx="39">
                          <c:v>2021</c:v>
                        </c:pt>
                        <c:pt idx="40">
                          <c:v>2021</c:v>
                        </c:pt>
                        <c:pt idx="41">
                          <c:v>2021</c:v>
                        </c:pt>
                        <c:pt idx="42">
                          <c:v>2021</c:v>
                        </c:pt>
                        <c:pt idx="43">
                          <c:v>2021</c:v>
                        </c:pt>
                        <c:pt idx="44">
                          <c:v>2021</c:v>
                        </c:pt>
                        <c:pt idx="45">
                          <c:v>2021</c:v>
                        </c:pt>
                        <c:pt idx="46">
                          <c:v>2021</c:v>
                        </c:pt>
                        <c:pt idx="47">
                          <c:v>2021</c:v>
                        </c:pt>
                        <c:pt idx="48">
                          <c:v>2022</c:v>
                        </c:pt>
                        <c:pt idx="49">
                          <c:v>2022</c:v>
                        </c:pt>
                        <c:pt idx="50">
                          <c:v>2022</c:v>
                        </c:pt>
                        <c:pt idx="51">
                          <c:v>2022</c:v>
                        </c:pt>
                        <c:pt idx="52">
                          <c:v>2022</c:v>
                        </c:pt>
                        <c:pt idx="53">
                          <c:v>2022</c:v>
                        </c:pt>
                        <c:pt idx="54">
                          <c:v>2022</c:v>
                        </c:pt>
                        <c:pt idx="55">
                          <c:v>2022</c:v>
                        </c:pt>
                        <c:pt idx="56">
                          <c:v>2022</c:v>
                        </c:pt>
                        <c:pt idx="57">
                          <c:v>2022</c:v>
                        </c:pt>
                        <c:pt idx="58">
                          <c:v>2022</c:v>
                        </c:pt>
                        <c:pt idx="59">
                          <c:v>2022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SPHJ01!$H$6:$H$65</c15:sqref>
                        </c15:formulaRef>
                      </c:ext>
                    </c:extLst>
                    <c:numCache>
                      <c:formatCode>_(* #,##0_);_(* \(#,##0\);_(* \-_);_(@_)</c:formatCode>
                      <c:ptCount val="60"/>
                      <c:pt idx="0">
                        <c:v>75084</c:v>
                      </c:pt>
                      <c:pt idx="1">
                        <c:v>108600</c:v>
                      </c:pt>
                      <c:pt idx="2">
                        <c:v>78130</c:v>
                      </c:pt>
                      <c:pt idx="3">
                        <c:v>58700</c:v>
                      </c:pt>
                      <c:pt idx="4">
                        <c:v>77090</c:v>
                      </c:pt>
                      <c:pt idx="5">
                        <c:v>24053</c:v>
                      </c:pt>
                      <c:pt idx="6">
                        <c:v>30350</c:v>
                      </c:pt>
                      <c:pt idx="7">
                        <c:v>45000</c:v>
                      </c:pt>
                      <c:pt idx="8">
                        <c:v>14425</c:v>
                      </c:pt>
                      <c:pt idx="9">
                        <c:v>7575</c:v>
                      </c:pt>
                      <c:pt idx="10">
                        <c:v>35300</c:v>
                      </c:pt>
                      <c:pt idx="11">
                        <c:v>13050</c:v>
                      </c:pt>
                      <c:pt idx="12">
                        <c:v>11275</c:v>
                      </c:pt>
                      <c:pt idx="13">
                        <c:v>14175</c:v>
                      </c:pt>
                      <c:pt idx="14">
                        <c:v>40450</c:v>
                      </c:pt>
                      <c:pt idx="15">
                        <c:v>50815</c:v>
                      </c:pt>
                      <c:pt idx="16">
                        <c:v>22325</c:v>
                      </c:pt>
                      <c:pt idx="17">
                        <c:v>16300</c:v>
                      </c:pt>
                      <c:pt idx="18">
                        <c:v>1950</c:v>
                      </c:pt>
                      <c:pt idx="19">
                        <c:v>5600</c:v>
                      </c:pt>
                      <c:pt idx="20">
                        <c:v>45</c:v>
                      </c:pt>
                      <c:pt idx="21">
                        <c:v>4050</c:v>
                      </c:pt>
                      <c:pt idx="22">
                        <c:v>2738</c:v>
                      </c:pt>
                      <c:pt idx="23">
                        <c:v>2575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350</c:v>
                      </c:pt>
                      <c:pt idx="28">
                        <c:v>1200</c:v>
                      </c:pt>
                      <c:pt idx="29">
                        <c:v>0</c:v>
                      </c:pt>
                      <c:pt idx="30">
                        <c:v>75</c:v>
                      </c:pt>
                      <c:pt idx="31">
                        <c:v>150</c:v>
                      </c:pt>
                      <c:pt idx="32">
                        <c:v>125</c:v>
                      </c:pt>
                      <c:pt idx="33">
                        <c:v>1475</c:v>
                      </c:pt>
                      <c:pt idx="34">
                        <c:v>400</c:v>
                      </c:pt>
                      <c:pt idx="35">
                        <c:v>400</c:v>
                      </c:pt>
                      <c:pt idx="36">
                        <c:v>175</c:v>
                      </c:pt>
                      <c:pt idx="37">
                        <c:v>225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 formatCode="_(* #,##0_);_(* \(#,##0\);_(* &quot;-&quot;_);_(@_)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4-3CEC-4CB5-B11A-8AC4FC3E08F6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SPHJ01!$I$5</c15:sqref>
                        </c15:formulaRef>
                      </c:ext>
                    </c:extLst>
                    <c:strCache>
                      <c:ptCount val="1"/>
                      <c:pt idx="0">
                        <c:v>Konsumsi NaOH 
(Kg)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SPHJ01!$B$6:$C$65</c15:sqref>
                        </c15:formulaRef>
                      </c:ext>
                    </c:extLst>
                    <c:multiLvlStrCache>
                      <c:ptCount val="60"/>
                      <c:lvl>
                        <c:pt idx="0">
                          <c:v>Januari</c:v>
                        </c:pt>
                        <c:pt idx="1">
                          <c:v>Februari</c:v>
                        </c:pt>
                        <c:pt idx="2">
                          <c:v>Maret</c:v>
                        </c:pt>
                        <c:pt idx="3">
                          <c:v>April</c:v>
                        </c:pt>
                        <c:pt idx="4">
                          <c:v>Mei</c:v>
                        </c:pt>
                        <c:pt idx="5">
                          <c:v>Juni</c:v>
                        </c:pt>
                        <c:pt idx="6">
                          <c:v>Juli </c:v>
                        </c:pt>
                        <c:pt idx="7">
                          <c:v>Agustus</c:v>
                        </c:pt>
                        <c:pt idx="8">
                          <c:v>September</c:v>
                        </c:pt>
                        <c:pt idx="9">
                          <c:v>Oktober</c:v>
                        </c:pt>
                        <c:pt idx="10">
                          <c:v>Nopember</c:v>
                        </c:pt>
                        <c:pt idx="11">
                          <c:v>Desember</c:v>
                        </c:pt>
                        <c:pt idx="12">
                          <c:v>Januari</c:v>
                        </c:pt>
                        <c:pt idx="13">
                          <c:v>Februari</c:v>
                        </c:pt>
                        <c:pt idx="14">
                          <c:v>Maret</c:v>
                        </c:pt>
                        <c:pt idx="15">
                          <c:v>April</c:v>
                        </c:pt>
                        <c:pt idx="16">
                          <c:v>Mei</c:v>
                        </c:pt>
                        <c:pt idx="17">
                          <c:v>Juni</c:v>
                        </c:pt>
                        <c:pt idx="18">
                          <c:v>Juli </c:v>
                        </c:pt>
                        <c:pt idx="19">
                          <c:v>Agustus</c:v>
                        </c:pt>
                        <c:pt idx="20">
                          <c:v>September</c:v>
                        </c:pt>
                        <c:pt idx="21">
                          <c:v>Oktober</c:v>
                        </c:pt>
                        <c:pt idx="22">
                          <c:v>Nopember</c:v>
                        </c:pt>
                        <c:pt idx="23">
                          <c:v>Desember</c:v>
                        </c:pt>
                        <c:pt idx="24">
                          <c:v>Januari</c:v>
                        </c:pt>
                        <c:pt idx="25">
                          <c:v>Februari</c:v>
                        </c:pt>
                        <c:pt idx="26">
                          <c:v>Maret</c:v>
                        </c:pt>
                        <c:pt idx="27">
                          <c:v>April</c:v>
                        </c:pt>
                        <c:pt idx="28">
                          <c:v>Mei</c:v>
                        </c:pt>
                        <c:pt idx="29">
                          <c:v>Juni</c:v>
                        </c:pt>
                        <c:pt idx="30">
                          <c:v>Juli </c:v>
                        </c:pt>
                        <c:pt idx="31">
                          <c:v>Agustus</c:v>
                        </c:pt>
                        <c:pt idx="32">
                          <c:v>September</c:v>
                        </c:pt>
                        <c:pt idx="33">
                          <c:v>Oktober</c:v>
                        </c:pt>
                        <c:pt idx="34">
                          <c:v>Nopember</c:v>
                        </c:pt>
                        <c:pt idx="35">
                          <c:v>Desember</c:v>
                        </c:pt>
                        <c:pt idx="36">
                          <c:v>Januari</c:v>
                        </c:pt>
                        <c:pt idx="37">
                          <c:v>Februari</c:v>
                        </c:pt>
                        <c:pt idx="38">
                          <c:v>Maret</c:v>
                        </c:pt>
                        <c:pt idx="39">
                          <c:v>April</c:v>
                        </c:pt>
                        <c:pt idx="40">
                          <c:v>Mei</c:v>
                        </c:pt>
                        <c:pt idx="41">
                          <c:v>Juni</c:v>
                        </c:pt>
                        <c:pt idx="42">
                          <c:v>Juli </c:v>
                        </c:pt>
                        <c:pt idx="43">
                          <c:v>Agustus</c:v>
                        </c:pt>
                        <c:pt idx="44">
                          <c:v>September</c:v>
                        </c:pt>
                        <c:pt idx="45">
                          <c:v>Oktober</c:v>
                        </c:pt>
                        <c:pt idx="46">
                          <c:v>Nopember</c:v>
                        </c:pt>
                        <c:pt idx="47">
                          <c:v>Desember</c:v>
                        </c:pt>
                        <c:pt idx="48">
                          <c:v>Januari</c:v>
                        </c:pt>
                        <c:pt idx="49">
                          <c:v>Februari</c:v>
                        </c:pt>
                        <c:pt idx="50">
                          <c:v>Maret</c:v>
                        </c:pt>
                        <c:pt idx="51">
                          <c:v>April</c:v>
                        </c:pt>
                        <c:pt idx="52">
                          <c:v>Mei</c:v>
                        </c:pt>
                        <c:pt idx="53">
                          <c:v>Juni</c:v>
                        </c:pt>
                        <c:pt idx="54">
                          <c:v>Juli </c:v>
                        </c:pt>
                        <c:pt idx="55">
                          <c:v>Agustus</c:v>
                        </c:pt>
                        <c:pt idx="56">
                          <c:v>September</c:v>
                        </c:pt>
                        <c:pt idx="57">
                          <c:v>Oktober</c:v>
                        </c:pt>
                        <c:pt idx="58">
                          <c:v>Nopember</c:v>
                        </c:pt>
                        <c:pt idx="59">
                          <c:v>Desember</c:v>
                        </c:pt>
                      </c:lvl>
                      <c:lvl>
                        <c:pt idx="0">
                          <c:v>2018</c:v>
                        </c:pt>
                        <c:pt idx="1">
                          <c:v>2018</c:v>
                        </c:pt>
                        <c:pt idx="2">
                          <c:v>2018</c:v>
                        </c:pt>
                        <c:pt idx="3">
                          <c:v>2018</c:v>
                        </c:pt>
                        <c:pt idx="4">
                          <c:v>2018</c:v>
                        </c:pt>
                        <c:pt idx="5">
                          <c:v>2018</c:v>
                        </c:pt>
                        <c:pt idx="6">
                          <c:v>2018</c:v>
                        </c:pt>
                        <c:pt idx="7">
                          <c:v>2018</c:v>
                        </c:pt>
                        <c:pt idx="8">
                          <c:v>2018</c:v>
                        </c:pt>
                        <c:pt idx="9">
                          <c:v>2018</c:v>
                        </c:pt>
                        <c:pt idx="10">
                          <c:v>2018</c:v>
                        </c:pt>
                        <c:pt idx="11">
                          <c:v>2018</c:v>
                        </c:pt>
                        <c:pt idx="12">
                          <c:v>2019</c:v>
                        </c:pt>
                        <c:pt idx="13">
                          <c:v>2019</c:v>
                        </c:pt>
                        <c:pt idx="14">
                          <c:v>2019</c:v>
                        </c:pt>
                        <c:pt idx="15">
                          <c:v>2019</c:v>
                        </c:pt>
                        <c:pt idx="16">
                          <c:v>2019</c:v>
                        </c:pt>
                        <c:pt idx="17">
                          <c:v>2019</c:v>
                        </c:pt>
                        <c:pt idx="18">
                          <c:v>2019</c:v>
                        </c:pt>
                        <c:pt idx="19">
                          <c:v>2019</c:v>
                        </c:pt>
                        <c:pt idx="20">
                          <c:v>2019</c:v>
                        </c:pt>
                        <c:pt idx="21">
                          <c:v>2019</c:v>
                        </c:pt>
                        <c:pt idx="22">
                          <c:v>2019</c:v>
                        </c:pt>
                        <c:pt idx="23">
                          <c:v>2019</c:v>
                        </c:pt>
                        <c:pt idx="24">
                          <c:v>2020</c:v>
                        </c:pt>
                        <c:pt idx="25">
                          <c:v>2020</c:v>
                        </c:pt>
                        <c:pt idx="26">
                          <c:v>2020</c:v>
                        </c:pt>
                        <c:pt idx="27">
                          <c:v>2020</c:v>
                        </c:pt>
                        <c:pt idx="28">
                          <c:v>2020</c:v>
                        </c:pt>
                        <c:pt idx="29">
                          <c:v>2020</c:v>
                        </c:pt>
                        <c:pt idx="30">
                          <c:v>2020</c:v>
                        </c:pt>
                        <c:pt idx="31">
                          <c:v>2020</c:v>
                        </c:pt>
                        <c:pt idx="32">
                          <c:v>2020</c:v>
                        </c:pt>
                        <c:pt idx="33">
                          <c:v>2020</c:v>
                        </c:pt>
                        <c:pt idx="34">
                          <c:v>2020</c:v>
                        </c:pt>
                        <c:pt idx="35">
                          <c:v>2020</c:v>
                        </c:pt>
                        <c:pt idx="36">
                          <c:v>2021</c:v>
                        </c:pt>
                        <c:pt idx="37">
                          <c:v>2021</c:v>
                        </c:pt>
                        <c:pt idx="38">
                          <c:v>2021</c:v>
                        </c:pt>
                        <c:pt idx="39">
                          <c:v>2021</c:v>
                        </c:pt>
                        <c:pt idx="40">
                          <c:v>2021</c:v>
                        </c:pt>
                        <c:pt idx="41">
                          <c:v>2021</c:v>
                        </c:pt>
                        <c:pt idx="42">
                          <c:v>2021</c:v>
                        </c:pt>
                        <c:pt idx="43">
                          <c:v>2021</c:v>
                        </c:pt>
                        <c:pt idx="44">
                          <c:v>2021</c:v>
                        </c:pt>
                        <c:pt idx="45">
                          <c:v>2021</c:v>
                        </c:pt>
                        <c:pt idx="46">
                          <c:v>2021</c:v>
                        </c:pt>
                        <c:pt idx="47">
                          <c:v>2021</c:v>
                        </c:pt>
                        <c:pt idx="48">
                          <c:v>2022</c:v>
                        </c:pt>
                        <c:pt idx="49">
                          <c:v>2022</c:v>
                        </c:pt>
                        <c:pt idx="50">
                          <c:v>2022</c:v>
                        </c:pt>
                        <c:pt idx="51">
                          <c:v>2022</c:v>
                        </c:pt>
                        <c:pt idx="52">
                          <c:v>2022</c:v>
                        </c:pt>
                        <c:pt idx="53">
                          <c:v>2022</c:v>
                        </c:pt>
                        <c:pt idx="54">
                          <c:v>2022</c:v>
                        </c:pt>
                        <c:pt idx="55">
                          <c:v>2022</c:v>
                        </c:pt>
                        <c:pt idx="56">
                          <c:v>2022</c:v>
                        </c:pt>
                        <c:pt idx="57">
                          <c:v>2022</c:v>
                        </c:pt>
                        <c:pt idx="58">
                          <c:v>2022</c:v>
                        </c:pt>
                        <c:pt idx="59">
                          <c:v>2022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SPHJ01!$I$6:$I$65</c15:sqref>
                        </c15:formulaRef>
                      </c:ext>
                    </c:extLst>
                    <c:numCache>
                      <c:formatCode>_(* #,##0_);_(* \(#,##0\);_(* \-_);_(@_)</c:formatCode>
                      <c:ptCount val="60"/>
                      <c:pt idx="0">
                        <c:v>1947</c:v>
                      </c:pt>
                      <c:pt idx="1">
                        <c:v>471</c:v>
                      </c:pt>
                      <c:pt idx="2">
                        <c:v>1220</c:v>
                      </c:pt>
                      <c:pt idx="3">
                        <c:v>340</c:v>
                      </c:pt>
                      <c:pt idx="4">
                        <c:v>1158</c:v>
                      </c:pt>
                      <c:pt idx="5">
                        <c:v>13080</c:v>
                      </c:pt>
                      <c:pt idx="6">
                        <c:v>22025</c:v>
                      </c:pt>
                      <c:pt idx="7">
                        <c:v>18430</c:v>
                      </c:pt>
                      <c:pt idx="8">
                        <c:v>22200</c:v>
                      </c:pt>
                      <c:pt idx="9">
                        <c:v>36860</c:v>
                      </c:pt>
                      <c:pt idx="10">
                        <c:v>52400</c:v>
                      </c:pt>
                      <c:pt idx="11">
                        <c:v>23557</c:v>
                      </c:pt>
                      <c:pt idx="12">
                        <c:v>24840</c:v>
                      </c:pt>
                      <c:pt idx="13">
                        <c:v>11240</c:v>
                      </c:pt>
                      <c:pt idx="14">
                        <c:v>9600</c:v>
                      </c:pt>
                      <c:pt idx="15">
                        <c:v>800</c:v>
                      </c:pt>
                      <c:pt idx="16">
                        <c:v>2200</c:v>
                      </c:pt>
                      <c:pt idx="17">
                        <c:v>3400</c:v>
                      </c:pt>
                      <c:pt idx="18">
                        <c:v>1200</c:v>
                      </c:pt>
                      <c:pt idx="19">
                        <c:v>3400</c:v>
                      </c:pt>
                      <c:pt idx="20">
                        <c:v>2600</c:v>
                      </c:pt>
                      <c:pt idx="21">
                        <c:v>0</c:v>
                      </c:pt>
                      <c:pt idx="22">
                        <c:v>200</c:v>
                      </c:pt>
                      <c:pt idx="23">
                        <c:v>200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 formatCode="_(* #,##0_);_(* \(#,##0\);_(* &quot;-&quot;_);_(@_)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5-3CEC-4CB5-B11A-8AC4FC3E08F6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SPHJ01!$J$5</c15:sqref>
                        </c15:formulaRef>
                      </c:ext>
                    </c:extLst>
                    <c:strCache>
                      <c:ptCount val="1"/>
                      <c:pt idx="0">
                        <c:v>Soda Caustic (Kg)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SPHJ01!$B$6:$C$65</c15:sqref>
                        </c15:formulaRef>
                      </c:ext>
                    </c:extLst>
                    <c:multiLvlStrCache>
                      <c:ptCount val="60"/>
                      <c:lvl>
                        <c:pt idx="0">
                          <c:v>Januari</c:v>
                        </c:pt>
                        <c:pt idx="1">
                          <c:v>Februari</c:v>
                        </c:pt>
                        <c:pt idx="2">
                          <c:v>Maret</c:v>
                        </c:pt>
                        <c:pt idx="3">
                          <c:v>April</c:v>
                        </c:pt>
                        <c:pt idx="4">
                          <c:v>Mei</c:v>
                        </c:pt>
                        <c:pt idx="5">
                          <c:v>Juni</c:v>
                        </c:pt>
                        <c:pt idx="6">
                          <c:v>Juli </c:v>
                        </c:pt>
                        <c:pt idx="7">
                          <c:v>Agustus</c:v>
                        </c:pt>
                        <c:pt idx="8">
                          <c:v>September</c:v>
                        </c:pt>
                        <c:pt idx="9">
                          <c:v>Oktober</c:v>
                        </c:pt>
                        <c:pt idx="10">
                          <c:v>Nopember</c:v>
                        </c:pt>
                        <c:pt idx="11">
                          <c:v>Desember</c:v>
                        </c:pt>
                        <c:pt idx="12">
                          <c:v>Januari</c:v>
                        </c:pt>
                        <c:pt idx="13">
                          <c:v>Februari</c:v>
                        </c:pt>
                        <c:pt idx="14">
                          <c:v>Maret</c:v>
                        </c:pt>
                        <c:pt idx="15">
                          <c:v>April</c:v>
                        </c:pt>
                        <c:pt idx="16">
                          <c:v>Mei</c:v>
                        </c:pt>
                        <c:pt idx="17">
                          <c:v>Juni</c:v>
                        </c:pt>
                        <c:pt idx="18">
                          <c:v>Juli </c:v>
                        </c:pt>
                        <c:pt idx="19">
                          <c:v>Agustus</c:v>
                        </c:pt>
                        <c:pt idx="20">
                          <c:v>September</c:v>
                        </c:pt>
                        <c:pt idx="21">
                          <c:v>Oktober</c:v>
                        </c:pt>
                        <c:pt idx="22">
                          <c:v>Nopember</c:v>
                        </c:pt>
                        <c:pt idx="23">
                          <c:v>Desember</c:v>
                        </c:pt>
                        <c:pt idx="24">
                          <c:v>Januari</c:v>
                        </c:pt>
                        <c:pt idx="25">
                          <c:v>Februari</c:v>
                        </c:pt>
                        <c:pt idx="26">
                          <c:v>Maret</c:v>
                        </c:pt>
                        <c:pt idx="27">
                          <c:v>April</c:v>
                        </c:pt>
                        <c:pt idx="28">
                          <c:v>Mei</c:v>
                        </c:pt>
                        <c:pt idx="29">
                          <c:v>Juni</c:v>
                        </c:pt>
                        <c:pt idx="30">
                          <c:v>Juli </c:v>
                        </c:pt>
                        <c:pt idx="31">
                          <c:v>Agustus</c:v>
                        </c:pt>
                        <c:pt idx="32">
                          <c:v>September</c:v>
                        </c:pt>
                        <c:pt idx="33">
                          <c:v>Oktober</c:v>
                        </c:pt>
                        <c:pt idx="34">
                          <c:v>Nopember</c:v>
                        </c:pt>
                        <c:pt idx="35">
                          <c:v>Desember</c:v>
                        </c:pt>
                        <c:pt idx="36">
                          <c:v>Januari</c:v>
                        </c:pt>
                        <c:pt idx="37">
                          <c:v>Februari</c:v>
                        </c:pt>
                        <c:pt idx="38">
                          <c:v>Maret</c:v>
                        </c:pt>
                        <c:pt idx="39">
                          <c:v>April</c:v>
                        </c:pt>
                        <c:pt idx="40">
                          <c:v>Mei</c:v>
                        </c:pt>
                        <c:pt idx="41">
                          <c:v>Juni</c:v>
                        </c:pt>
                        <c:pt idx="42">
                          <c:v>Juli </c:v>
                        </c:pt>
                        <c:pt idx="43">
                          <c:v>Agustus</c:v>
                        </c:pt>
                        <c:pt idx="44">
                          <c:v>September</c:v>
                        </c:pt>
                        <c:pt idx="45">
                          <c:v>Oktober</c:v>
                        </c:pt>
                        <c:pt idx="46">
                          <c:v>Nopember</c:v>
                        </c:pt>
                        <c:pt idx="47">
                          <c:v>Desember</c:v>
                        </c:pt>
                        <c:pt idx="48">
                          <c:v>Januari</c:v>
                        </c:pt>
                        <c:pt idx="49">
                          <c:v>Februari</c:v>
                        </c:pt>
                        <c:pt idx="50">
                          <c:v>Maret</c:v>
                        </c:pt>
                        <c:pt idx="51">
                          <c:v>April</c:v>
                        </c:pt>
                        <c:pt idx="52">
                          <c:v>Mei</c:v>
                        </c:pt>
                        <c:pt idx="53">
                          <c:v>Juni</c:v>
                        </c:pt>
                        <c:pt idx="54">
                          <c:v>Juli </c:v>
                        </c:pt>
                        <c:pt idx="55">
                          <c:v>Agustus</c:v>
                        </c:pt>
                        <c:pt idx="56">
                          <c:v>September</c:v>
                        </c:pt>
                        <c:pt idx="57">
                          <c:v>Oktober</c:v>
                        </c:pt>
                        <c:pt idx="58">
                          <c:v>Nopember</c:v>
                        </c:pt>
                        <c:pt idx="59">
                          <c:v>Desember</c:v>
                        </c:pt>
                      </c:lvl>
                      <c:lvl>
                        <c:pt idx="0">
                          <c:v>2018</c:v>
                        </c:pt>
                        <c:pt idx="1">
                          <c:v>2018</c:v>
                        </c:pt>
                        <c:pt idx="2">
                          <c:v>2018</c:v>
                        </c:pt>
                        <c:pt idx="3">
                          <c:v>2018</c:v>
                        </c:pt>
                        <c:pt idx="4">
                          <c:v>2018</c:v>
                        </c:pt>
                        <c:pt idx="5">
                          <c:v>2018</c:v>
                        </c:pt>
                        <c:pt idx="6">
                          <c:v>2018</c:v>
                        </c:pt>
                        <c:pt idx="7">
                          <c:v>2018</c:v>
                        </c:pt>
                        <c:pt idx="8">
                          <c:v>2018</c:v>
                        </c:pt>
                        <c:pt idx="9">
                          <c:v>2018</c:v>
                        </c:pt>
                        <c:pt idx="10">
                          <c:v>2018</c:v>
                        </c:pt>
                        <c:pt idx="11">
                          <c:v>2018</c:v>
                        </c:pt>
                        <c:pt idx="12">
                          <c:v>2019</c:v>
                        </c:pt>
                        <c:pt idx="13">
                          <c:v>2019</c:v>
                        </c:pt>
                        <c:pt idx="14">
                          <c:v>2019</c:v>
                        </c:pt>
                        <c:pt idx="15">
                          <c:v>2019</c:v>
                        </c:pt>
                        <c:pt idx="16">
                          <c:v>2019</c:v>
                        </c:pt>
                        <c:pt idx="17">
                          <c:v>2019</c:v>
                        </c:pt>
                        <c:pt idx="18">
                          <c:v>2019</c:v>
                        </c:pt>
                        <c:pt idx="19">
                          <c:v>2019</c:v>
                        </c:pt>
                        <c:pt idx="20">
                          <c:v>2019</c:v>
                        </c:pt>
                        <c:pt idx="21">
                          <c:v>2019</c:v>
                        </c:pt>
                        <c:pt idx="22">
                          <c:v>2019</c:v>
                        </c:pt>
                        <c:pt idx="23">
                          <c:v>2019</c:v>
                        </c:pt>
                        <c:pt idx="24">
                          <c:v>2020</c:v>
                        </c:pt>
                        <c:pt idx="25">
                          <c:v>2020</c:v>
                        </c:pt>
                        <c:pt idx="26">
                          <c:v>2020</c:v>
                        </c:pt>
                        <c:pt idx="27">
                          <c:v>2020</c:v>
                        </c:pt>
                        <c:pt idx="28">
                          <c:v>2020</c:v>
                        </c:pt>
                        <c:pt idx="29">
                          <c:v>2020</c:v>
                        </c:pt>
                        <c:pt idx="30">
                          <c:v>2020</c:v>
                        </c:pt>
                        <c:pt idx="31">
                          <c:v>2020</c:v>
                        </c:pt>
                        <c:pt idx="32">
                          <c:v>2020</c:v>
                        </c:pt>
                        <c:pt idx="33">
                          <c:v>2020</c:v>
                        </c:pt>
                        <c:pt idx="34">
                          <c:v>2020</c:v>
                        </c:pt>
                        <c:pt idx="35">
                          <c:v>2020</c:v>
                        </c:pt>
                        <c:pt idx="36">
                          <c:v>2021</c:v>
                        </c:pt>
                        <c:pt idx="37">
                          <c:v>2021</c:v>
                        </c:pt>
                        <c:pt idx="38">
                          <c:v>2021</c:v>
                        </c:pt>
                        <c:pt idx="39">
                          <c:v>2021</c:v>
                        </c:pt>
                        <c:pt idx="40">
                          <c:v>2021</c:v>
                        </c:pt>
                        <c:pt idx="41">
                          <c:v>2021</c:v>
                        </c:pt>
                        <c:pt idx="42">
                          <c:v>2021</c:v>
                        </c:pt>
                        <c:pt idx="43">
                          <c:v>2021</c:v>
                        </c:pt>
                        <c:pt idx="44">
                          <c:v>2021</c:v>
                        </c:pt>
                        <c:pt idx="45">
                          <c:v>2021</c:v>
                        </c:pt>
                        <c:pt idx="46">
                          <c:v>2021</c:v>
                        </c:pt>
                        <c:pt idx="47">
                          <c:v>2021</c:v>
                        </c:pt>
                        <c:pt idx="48">
                          <c:v>2022</c:v>
                        </c:pt>
                        <c:pt idx="49">
                          <c:v>2022</c:v>
                        </c:pt>
                        <c:pt idx="50">
                          <c:v>2022</c:v>
                        </c:pt>
                        <c:pt idx="51">
                          <c:v>2022</c:v>
                        </c:pt>
                        <c:pt idx="52">
                          <c:v>2022</c:v>
                        </c:pt>
                        <c:pt idx="53">
                          <c:v>2022</c:v>
                        </c:pt>
                        <c:pt idx="54">
                          <c:v>2022</c:v>
                        </c:pt>
                        <c:pt idx="55">
                          <c:v>2022</c:v>
                        </c:pt>
                        <c:pt idx="56">
                          <c:v>2022</c:v>
                        </c:pt>
                        <c:pt idx="57">
                          <c:v>2022</c:v>
                        </c:pt>
                        <c:pt idx="58">
                          <c:v>2022</c:v>
                        </c:pt>
                        <c:pt idx="59">
                          <c:v>2022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SPHJ01!$J$6:$J$65</c15:sqref>
                        </c15:formulaRef>
                      </c:ext>
                    </c:extLst>
                    <c:numCache>
                      <c:formatCode>_(* #,##0_);_(* \(#,##0\);_(* \-_);_(@_)</c:formatCode>
                      <c:ptCount val="6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675</c:v>
                      </c:pt>
                      <c:pt idx="24">
                        <c:v>250</c:v>
                      </c:pt>
                      <c:pt idx="25">
                        <c:v>1050</c:v>
                      </c:pt>
                      <c:pt idx="26">
                        <c:v>975</c:v>
                      </c:pt>
                      <c:pt idx="27">
                        <c:v>50</c:v>
                      </c:pt>
                      <c:pt idx="28">
                        <c:v>0</c:v>
                      </c:pt>
                      <c:pt idx="29">
                        <c:v>300</c:v>
                      </c:pt>
                      <c:pt idx="30">
                        <c:v>0</c:v>
                      </c:pt>
                      <c:pt idx="31">
                        <c:v>650</c:v>
                      </c:pt>
                      <c:pt idx="32">
                        <c:v>150</c:v>
                      </c:pt>
                      <c:pt idx="33">
                        <c:v>150</c:v>
                      </c:pt>
                      <c:pt idx="34">
                        <c:v>75</c:v>
                      </c:pt>
                      <c:pt idx="35">
                        <c:v>75</c:v>
                      </c:pt>
                      <c:pt idx="36">
                        <c:v>100</c:v>
                      </c:pt>
                      <c:pt idx="37">
                        <c:v>200</c:v>
                      </c:pt>
                      <c:pt idx="38">
                        <c:v>250</c:v>
                      </c:pt>
                      <c:pt idx="39">
                        <c:v>175</c:v>
                      </c:pt>
                      <c:pt idx="40">
                        <c:v>125</c:v>
                      </c:pt>
                      <c:pt idx="41">
                        <c:v>100</c:v>
                      </c:pt>
                      <c:pt idx="42">
                        <c:v>125</c:v>
                      </c:pt>
                      <c:pt idx="43">
                        <c:v>75</c:v>
                      </c:pt>
                      <c:pt idx="44">
                        <c:v>125</c:v>
                      </c:pt>
                      <c:pt idx="45">
                        <c:v>25</c:v>
                      </c:pt>
                      <c:pt idx="46">
                        <c:v>200</c:v>
                      </c:pt>
                      <c:pt idx="47">
                        <c:v>50</c:v>
                      </c:pt>
                      <c:pt idx="48">
                        <c:v>175</c:v>
                      </c:pt>
                      <c:pt idx="49">
                        <c:v>325</c:v>
                      </c:pt>
                      <c:pt idx="50">
                        <c:v>50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 formatCode="_(* #,##0_);_(* \(#,##0\);_(* &quot;-&quot;_);_(@_)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6-3CEC-4CB5-B11A-8AC4FC3E08F6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SPHJ01!$K$5</c15:sqref>
                        </c15:formulaRef>
                      </c:ext>
                    </c:extLst>
                    <c:strCache>
                      <c:ptCount val="1"/>
                      <c:pt idx="0">
                        <c:v>Biaya Treatment (IDR)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SPHJ01!$B$6:$C$65</c15:sqref>
                        </c15:formulaRef>
                      </c:ext>
                    </c:extLst>
                    <c:multiLvlStrCache>
                      <c:ptCount val="60"/>
                      <c:lvl>
                        <c:pt idx="0">
                          <c:v>Januari</c:v>
                        </c:pt>
                        <c:pt idx="1">
                          <c:v>Februari</c:v>
                        </c:pt>
                        <c:pt idx="2">
                          <c:v>Maret</c:v>
                        </c:pt>
                        <c:pt idx="3">
                          <c:v>April</c:v>
                        </c:pt>
                        <c:pt idx="4">
                          <c:v>Mei</c:v>
                        </c:pt>
                        <c:pt idx="5">
                          <c:v>Juni</c:v>
                        </c:pt>
                        <c:pt idx="6">
                          <c:v>Juli </c:v>
                        </c:pt>
                        <c:pt idx="7">
                          <c:v>Agustus</c:v>
                        </c:pt>
                        <c:pt idx="8">
                          <c:v>September</c:v>
                        </c:pt>
                        <c:pt idx="9">
                          <c:v>Oktober</c:v>
                        </c:pt>
                        <c:pt idx="10">
                          <c:v>Nopember</c:v>
                        </c:pt>
                        <c:pt idx="11">
                          <c:v>Desember</c:v>
                        </c:pt>
                        <c:pt idx="12">
                          <c:v>Januari</c:v>
                        </c:pt>
                        <c:pt idx="13">
                          <c:v>Februari</c:v>
                        </c:pt>
                        <c:pt idx="14">
                          <c:v>Maret</c:v>
                        </c:pt>
                        <c:pt idx="15">
                          <c:v>April</c:v>
                        </c:pt>
                        <c:pt idx="16">
                          <c:v>Mei</c:v>
                        </c:pt>
                        <c:pt idx="17">
                          <c:v>Juni</c:v>
                        </c:pt>
                        <c:pt idx="18">
                          <c:v>Juli </c:v>
                        </c:pt>
                        <c:pt idx="19">
                          <c:v>Agustus</c:v>
                        </c:pt>
                        <c:pt idx="20">
                          <c:v>September</c:v>
                        </c:pt>
                        <c:pt idx="21">
                          <c:v>Oktober</c:v>
                        </c:pt>
                        <c:pt idx="22">
                          <c:v>Nopember</c:v>
                        </c:pt>
                        <c:pt idx="23">
                          <c:v>Desember</c:v>
                        </c:pt>
                        <c:pt idx="24">
                          <c:v>Januari</c:v>
                        </c:pt>
                        <c:pt idx="25">
                          <c:v>Februari</c:v>
                        </c:pt>
                        <c:pt idx="26">
                          <c:v>Maret</c:v>
                        </c:pt>
                        <c:pt idx="27">
                          <c:v>April</c:v>
                        </c:pt>
                        <c:pt idx="28">
                          <c:v>Mei</c:v>
                        </c:pt>
                        <c:pt idx="29">
                          <c:v>Juni</c:v>
                        </c:pt>
                        <c:pt idx="30">
                          <c:v>Juli </c:v>
                        </c:pt>
                        <c:pt idx="31">
                          <c:v>Agustus</c:v>
                        </c:pt>
                        <c:pt idx="32">
                          <c:v>September</c:v>
                        </c:pt>
                        <c:pt idx="33">
                          <c:v>Oktober</c:v>
                        </c:pt>
                        <c:pt idx="34">
                          <c:v>Nopember</c:v>
                        </c:pt>
                        <c:pt idx="35">
                          <c:v>Desember</c:v>
                        </c:pt>
                        <c:pt idx="36">
                          <c:v>Januari</c:v>
                        </c:pt>
                        <c:pt idx="37">
                          <c:v>Februari</c:v>
                        </c:pt>
                        <c:pt idx="38">
                          <c:v>Maret</c:v>
                        </c:pt>
                        <c:pt idx="39">
                          <c:v>April</c:v>
                        </c:pt>
                        <c:pt idx="40">
                          <c:v>Mei</c:v>
                        </c:pt>
                        <c:pt idx="41">
                          <c:v>Juni</c:v>
                        </c:pt>
                        <c:pt idx="42">
                          <c:v>Juli </c:v>
                        </c:pt>
                        <c:pt idx="43">
                          <c:v>Agustus</c:v>
                        </c:pt>
                        <c:pt idx="44">
                          <c:v>September</c:v>
                        </c:pt>
                        <c:pt idx="45">
                          <c:v>Oktober</c:v>
                        </c:pt>
                        <c:pt idx="46">
                          <c:v>Nopember</c:v>
                        </c:pt>
                        <c:pt idx="47">
                          <c:v>Desember</c:v>
                        </c:pt>
                        <c:pt idx="48">
                          <c:v>Januari</c:v>
                        </c:pt>
                        <c:pt idx="49">
                          <c:v>Februari</c:v>
                        </c:pt>
                        <c:pt idx="50">
                          <c:v>Maret</c:v>
                        </c:pt>
                        <c:pt idx="51">
                          <c:v>April</c:v>
                        </c:pt>
                        <c:pt idx="52">
                          <c:v>Mei</c:v>
                        </c:pt>
                        <c:pt idx="53">
                          <c:v>Juni</c:v>
                        </c:pt>
                        <c:pt idx="54">
                          <c:v>Juli </c:v>
                        </c:pt>
                        <c:pt idx="55">
                          <c:v>Agustus</c:v>
                        </c:pt>
                        <c:pt idx="56">
                          <c:v>September</c:v>
                        </c:pt>
                        <c:pt idx="57">
                          <c:v>Oktober</c:v>
                        </c:pt>
                        <c:pt idx="58">
                          <c:v>Nopember</c:v>
                        </c:pt>
                        <c:pt idx="59">
                          <c:v>Desember</c:v>
                        </c:pt>
                      </c:lvl>
                      <c:lvl>
                        <c:pt idx="0">
                          <c:v>2018</c:v>
                        </c:pt>
                        <c:pt idx="1">
                          <c:v>2018</c:v>
                        </c:pt>
                        <c:pt idx="2">
                          <c:v>2018</c:v>
                        </c:pt>
                        <c:pt idx="3">
                          <c:v>2018</c:v>
                        </c:pt>
                        <c:pt idx="4">
                          <c:v>2018</c:v>
                        </c:pt>
                        <c:pt idx="5">
                          <c:v>2018</c:v>
                        </c:pt>
                        <c:pt idx="6">
                          <c:v>2018</c:v>
                        </c:pt>
                        <c:pt idx="7">
                          <c:v>2018</c:v>
                        </c:pt>
                        <c:pt idx="8">
                          <c:v>2018</c:v>
                        </c:pt>
                        <c:pt idx="9">
                          <c:v>2018</c:v>
                        </c:pt>
                        <c:pt idx="10">
                          <c:v>2018</c:v>
                        </c:pt>
                        <c:pt idx="11">
                          <c:v>2018</c:v>
                        </c:pt>
                        <c:pt idx="12">
                          <c:v>2019</c:v>
                        </c:pt>
                        <c:pt idx="13">
                          <c:v>2019</c:v>
                        </c:pt>
                        <c:pt idx="14">
                          <c:v>2019</c:v>
                        </c:pt>
                        <c:pt idx="15">
                          <c:v>2019</c:v>
                        </c:pt>
                        <c:pt idx="16">
                          <c:v>2019</c:v>
                        </c:pt>
                        <c:pt idx="17">
                          <c:v>2019</c:v>
                        </c:pt>
                        <c:pt idx="18">
                          <c:v>2019</c:v>
                        </c:pt>
                        <c:pt idx="19">
                          <c:v>2019</c:v>
                        </c:pt>
                        <c:pt idx="20">
                          <c:v>2019</c:v>
                        </c:pt>
                        <c:pt idx="21">
                          <c:v>2019</c:v>
                        </c:pt>
                        <c:pt idx="22">
                          <c:v>2019</c:v>
                        </c:pt>
                        <c:pt idx="23">
                          <c:v>2019</c:v>
                        </c:pt>
                        <c:pt idx="24">
                          <c:v>2020</c:v>
                        </c:pt>
                        <c:pt idx="25">
                          <c:v>2020</c:v>
                        </c:pt>
                        <c:pt idx="26">
                          <c:v>2020</c:v>
                        </c:pt>
                        <c:pt idx="27">
                          <c:v>2020</c:v>
                        </c:pt>
                        <c:pt idx="28">
                          <c:v>2020</c:v>
                        </c:pt>
                        <c:pt idx="29">
                          <c:v>2020</c:v>
                        </c:pt>
                        <c:pt idx="30">
                          <c:v>2020</c:v>
                        </c:pt>
                        <c:pt idx="31">
                          <c:v>2020</c:v>
                        </c:pt>
                        <c:pt idx="32">
                          <c:v>2020</c:v>
                        </c:pt>
                        <c:pt idx="33">
                          <c:v>2020</c:v>
                        </c:pt>
                        <c:pt idx="34">
                          <c:v>2020</c:v>
                        </c:pt>
                        <c:pt idx="35">
                          <c:v>2020</c:v>
                        </c:pt>
                        <c:pt idx="36">
                          <c:v>2021</c:v>
                        </c:pt>
                        <c:pt idx="37">
                          <c:v>2021</c:v>
                        </c:pt>
                        <c:pt idx="38">
                          <c:v>2021</c:v>
                        </c:pt>
                        <c:pt idx="39">
                          <c:v>2021</c:v>
                        </c:pt>
                        <c:pt idx="40">
                          <c:v>2021</c:v>
                        </c:pt>
                        <c:pt idx="41">
                          <c:v>2021</c:v>
                        </c:pt>
                        <c:pt idx="42">
                          <c:v>2021</c:v>
                        </c:pt>
                        <c:pt idx="43">
                          <c:v>2021</c:v>
                        </c:pt>
                        <c:pt idx="44">
                          <c:v>2021</c:v>
                        </c:pt>
                        <c:pt idx="45">
                          <c:v>2021</c:v>
                        </c:pt>
                        <c:pt idx="46">
                          <c:v>2021</c:v>
                        </c:pt>
                        <c:pt idx="47">
                          <c:v>2021</c:v>
                        </c:pt>
                        <c:pt idx="48">
                          <c:v>2022</c:v>
                        </c:pt>
                        <c:pt idx="49">
                          <c:v>2022</c:v>
                        </c:pt>
                        <c:pt idx="50">
                          <c:v>2022</c:v>
                        </c:pt>
                        <c:pt idx="51">
                          <c:v>2022</c:v>
                        </c:pt>
                        <c:pt idx="52">
                          <c:v>2022</c:v>
                        </c:pt>
                        <c:pt idx="53">
                          <c:v>2022</c:v>
                        </c:pt>
                        <c:pt idx="54">
                          <c:v>2022</c:v>
                        </c:pt>
                        <c:pt idx="55">
                          <c:v>2022</c:v>
                        </c:pt>
                        <c:pt idx="56">
                          <c:v>2022</c:v>
                        </c:pt>
                        <c:pt idx="57">
                          <c:v>2022</c:v>
                        </c:pt>
                        <c:pt idx="58">
                          <c:v>2022</c:v>
                        </c:pt>
                        <c:pt idx="59">
                          <c:v>2022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SPHJ01!$K$6:$K$65</c15:sqref>
                        </c15:formulaRef>
                      </c:ext>
                    </c:extLst>
                    <c:numCache>
                      <c:formatCode>_([$Rp-421]* #,##0.00_);_([$Rp-421]* \(#,##0.00\);_([$Rp-421]* \-??_);_(@_)</c:formatCode>
                      <c:ptCount val="60"/>
                      <c:pt idx="0">
                        <c:v>288105000</c:v>
                      </c:pt>
                      <c:pt idx="1">
                        <c:v>386223000</c:v>
                      </c:pt>
                      <c:pt idx="2">
                        <c:v>289315000</c:v>
                      </c:pt>
                      <c:pt idx="3">
                        <c:v>209870000</c:v>
                      </c:pt>
                      <c:pt idx="4">
                        <c:v>284869000</c:v>
                      </c:pt>
                      <c:pt idx="5">
                        <c:v>254225500</c:v>
                      </c:pt>
                      <c:pt idx="6">
                        <c:v>392550000</c:v>
                      </c:pt>
                      <c:pt idx="7">
                        <c:v>397090000</c:v>
                      </c:pt>
                      <c:pt idx="8">
                        <c:v>339087500</c:v>
                      </c:pt>
                      <c:pt idx="9">
                        <c:v>505692500</c:v>
                      </c:pt>
                      <c:pt idx="10">
                        <c:v>804750000</c:v>
                      </c:pt>
                      <c:pt idx="11">
                        <c:v>351916000</c:v>
                      </c:pt>
                      <c:pt idx="12">
                        <c:v>362382500</c:v>
                      </c:pt>
                      <c:pt idx="13">
                        <c:v>195732500</c:v>
                      </c:pt>
                      <c:pt idx="14">
                        <c:v>266375000</c:v>
                      </c:pt>
                      <c:pt idx="15">
                        <c:v>188252500</c:v>
                      </c:pt>
                      <c:pt idx="16">
                        <c:v>106737500</c:v>
                      </c:pt>
                      <c:pt idx="17">
                        <c:v>101250000</c:v>
                      </c:pt>
                      <c:pt idx="18">
                        <c:v>22425000</c:v>
                      </c:pt>
                      <c:pt idx="19">
                        <c:v>63800000</c:v>
                      </c:pt>
                      <c:pt idx="20">
                        <c:v>33957500</c:v>
                      </c:pt>
                      <c:pt idx="21">
                        <c:v>14175000</c:v>
                      </c:pt>
                      <c:pt idx="22">
                        <c:v>12183000</c:v>
                      </c:pt>
                      <c:pt idx="23">
                        <c:v>23762500</c:v>
                      </c:pt>
                      <c:pt idx="24">
                        <c:v>4500000</c:v>
                      </c:pt>
                      <c:pt idx="25">
                        <c:v>18900000</c:v>
                      </c:pt>
                      <c:pt idx="26">
                        <c:v>17550000</c:v>
                      </c:pt>
                      <c:pt idx="27">
                        <c:v>2125000</c:v>
                      </c:pt>
                      <c:pt idx="28">
                        <c:v>4200000</c:v>
                      </c:pt>
                      <c:pt idx="29">
                        <c:v>5400000</c:v>
                      </c:pt>
                      <c:pt idx="30">
                        <c:v>262500</c:v>
                      </c:pt>
                      <c:pt idx="31">
                        <c:v>12225000</c:v>
                      </c:pt>
                      <c:pt idx="32">
                        <c:v>3137500</c:v>
                      </c:pt>
                      <c:pt idx="33">
                        <c:v>7862500</c:v>
                      </c:pt>
                      <c:pt idx="34">
                        <c:v>2750000</c:v>
                      </c:pt>
                      <c:pt idx="35">
                        <c:v>2750000</c:v>
                      </c:pt>
                      <c:pt idx="36">
                        <c:v>2412500</c:v>
                      </c:pt>
                      <c:pt idx="37">
                        <c:v>4387500</c:v>
                      </c:pt>
                      <c:pt idx="38">
                        <c:v>4500000</c:v>
                      </c:pt>
                      <c:pt idx="39">
                        <c:v>3150000</c:v>
                      </c:pt>
                      <c:pt idx="40">
                        <c:v>2250000</c:v>
                      </c:pt>
                      <c:pt idx="41">
                        <c:v>1800000</c:v>
                      </c:pt>
                      <c:pt idx="42">
                        <c:v>2250000</c:v>
                      </c:pt>
                      <c:pt idx="43">
                        <c:v>1350000</c:v>
                      </c:pt>
                      <c:pt idx="44">
                        <c:v>2250000</c:v>
                      </c:pt>
                      <c:pt idx="45">
                        <c:v>450000</c:v>
                      </c:pt>
                      <c:pt idx="46">
                        <c:v>3600000</c:v>
                      </c:pt>
                      <c:pt idx="47">
                        <c:v>900000</c:v>
                      </c:pt>
                      <c:pt idx="48">
                        <c:v>3150000</c:v>
                      </c:pt>
                      <c:pt idx="49">
                        <c:v>5850000</c:v>
                      </c:pt>
                      <c:pt idx="50">
                        <c:v>900000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7-3CEC-4CB5-B11A-8AC4FC3E08F6}"/>
                  </c:ext>
                </c:extLst>
              </c15:ser>
            </c15:filteredLineSeries>
          </c:ext>
        </c:extLst>
      </c:lineChart>
      <c:catAx>
        <c:axId val="-904478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04462272"/>
        <c:crosses val="autoZero"/>
        <c:auto val="1"/>
        <c:lblAlgn val="ctr"/>
        <c:lblOffset val="100"/>
        <c:noMultiLvlLbl val="0"/>
      </c:catAx>
      <c:valAx>
        <c:axId val="-90446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[$Rp-421]* #,##0.00_);_([$Rp-421]* \(#,##0.00\);_([$Rp-421]* \-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04478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117929</xdr:colOff>
      <xdr:row>34</xdr:row>
      <xdr:rowOff>7258</xdr:rowOff>
    </xdr:from>
    <xdr:to>
      <xdr:col>11</xdr:col>
      <xdr:colOff>1805214</xdr:colOff>
      <xdr:row>49</xdr:row>
      <xdr:rowOff>29029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801D8A3A-6136-9FFC-78BA-828F3D0F96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85182</xdr:colOff>
      <xdr:row>48</xdr:row>
      <xdr:rowOff>130717</xdr:rowOff>
    </xdr:from>
    <xdr:to>
      <xdr:col>11</xdr:col>
      <xdr:colOff>1804329</xdr:colOff>
      <xdr:row>63</xdr:row>
      <xdr:rowOff>86112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5A4912AE-C559-90C9-00AA-4ADC8F5E91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109142</xdr:colOff>
      <xdr:row>56</xdr:row>
      <xdr:rowOff>181173</xdr:rowOff>
    </xdr:from>
    <xdr:to>
      <xdr:col>11</xdr:col>
      <xdr:colOff>1855391</xdr:colOff>
      <xdr:row>71</xdr:row>
      <xdr:rowOff>96638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C3A09120-078E-BB44-4BFE-DF8367CBAF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164935</xdr:colOff>
      <xdr:row>23</xdr:row>
      <xdr:rowOff>158999</xdr:rowOff>
    </xdr:from>
    <xdr:to>
      <xdr:col>11</xdr:col>
      <xdr:colOff>1696357</xdr:colOff>
      <xdr:row>38</xdr:row>
      <xdr:rowOff>180770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22BBCDF4-24CB-76CD-9942-D06319D795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81643</xdr:colOff>
      <xdr:row>65</xdr:row>
      <xdr:rowOff>97971</xdr:rowOff>
    </xdr:from>
    <xdr:to>
      <xdr:col>11</xdr:col>
      <xdr:colOff>1832429</xdr:colOff>
      <xdr:row>80</xdr:row>
      <xdr:rowOff>119742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53804D9E-4507-CAB5-0D20-76676B2661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raa.bhpbilliton.net/BE&amp;E%20-%20ADG%20Work%20Folder/Projects/Spence/Model%20-%2002%20Development/Spence%20Model%20-%20Rev%201%20-%20ADG%2024%20Sep%2002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etpoa-svr01\poa-wgp\Development%20and%20Planning\Documents\Operations%20Lifecycle%20Plan\Rev%202\Archive\2002OpexBudgetForecast_Rev2-%20For%20Use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etlon-data02\lon-wgp\Liverpool%20Bay\Liv%20Bay%20SubSurface%20Team\Well%20Management\Forecast\Production\Douglas%20Forecast%20using%20Monthly%20Allocated%20Volumes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etlon-data02\lon-wgp\Liverpool%20Bay\Liv%20Bay%20SubSurface%20Team\Well%20Management\Forecast\Medium%20Term%20Forecast\March%202002\Douglas%20Forecast%20using%20Monthly%20Allocated%20Volumes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raa.bhpbilliton.net/Projects/3358_RNO/ENHANCEMENT%20PHASE/Detailed%20Pit%20Optimisation%20&amp;%20Schedule/MM%20output%20and%20schedules%20to%20Cost%20Model/030121_CTJR_Base%20Case%20Iteration%2015c1-B_final_ml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isa\Users\J%20Ricciardone\3358_RNO\EP%20MineMAX%20and%20Schedules%202002_080103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raa.bhpbilliton.net/Development%20and%20Planning/Documents/Operations%20Lifecycle%20Plan/Rev%203/Files/OpexModelRev3.1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ntsin-fil01\SIN_users\Documents%20and%20Settings\dougb1\Application%20Data\eRoom\eRoom%20Client\V7\EditingFiles\Sustainability%20Report%20data%20Matrix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PT.LC\08%20OPS%20QHSE\08.%2001.%20HSE%20Operation\13.%20File%20Enviro\20.%20Swapantau\5.%20Reporting\3.%20Monthly\2022\11.%20November\Monthly%20Report%20Data%20Environment%20PT%20LC%20November%202022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PT.LC\08%20OPS%20QHSE\08.%2001.%20HSE%20Operation\13.%20File%20Enviro\20.%20Swapantau\5.%20Reporting\3.%20Monthly\2022\10.%20Oktober\Monthly%20Report%20Data%20Environment%20PT%20LC%20Oktober%202022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PT.LC\08%20OPS%20QHSE\08.%2001.%20HSE%20Operation\13.%20File%20Enviro\20.%20Swapantau\5.%20Reporting\3.%20Monthly\2022\9.%20September\Monthly%20Report%20Data%20Environment%20PT%20LC%20September%20202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uksrv07\lon-wgp\Liverpool%20Bay\Liv%20Bay%20SubSurface%20Team\Well%20Management\Forecast\Medium%20Term%20Forecast\Forecast%2018%20Month%20-%20December%202000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PT.LC\08%20OPS%20QHSE\08.%2001.%20HSE%20Operation\13.%20File%20Enviro\20.%20Swapantau\5.%20Reporting\3.%20Monthly\2022\8.%20Agustus\Monthly%20Report%20Data%20Environment%20PT%20LC%20Agustus%202022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PT.LC\08%20OPS%20QHSE\08.%2001.%20HSE%20Operation\13.%20File%20Enviro\20.%20Swapantau\5.%20Reporting\3.%20Monthly\2022\7.%20Juli\Monthly%20Report%20Data%20Environment%20PT%20LC%20Juli%202022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ES\2022\6.%20Juni\Monthly%20Report%20Data%20Environment%20PT%20LC%20Juni%202022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ES\2022\5.%20Mei\Monthly%20Report%20Data%20Environment%20PT%20LC%20Mei%202022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ES\2022\3.%20Mar\Monthly%20Report%20Data%20Environment%20PT%20LC%20Maret%202022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ES\2022\2.%20Feb\Monthly%20Report%20Data%20Environment%20PT%20LC%20Februari%202022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ES\2022\1.%20Jan\Monthly%20Report%20Data%20Environment%20PT%20LC%20Januari%202022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ES\2021\12.%20Desember\Monthly%20Report%20Data%20Environment%20PT%20LC%20Desember%202021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ES\2021\11.%20Nopember\Monthly%20Report%20Data%20Environment%20PT%20LC%20Nopember%202021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ES\2021\10.%20Oktober\Monthly%20Report%20Data%20Environment%20PT%20LC%20Oktober%20202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WINDOWS\TEMP\Functional%20cost%20template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ES\2021\9.%20September\Monthly%20Report%20Data%20Environment%20PT%20LC%20September%202021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ES\2021\8.%20Agustus\Monthly%20Report%20Data%20Environment%20PT%20LC%20Agustus%202021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ES\2021\7.%20Juli\Monthly%20Report%20Data%20Environment%20PT%20LC%20Juli%202021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ES\2021\6.%20Juni\Monthly%20Report%20Data%20Environment%20PT%20LC%20Juni%202021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ES\2021\5.%20Mei\Monthly%20Report%20Data%20Environment%20PT%20LC%20Mei%202021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ES\2021\4.%20April\Monthly%20Report%20Data%20Environment%20PT%20LC%20April%202021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ES\2021\3.%20Mar\Monthly%20Report%20Data%20Environment%20PT%20LC%20Maret%202021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ES\2021\2.%20Feb\Monthly%20Report%20Data%20Environment%20PT%20LC%20Februari%202021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ES\2021\1.%20Jan\Monthly%20Report%20Data%20Environment%20PT%20LC%20Januari%202021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ES\2020\12.%20Desember\Monthly%20Report%20Data%20Environment%20PT%20LC%20Desember%202020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mcthpfs01\Shares-M\WINDOWS\TEMP\Functional%20cost%20template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ES\2020\11.%20November\Monthly%20Report%20Data%20Environment%20PT%20LC%20November%202020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ES\2020\10.%20Oktober\Monthly%20Report%20Data%20Environment%20PT%20LC%20Oktober%202020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ES\2020\9.%20September\Monthly%20Report%20Data%20Environment%20PT%20LC%20September%202020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ES\2020\8.%20Agustus\Monthly%20Report%20Data%20Environment%20PT%20LC%20Agustus%202020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ES\2020\7.%20Juli\Monthly%20Report%20Data%20Environment%20PT%20LC%20Juli%202020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ES\2020\6.%20Juni\Monthly%20Report%20Data%20Environment%20PT%20LC%20Juni%202020_CH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24.%20SAPEC\Mei\Monthly%20Report%20Data%20Environment%20PT%20LC%20Mei%202020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24.%20SAPEC\April\Monthly%20Report%20Data%20Environment%20PT%20LC%20April%202020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24.%20SAPEC\Maret\Monthly%20Report%20Data%20Environment%20PT%20LC%20Maret%202020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ES\2020\2.%20Februari\Monthly%20Report%20Data%20Environment%20PT%20LC%20Februari%202020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INDOWS\TEMP\Functional%20cost%20template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ES\2020\1.%20Januari\Monthly%20Report%20Data%20Environment%20PT%20LC%20Januari%202020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ES\2019\12.%20Des\Monthly%20Report%20Data%20Environment%20PT%20LC%20Desember%202019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ES\2019\11.%20Nov\Monthly%20Report%20Data%20Environment%20PT%20LC%20November%202019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ES\2019\10.%20Okt\Final\Monthly%20Report%20Data%20Environment%20PT%20LC%20OKtober%202019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ES\2019\9%20Sept\Monthly%20Report%20Data%20Environment%20PT%20LC%20September%202019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ES\2019\8%20Augst\Monthly%20Report%20Data%20Environment%20PT%20LC%20August%202019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ES\2019\7%20July\Monthly%20Report%20Data%20Environment%20AMC_Juli19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ES\2019\6%20Jun\Monthly%20Report%20Data%20Environment%20AMC_Juni19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ES\2019\3%20Mrt\Monthly%20Report%20Data%20Environment%20AMC_Mrt19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ES\2019\2%20Feb\Monthly%20Report%20Data%20Environment%20AMC_Feb19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etpoa-svr01\poa-wgp\Development%20and%20Planning\Documents\Operations%20Lifecycle%20Plan\Rev%202\Archive\Liftingcosts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ES\2019\1%20Jan\Monthly%20Report%20Data%20Environment%20AMC_Jan19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4.%20Lahai%20Coal\28.%20SAPEC%20PTLC\2018\11.%20Nov%202018\monthly%20Report%20Data%20Environment%20AMC_Nov18%20PAMA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etpoa-svr01\poa-wgp\Development%20and%20Planning\Tools%20&amp;%20Utilities\Financial%20Model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etlon-data02\lon-wgp\Liverpool%20Bay\Liv%20Bay%20SubSurface%20Team\Well%20Management\Forecast\Medium%20Term%20Forecast\Forecast%2018%20Month%20-%20December%202000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ntsin-fil01\SIN_users\Documents%20and%20Settings\younc\Application%20Data\eRoom\eRoom%20Client\V7\EditingFiles\110520%20-%20Group%20Required%201SAP%20HSEC%20Data%20Matrix_V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 &amp; Protocols"/>
      <sheetName val="Summary"/>
      <sheetName val="Prodn&amp;Revenue"/>
      <sheetName val="Capex"/>
      <sheetName val="Opex"/>
      <sheetName val="Taxes"/>
      <sheetName val="Valuation"/>
      <sheetName val="Log"/>
      <sheetName val="X FM_Description"/>
      <sheetName val="Cash Flow"/>
      <sheetName val="X Cathode Production"/>
      <sheetName val="Production &amp; Revenue"/>
      <sheetName val="Op Costs &amp; Capital"/>
      <sheetName val="Deprec &amp; Amort"/>
      <sheetName val="Technical data"/>
      <sheetName val="Tax Model"/>
      <sheetName val="FUT Calculations"/>
      <sheetName val="Financial Statements"/>
      <sheetName val="Balance Sheet"/>
      <sheetName val="CF&amp;Tables"/>
      <sheetName val="Sheet2"/>
      <sheetName val="Well Assumptions"/>
      <sheetName val="GL Account"/>
      <sheetName val="Data validation"/>
      <sheetName val="Def estimate"/>
      <sheetName val="D4 Asset AppComp  Usage"/>
      <sheetName val="Severity Factor"/>
      <sheetName val="Likelihood Factor"/>
      <sheetName val="apps"/>
      <sheetName val="Validation"/>
      <sheetName val="Intro"/>
      <sheetName val="Prob Control"/>
      <sheetName val="Prob Prod"/>
      <sheetName val="Prob WTI"/>
      <sheetName val="Prob Charts"/>
      <sheetName val="General Input"/>
      <sheetName val="Case Selector"/>
      <sheetName val="Prod &amp; Revenue"/>
      <sheetName val="Royalty &amp; Tax"/>
      <sheetName val="Book"/>
      <sheetName val="Prob Case"/>
      <sheetName val="Low Case"/>
      <sheetName val="Mid Case"/>
      <sheetName val="High Case"/>
      <sheetName val="Protocols"/>
      <sheetName val="Sheet1"/>
      <sheetName val="Options Matrix"/>
      <sheetName val="Validation &amp; Definitions"/>
      <sheetName val="C4 - Reporting Names"/>
      <sheetName val="Definiciones"/>
      <sheetName val="Proyección Migración"/>
      <sheetName val="Listvalues"/>
      <sheetName val="Teams"/>
      <sheetName val="CJE Cats"/>
      <sheetName val="Validation Lists"/>
      <sheetName val="Data"/>
      <sheetName val="Lookups"/>
      <sheetName val="Lists"/>
      <sheetName val="Val_List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 refreshError="1"/>
      <sheetData sheetId="46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ingArray"/>
      <sheetName val="Rev Status"/>
      <sheetName val="Summary"/>
      <sheetName val="Do Nothing OPEX Forecast"/>
      <sheetName val="Wells Forecast"/>
      <sheetName val="All Opex Profiles"/>
      <sheetName val="G&amp;ALifeCycleEstimate Expected"/>
      <sheetName val="Pipelines"/>
      <sheetName val="PipelineOpsBudgetLifecycle"/>
      <sheetName val="WellOperationsLifecycleEstimate"/>
      <sheetName val="Fiscal Year Opex Forecast"/>
      <sheetName val="Calendar Year Opex Forecast"/>
      <sheetName val="CostDistribution 2003"/>
      <sheetName val="CostDistribution 2007"/>
      <sheetName val="CostDistribution 2011"/>
      <sheetName val="Lifting Costs Graph _Expected"/>
      <sheetName val="Lifting Costs Graph Realistic"/>
      <sheetName val="Lifting cost Opex Requirements"/>
      <sheetName val="Opex Forecast-6 monthly"/>
      <sheetName val="Lifting Costs"/>
      <sheetName val="Opex Forecast yearly"/>
      <sheetName val="ChemicalBudgetLifecycleEstimate"/>
      <sheetName val="G&amp;ALifeCycleEstimate-Tail Mods"/>
      <sheetName val="RateProfiles"/>
      <sheetName val="ESP Rental Forecast Opex"/>
      <sheetName val="Maintenance Events"/>
      <sheetName val="ESP rental calculation shee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01"/>
      <sheetName val="D02"/>
      <sheetName val="D05"/>
      <sheetName val="D07"/>
      <sheetName val="D08"/>
      <sheetName val="D11"/>
      <sheetName val="D12"/>
      <sheetName val="D15"/>
      <sheetName val="D16"/>
      <sheetName val="D17"/>
      <sheetName val="D18"/>
      <sheetName val="D19"/>
      <sheetName val="D20"/>
      <sheetName val="DW Field Forecast"/>
      <sheetName val="Actual Data"/>
      <sheetName val="Forecast Data"/>
      <sheetName val="Freq vs Rat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>
        <row r="232">
          <cell r="A232">
            <v>35095</v>
          </cell>
          <cell r="B232">
            <v>0</v>
          </cell>
          <cell r="C232">
            <v>0</v>
          </cell>
          <cell r="D232">
            <v>0</v>
          </cell>
          <cell r="E232">
            <v>0</v>
          </cell>
          <cell r="F232">
            <v>0</v>
          </cell>
          <cell r="G232">
            <v>1570.7725806451601</v>
          </cell>
          <cell r="H232">
            <v>0</v>
          </cell>
          <cell r="I232">
            <v>0</v>
          </cell>
          <cell r="J232">
            <v>0</v>
          </cell>
          <cell r="K232">
            <v>0</v>
          </cell>
          <cell r="L232">
            <v>0</v>
          </cell>
        </row>
        <row r="233">
          <cell r="A233">
            <v>35124</v>
          </cell>
          <cell r="B233">
            <v>0</v>
          </cell>
          <cell r="C233">
            <v>0</v>
          </cell>
          <cell r="D233">
            <v>260.99482758620701</v>
          </cell>
          <cell r="E233">
            <v>0</v>
          </cell>
          <cell r="F233">
            <v>0</v>
          </cell>
          <cell r="G233">
            <v>1742.3327586206901</v>
          </cell>
          <cell r="H233">
            <v>0</v>
          </cell>
          <cell r="I233">
            <v>0</v>
          </cell>
          <cell r="J233">
            <v>0</v>
          </cell>
          <cell r="K233">
            <v>0</v>
          </cell>
          <cell r="L233">
            <v>0</v>
          </cell>
        </row>
        <row r="234">
          <cell r="A234">
            <v>35155</v>
          </cell>
          <cell r="B234">
            <v>2220.4916129032304</v>
          </cell>
          <cell r="C234">
            <v>516.03258064516103</v>
          </cell>
          <cell r="D234">
            <v>2429.2512903225802</v>
          </cell>
          <cell r="E234">
            <v>0</v>
          </cell>
          <cell r="F234">
            <v>859.14870967741911</v>
          </cell>
          <cell r="G234">
            <v>2695.1187096774197</v>
          </cell>
          <cell r="H234">
            <v>0</v>
          </cell>
          <cell r="I234">
            <v>0</v>
          </cell>
          <cell r="J234">
            <v>0</v>
          </cell>
          <cell r="K234">
            <v>0</v>
          </cell>
          <cell r="L234">
            <v>0</v>
          </cell>
        </row>
        <row r="235">
          <cell r="A235">
            <v>35185</v>
          </cell>
          <cell r="B235">
            <v>4889.4626666666691</v>
          </cell>
          <cell r="C235">
            <v>3367.759</v>
          </cell>
          <cell r="D235">
            <v>5932.0146666666697</v>
          </cell>
          <cell r="E235">
            <v>1117.4463333333301</v>
          </cell>
          <cell r="F235">
            <v>7102.7163333333301</v>
          </cell>
          <cell r="G235">
            <v>3628.0630000000001</v>
          </cell>
          <cell r="H235">
            <v>0</v>
          </cell>
          <cell r="I235">
            <v>0</v>
          </cell>
          <cell r="J235">
            <v>0</v>
          </cell>
          <cell r="K235">
            <v>0</v>
          </cell>
          <cell r="L235">
            <v>0</v>
          </cell>
        </row>
        <row r="236">
          <cell r="A236">
            <v>35216</v>
          </cell>
          <cell r="B236">
            <v>2471.8951612903202</v>
          </cell>
          <cell r="C236">
            <v>1912.6241935483899</v>
          </cell>
          <cell r="D236">
            <v>4094.6941935483906</v>
          </cell>
          <cell r="E236">
            <v>982.24516129032315</v>
          </cell>
          <cell r="F236">
            <v>5776.7667741935502</v>
          </cell>
          <cell r="G236">
            <v>861.80193548387103</v>
          </cell>
          <cell r="H236">
            <v>0</v>
          </cell>
          <cell r="I236">
            <v>0</v>
          </cell>
          <cell r="J236">
            <v>0</v>
          </cell>
          <cell r="K236">
            <v>0</v>
          </cell>
          <cell r="L236">
            <v>0</v>
          </cell>
        </row>
        <row r="237">
          <cell r="A237">
            <v>35246</v>
          </cell>
          <cell r="B237">
            <v>3021.5373333333296</v>
          </cell>
          <cell r="C237">
            <v>1336.4453333333302</v>
          </cell>
          <cell r="D237">
            <v>2127.3986666666701</v>
          </cell>
          <cell r="E237">
            <v>1476.2916666666702</v>
          </cell>
          <cell r="F237">
            <v>1588.4826666666702</v>
          </cell>
          <cell r="G237">
            <v>110.529333333333</v>
          </cell>
          <cell r="H237">
            <v>0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</row>
        <row r="238">
          <cell r="A238">
            <v>35277</v>
          </cell>
          <cell r="B238">
            <v>337.60483870967704</v>
          </cell>
          <cell r="C238">
            <v>390.74387096774205</v>
          </cell>
          <cell r="D238">
            <v>0</v>
          </cell>
          <cell r="E238">
            <v>760.82225806451606</v>
          </cell>
          <cell r="F238">
            <v>1257.4361290322602</v>
          </cell>
          <cell r="G238">
            <v>0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</row>
        <row r="239">
          <cell r="A239">
            <v>35308</v>
          </cell>
          <cell r="B239">
            <v>3027.1532258064503</v>
          </cell>
          <cell r="C239">
            <v>4079.9441935483906</v>
          </cell>
          <cell r="D239">
            <v>92.1064516129032</v>
          </cell>
          <cell r="E239">
            <v>2232.1864516128999</v>
          </cell>
          <cell r="F239">
            <v>2152.9135483871</v>
          </cell>
          <cell r="G239">
            <v>0</v>
          </cell>
          <cell r="H239">
            <v>0</v>
          </cell>
          <cell r="I239">
            <v>0</v>
          </cell>
          <cell r="J239">
            <v>0</v>
          </cell>
          <cell r="K239">
            <v>0</v>
          </cell>
          <cell r="L239">
            <v>0</v>
          </cell>
        </row>
        <row r="240">
          <cell r="A240">
            <v>35338</v>
          </cell>
          <cell r="B240">
            <v>5957.39</v>
          </cell>
          <cell r="C240">
            <v>3838.665</v>
          </cell>
          <cell r="D240">
            <v>458.64933333333306</v>
          </cell>
          <cell r="E240">
            <v>1817.2336666666702</v>
          </cell>
          <cell r="F240">
            <v>620.16433333333305</v>
          </cell>
          <cell r="G240">
            <v>0</v>
          </cell>
          <cell r="H240">
            <v>0</v>
          </cell>
          <cell r="I240">
            <v>0</v>
          </cell>
          <cell r="J240">
            <v>0</v>
          </cell>
          <cell r="K240">
            <v>0</v>
          </cell>
          <cell r="L240">
            <v>0</v>
          </cell>
        </row>
        <row r="241">
          <cell r="A241">
            <v>35369</v>
          </cell>
          <cell r="B241">
            <v>7332.0403225806504</v>
          </cell>
          <cell r="C241">
            <v>4410.5396774193505</v>
          </cell>
          <cell r="D241">
            <v>8039.07</v>
          </cell>
          <cell r="E241">
            <v>2478.2064516128999</v>
          </cell>
          <cell r="F241">
            <v>6764.9332258064505</v>
          </cell>
          <cell r="G241">
            <v>5684.66612903226</v>
          </cell>
          <cell r="H241">
            <v>0</v>
          </cell>
          <cell r="I241">
            <v>0</v>
          </cell>
          <cell r="J241">
            <v>0</v>
          </cell>
          <cell r="K241">
            <v>0</v>
          </cell>
          <cell r="L241">
            <v>0</v>
          </cell>
        </row>
        <row r="242">
          <cell r="A242">
            <v>35399</v>
          </cell>
          <cell r="B242">
            <v>6309.0003333333307</v>
          </cell>
          <cell r="C242">
            <v>3906.864</v>
          </cell>
          <cell r="D242">
            <v>6615.2973333333302</v>
          </cell>
          <cell r="E242">
            <v>3430.6403333333296</v>
          </cell>
          <cell r="F242">
            <v>7912.8753333333307</v>
          </cell>
          <cell r="G242">
            <v>7806.3883333333306</v>
          </cell>
          <cell r="H242">
            <v>0</v>
          </cell>
          <cell r="I242">
            <v>0</v>
          </cell>
          <cell r="J242">
            <v>0</v>
          </cell>
          <cell r="K242">
            <v>0</v>
          </cell>
          <cell r="L242">
            <v>0</v>
          </cell>
        </row>
        <row r="243">
          <cell r="A243">
            <v>35430</v>
          </cell>
          <cell r="B243">
            <v>2949.3322580645158</v>
          </cell>
          <cell r="C243">
            <v>4255.3045161290302</v>
          </cell>
          <cell r="D243">
            <v>7292.4141935483913</v>
          </cell>
          <cell r="E243">
            <v>2306.8819354838752</v>
          </cell>
          <cell r="F243">
            <v>4999.4729032258101</v>
          </cell>
          <cell r="G243">
            <v>5520.1061290322623</v>
          </cell>
          <cell r="H243">
            <v>0</v>
          </cell>
          <cell r="I243">
            <v>0</v>
          </cell>
          <cell r="J243">
            <v>0</v>
          </cell>
          <cell r="K243">
            <v>0</v>
          </cell>
          <cell r="L243">
            <v>0</v>
          </cell>
        </row>
        <row r="244">
          <cell r="A244">
            <v>35461</v>
          </cell>
          <cell r="B244">
            <v>2.5251612903225769</v>
          </cell>
          <cell r="C244">
            <v>4073.6961290322602</v>
          </cell>
          <cell r="D244">
            <v>5060.2012903225823</v>
          </cell>
          <cell r="E244">
            <v>2647.2351612903203</v>
          </cell>
          <cell r="F244">
            <v>7015.9390322580603</v>
          </cell>
          <cell r="G244">
            <v>4119.5506451612919</v>
          </cell>
          <cell r="H244">
            <v>0</v>
          </cell>
          <cell r="I244">
            <v>0</v>
          </cell>
          <cell r="J244">
            <v>0</v>
          </cell>
          <cell r="K244">
            <v>0</v>
          </cell>
          <cell r="L244">
            <v>0</v>
          </cell>
        </row>
        <row r="245">
          <cell r="A245">
            <v>35489</v>
          </cell>
          <cell r="B245">
            <v>0</v>
          </cell>
          <cell r="C245">
            <v>3729.5875000000001</v>
          </cell>
          <cell r="D245">
            <v>6288.6485714285691</v>
          </cell>
          <cell r="E245">
            <v>3098.9646428571405</v>
          </cell>
          <cell r="F245">
            <v>7353.3796428571432</v>
          </cell>
          <cell r="G245">
            <v>4610.2046428571457</v>
          </cell>
          <cell r="H245">
            <v>4902.9225000000006</v>
          </cell>
          <cell r="I245">
            <v>0</v>
          </cell>
          <cell r="J245">
            <v>0</v>
          </cell>
          <cell r="K245">
            <v>0</v>
          </cell>
          <cell r="L245">
            <v>0</v>
          </cell>
        </row>
        <row r="246">
          <cell r="A246">
            <v>35520</v>
          </cell>
          <cell r="B246">
            <v>0</v>
          </cell>
          <cell r="C246">
            <v>4302.2948387096803</v>
          </cell>
          <cell r="D246">
            <v>8491.1387096774179</v>
          </cell>
          <cell r="E246">
            <v>3637.2709677419389</v>
          </cell>
          <cell r="F246">
            <v>8787.9832258064562</v>
          </cell>
          <cell r="G246">
            <v>1775.0441935483846</v>
          </cell>
          <cell r="H246">
            <v>7702.6303225806505</v>
          </cell>
          <cell r="I246">
            <v>739.08741935483897</v>
          </cell>
          <cell r="J246">
            <v>0</v>
          </cell>
          <cell r="K246">
            <v>0</v>
          </cell>
          <cell r="L246">
            <v>0</v>
          </cell>
        </row>
        <row r="247">
          <cell r="A247">
            <v>35550</v>
          </cell>
          <cell r="B247">
            <v>2090.0043333333333</v>
          </cell>
          <cell r="C247">
            <v>0</v>
          </cell>
          <cell r="D247">
            <v>11903.437666666699</v>
          </cell>
          <cell r="E247">
            <v>4146.3549999999968</v>
          </cell>
          <cell r="F247">
            <v>10182.555000000033</v>
          </cell>
          <cell r="G247">
            <v>921.67699999999968</v>
          </cell>
          <cell r="H247">
            <v>13799.230666666699</v>
          </cell>
          <cell r="I247">
            <v>6234.3050000000003</v>
          </cell>
          <cell r="J247">
            <v>0</v>
          </cell>
          <cell r="K247">
            <v>0</v>
          </cell>
          <cell r="L247">
            <v>0</v>
          </cell>
        </row>
        <row r="248">
          <cell r="A248">
            <v>35581</v>
          </cell>
          <cell r="B248">
            <v>8683.8874193548345</v>
          </cell>
          <cell r="C248">
            <v>0</v>
          </cell>
          <cell r="D248">
            <v>11321.165483870956</v>
          </cell>
          <cell r="E248">
            <v>4532.1132258064517</v>
          </cell>
          <cell r="F248">
            <v>2422.9435483871011</v>
          </cell>
          <cell r="G248">
            <v>5974.3809677419404</v>
          </cell>
          <cell r="H248">
            <v>13871.021935483901</v>
          </cell>
          <cell r="I248">
            <v>5331.1258064516105</v>
          </cell>
          <cell r="J248">
            <v>0</v>
          </cell>
          <cell r="K248">
            <v>0</v>
          </cell>
          <cell r="L248">
            <v>0</v>
          </cell>
        </row>
        <row r="249">
          <cell r="A249">
            <v>35611</v>
          </cell>
          <cell r="B249">
            <v>7810.8993333333301</v>
          </cell>
          <cell r="C249">
            <v>0</v>
          </cell>
          <cell r="D249">
            <v>10028.129333333334</v>
          </cell>
          <cell r="E249">
            <v>4083.8190000000036</v>
          </cell>
          <cell r="F249">
            <v>1969.4126666666634</v>
          </cell>
          <cell r="G249">
            <v>5369.8146666666635</v>
          </cell>
          <cell r="H249">
            <v>10954.368</v>
          </cell>
          <cell r="I249">
            <v>3657.0880000000002</v>
          </cell>
          <cell r="J249">
            <v>0</v>
          </cell>
          <cell r="K249">
            <v>0</v>
          </cell>
          <cell r="L249">
            <v>0</v>
          </cell>
        </row>
        <row r="250">
          <cell r="A250">
            <v>35642</v>
          </cell>
          <cell r="B250">
            <v>2009.817741935479</v>
          </cell>
          <cell r="C250">
            <v>0</v>
          </cell>
          <cell r="D250">
            <v>7144.768387096773</v>
          </cell>
          <cell r="E250">
            <v>4459.5629032258039</v>
          </cell>
          <cell r="F250">
            <v>2103.3577419354874</v>
          </cell>
          <cell r="G250">
            <v>6066.2996774193598</v>
          </cell>
          <cell r="H250">
            <v>12004.7038709677</v>
          </cell>
          <cell r="I250">
            <v>6437.5016129032219</v>
          </cell>
          <cell r="J250">
            <v>0</v>
          </cell>
          <cell r="K250">
            <v>0</v>
          </cell>
          <cell r="L250">
            <v>0</v>
          </cell>
        </row>
        <row r="251">
          <cell r="A251">
            <v>35673</v>
          </cell>
          <cell r="B251">
            <v>2413.5416129032269</v>
          </cell>
          <cell r="C251">
            <v>0</v>
          </cell>
          <cell r="D251">
            <v>3361.2345161290364</v>
          </cell>
          <cell r="E251">
            <v>3323.4919354838712</v>
          </cell>
          <cell r="F251">
            <v>1598.042903225806</v>
          </cell>
          <cell r="G251">
            <v>595.14548387096806</v>
          </cell>
          <cell r="H251">
            <v>10190.808064516101</v>
          </cell>
          <cell r="I251">
            <v>4944.4425806451609</v>
          </cell>
          <cell r="J251">
            <v>0</v>
          </cell>
          <cell r="K251">
            <v>0</v>
          </cell>
          <cell r="L251">
            <v>0</v>
          </cell>
        </row>
        <row r="252">
          <cell r="A252">
            <v>35703</v>
          </cell>
          <cell r="B252">
            <v>4047.1686666666674</v>
          </cell>
          <cell r="C252">
            <v>0</v>
          </cell>
          <cell r="D252">
            <v>7793.2500000000009</v>
          </cell>
          <cell r="E252">
            <v>2921.8729999999964</v>
          </cell>
          <cell r="F252">
            <v>191.98966666666698</v>
          </cell>
          <cell r="G252">
            <v>0</v>
          </cell>
          <cell r="H252">
            <v>9139.238333333331</v>
          </cell>
          <cell r="I252">
            <v>1167.1116666666667</v>
          </cell>
          <cell r="J252">
            <v>0</v>
          </cell>
          <cell r="K252">
            <v>0</v>
          </cell>
          <cell r="L252">
            <v>0</v>
          </cell>
        </row>
        <row r="253">
          <cell r="A253">
            <v>35734</v>
          </cell>
          <cell r="B253">
            <v>6279.1838709677404</v>
          </cell>
          <cell r="C253">
            <v>0</v>
          </cell>
          <cell r="D253">
            <v>12570.16774193544</v>
          </cell>
          <cell r="E253">
            <v>4596.6167741935442</v>
          </cell>
          <cell r="F253">
            <v>124.092903225806</v>
          </cell>
          <cell r="G253">
            <v>0</v>
          </cell>
          <cell r="H253">
            <v>11282.66419354836</v>
          </cell>
          <cell r="I253">
            <v>0</v>
          </cell>
          <cell r="J253">
            <v>0</v>
          </cell>
          <cell r="K253">
            <v>0</v>
          </cell>
          <cell r="L253">
            <v>0</v>
          </cell>
        </row>
        <row r="254">
          <cell r="A254">
            <v>35764</v>
          </cell>
          <cell r="B254">
            <v>6960.4566666666688</v>
          </cell>
          <cell r="C254">
            <v>0</v>
          </cell>
          <cell r="D254">
            <v>13100.714999999971</v>
          </cell>
          <cell r="E254">
            <v>4780.0259999999971</v>
          </cell>
          <cell r="F254">
            <v>0</v>
          </cell>
          <cell r="G254">
            <v>0</v>
          </cell>
          <cell r="H254">
            <v>15813.726666666633</v>
          </cell>
          <cell r="I254">
            <v>283.3829999999997</v>
          </cell>
          <cell r="J254">
            <v>0</v>
          </cell>
          <cell r="K254">
            <v>0</v>
          </cell>
          <cell r="L254">
            <v>0</v>
          </cell>
        </row>
        <row r="255">
          <cell r="A255">
            <v>35795</v>
          </cell>
          <cell r="B255">
            <v>7057.9367741935494</v>
          </cell>
          <cell r="C255">
            <v>0</v>
          </cell>
          <cell r="D255">
            <v>12320.403548387099</v>
          </cell>
          <cell r="E255">
            <v>4321.3693548387091</v>
          </cell>
          <cell r="F255">
            <v>5391.1832258064505</v>
          </cell>
          <cell r="G255">
            <v>0</v>
          </cell>
          <cell r="H255">
            <v>15107.06838709681</v>
          </cell>
          <cell r="I255">
            <v>1427.8387096774243</v>
          </cell>
          <cell r="J255">
            <v>0</v>
          </cell>
          <cell r="K255">
            <v>0</v>
          </cell>
          <cell r="L255">
            <v>0</v>
          </cell>
        </row>
        <row r="256">
          <cell r="A256">
            <v>35826</v>
          </cell>
          <cell r="B256">
            <v>5551.2293548387106</v>
          </cell>
          <cell r="C256">
            <v>0</v>
          </cell>
          <cell r="D256">
            <v>10799.541290322581</v>
          </cell>
          <cell r="E256">
            <v>3488.1367741935469</v>
          </cell>
          <cell r="F256">
            <v>11756.229354838699</v>
          </cell>
          <cell r="G256">
            <v>0</v>
          </cell>
          <cell r="H256">
            <v>12445.57806451609</v>
          </cell>
          <cell r="I256">
            <v>269.19129032258041</v>
          </cell>
          <cell r="J256">
            <v>0</v>
          </cell>
          <cell r="K256">
            <v>0</v>
          </cell>
          <cell r="L256">
            <v>0</v>
          </cell>
        </row>
        <row r="257">
          <cell r="A257">
            <v>35854</v>
          </cell>
          <cell r="B257">
            <v>4564.6553571428603</v>
          </cell>
          <cell r="C257">
            <v>0</v>
          </cell>
          <cell r="D257">
            <v>5840.2889285714309</v>
          </cell>
          <cell r="E257">
            <v>3883.8814285714302</v>
          </cell>
          <cell r="F257">
            <v>13356.5689285714</v>
          </cell>
          <cell r="G257">
            <v>0</v>
          </cell>
          <cell r="H257">
            <v>14133.935000000041</v>
          </cell>
          <cell r="I257">
            <v>92.568928571428543</v>
          </cell>
          <cell r="J257">
            <v>0</v>
          </cell>
          <cell r="K257">
            <v>0</v>
          </cell>
          <cell r="L257">
            <v>0</v>
          </cell>
        </row>
        <row r="258">
          <cell r="A258">
            <v>35885</v>
          </cell>
          <cell r="B258">
            <v>0</v>
          </cell>
          <cell r="C258">
            <v>0</v>
          </cell>
          <cell r="D258">
            <v>194.09870967741981</v>
          </cell>
          <cell r="E258">
            <v>3624.6396774193549</v>
          </cell>
          <cell r="F258">
            <v>12584.463548387101</v>
          </cell>
          <cell r="G258">
            <v>0</v>
          </cell>
          <cell r="H258">
            <v>13247.946774193511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</row>
        <row r="259">
          <cell r="A259">
            <v>35915</v>
          </cell>
          <cell r="B259">
            <v>0</v>
          </cell>
          <cell r="C259">
            <v>1511.809</v>
          </cell>
          <cell r="D259">
            <v>6421.8306666666676</v>
          </cell>
          <cell r="E259">
            <v>2185.0156666666703</v>
          </cell>
          <cell r="F259">
            <v>12552.954666666667</v>
          </cell>
          <cell r="G259">
            <v>448.81566666666703</v>
          </cell>
          <cell r="H259">
            <v>14372.904666666669</v>
          </cell>
          <cell r="I259">
            <v>0</v>
          </cell>
          <cell r="J259">
            <v>0</v>
          </cell>
          <cell r="K259">
            <v>0</v>
          </cell>
          <cell r="L259">
            <v>0</v>
          </cell>
        </row>
        <row r="260">
          <cell r="A260">
            <v>35946</v>
          </cell>
          <cell r="B260">
            <v>3835.5983870967711</v>
          </cell>
          <cell r="C260">
            <v>7496.09741935484</v>
          </cell>
          <cell r="D260">
            <v>11112.092580645161</v>
          </cell>
          <cell r="E260">
            <v>0</v>
          </cell>
          <cell r="F260">
            <v>6564.6396774193563</v>
          </cell>
          <cell r="G260">
            <v>6492.353548387091</v>
          </cell>
          <cell r="H260">
            <v>13018.604193548392</v>
          </cell>
          <cell r="I260">
            <v>0</v>
          </cell>
          <cell r="J260">
            <v>0</v>
          </cell>
          <cell r="K260">
            <v>0</v>
          </cell>
          <cell r="L260">
            <v>0</v>
          </cell>
        </row>
        <row r="261">
          <cell r="A261">
            <v>35976</v>
          </cell>
          <cell r="B261">
            <v>6365.351999999999</v>
          </cell>
          <cell r="C261">
            <v>5657.1193333333304</v>
          </cell>
          <cell r="D261">
            <v>6467.3626666666696</v>
          </cell>
          <cell r="E261">
            <v>0</v>
          </cell>
          <cell r="F261">
            <v>4552.6163333333297</v>
          </cell>
          <cell r="G261">
            <v>5951.2036666666709</v>
          </cell>
          <cell r="H261">
            <v>8581.1893333333301</v>
          </cell>
          <cell r="I261">
            <v>56.452000000000027</v>
          </cell>
          <cell r="J261">
            <v>0</v>
          </cell>
          <cell r="K261">
            <v>0</v>
          </cell>
          <cell r="L261">
            <v>0</v>
          </cell>
        </row>
        <row r="262">
          <cell r="A262">
            <v>36007</v>
          </cell>
          <cell r="B262">
            <v>950.48419354838711</v>
          </cell>
          <cell r="C262">
            <v>739.09741935483896</v>
          </cell>
          <cell r="D262">
            <v>1203.601290322581</v>
          </cell>
          <cell r="E262">
            <v>0</v>
          </cell>
          <cell r="F262">
            <v>0</v>
          </cell>
          <cell r="G262">
            <v>876.00258064516106</v>
          </cell>
          <cell r="H262">
            <v>1280.42935483871</v>
          </cell>
          <cell r="I262">
            <v>961.36967741935484</v>
          </cell>
          <cell r="J262">
            <v>0</v>
          </cell>
          <cell r="K262">
            <v>0</v>
          </cell>
          <cell r="L262">
            <v>0</v>
          </cell>
        </row>
        <row r="263">
          <cell r="A263">
            <v>36038</v>
          </cell>
          <cell r="B263">
            <v>8961.4922580645107</v>
          </cell>
          <cell r="C263">
            <v>6142.0380645161267</v>
          </cell>
          <cell r="D263">
            <v>10149.23354838709</v>
          </cell>
          <cell r="E263">
            <v>0</v>
          </cell>
          <cell r="F263">
            <v>5920.5525806451606</v>
          </cell>
          <cell r="G263">
            <v>8774.9412903225821</v>
          </cell>
          <cell r="H263">
            <v>5839.8370967742012</v>
          </cell>
          <cell r="I263">
            <v>6645.5819354838713</v>
          </cell>
          <cell r="J263">
            <v>0</v>
          </cell>
          <cell r="K263">
            <v>0</v>
          </cell>
          <cell r="L263">
            <v>0</v>
          </cell>
        </row>
        <row r="264">
          <cell r="A264">
            <v>36068</v>
          </cell>
          <cell r="B264">
            <v>8682.7553333333308</v>
          </cell>
          <cell r="C264">
            <v>6712.8256666666666</v>
          </cell>
          <cell r="D264">
            <v>9007.38533333333</v>
          </cell>
          <cell r="E264">
            <v>14.276333333333366</v>
          </cell>
          <cell r="F264">
            <v>9662.5789999999997</v>
          </cell>
          <cell r="G264">
            <v>8458.5169999999998</v>
          </cell>
          <cell r="H264">
            <v>0</v>
          </cell>
          <cell r="I264">
            <v>5941.3209999999999</v>
          </cell>
          <cell r="J264">
            <v>0</v>
          </cell>
          <cell r="K264">
            <v>0</v>
          </cell>
          <cell r="L264">
            <v>0</v>
          </cell>
        </row>
        <row r="265">
          <cell r="A265">
            <v>36099</v>
          </cell>
          <cell r="B265">
            <v>7192.03322580645</v>
          </cell>
          <cell r="C265">
            <v>9063.8503225806489</v>
          </cell>
          <cell r="D265">
            <v>3386.59935483871</v>
          </cell>
          <cell r="E265">
            <v>1507.3338709677375</v>
          </cell>
          <cell r="F265">
            <v>747.17032258064501</v>
          </cell>
          <cell r="G265">
            <v>7250.1145161290306</v>
          </cell>
          <cell r="H265">
            <v>0</v>
          </cell>
          <cell r="I265">
            <v>6765.1180645161303</v>
          </cell>
          <cell r="J265">
            <v>0</v>
          </cell>
          <cell r="K265">
            <v>0</v>
          </cell>
          <cell r="L265">
            <v>0</v>
          </cell>
        </row>
        <row r="266">
          <cell r="A266">
            <v>36129</v>
          </cell>
          <cell r="B266">
            <v>1379.6210000000001</v>
          </cell>
          <cell r="C266">
            <v>8872.9683333333305</v>
          </cell>
          <cell r="D266">
            <v>0</v>
          </cell>
          <cell r="E266">
            <v>0</v>
          </cell>
          <cell r="F266">
            <v>688.70900000000051</v>
          </cell>
          <cell r="G266">
            <v>9062.2043333333404</v>
          </cell>
          <cell r="H266">
            <v>0</v>
          </cell>
          <cell r="I266">
            <v>8582.6610000000001</v>
          </cell>
          <cell r="J266">
            <v>0</v>
          </cell>
          <cell r="K266">
            <v>0</v>
          </cell>
          <cell r="L266">
            <v>0</v>
          </cell>
        </row>
        <row r="267">
          <cell r="A267">
            <v>36160</v>
          </cell>
          <cell r="B267">
            <v>0</v>
          </cell>
          <cell r="C267">
            <v>9492.7380645161265</v>
          </cell>
          <cell r="D267">
            <v>0</v>
          </cell>
          <cell r="E267">
            <v>0</v>
          </cell>
          <cell r="F267">
            <v>1015.87774193548</v>
          </cell>
          <cell r="G267">
            <v>10319.59064516129</v>
          </cell>
          <cell r="H267">
            <v>0</v>
          </cell>
          <cell r="I267">
            <v>7824.8412903225808</v>
          </cell>
          <cell r="J267">
            <v>0</v>
          </cell>
          <cell r="K267">
            <v>0</v>
          </cell>
          <cell r="L267">
            <v>0</v>
          </cell>
        </row>
        <row r="268">
          <cell r="A268">
            <v>36191</v>
          </cell>
          <cell r="B268">
            <v>1924.3822580645169</v>
          </cell>
          <cell r="C268">
            <v>8173.0832258064538</v>
          </cell>
          <cell r="D268">
            <v>0</v>
          </cell>
          <cell r="E268">
            <v>0</v>
          </cell>
          <cell r="F268">
            <v>4233.769354838706</v>
          </cell>
          <cell r="G268">
            <v>8212.3258064516103</v>
          </cell>
          <cell r="H268">
            <v>0</v>
          </cell>
          <cell r="I268">
            <v>5853.3583870967705</v>
          </cell>
          <cell r="J268">
            <v>0</v>
          </cell>
          <cell r="K268">
            <v>0</v>
          </cell>
          <cell r="L268">
            <v>0</v>
          </cell>
        </row>
        <row r="269">
          <cell r="A269">
            <v>36219</v>
          </cell>
          <cell r="B269">
            <v>7326.8310714285799</v>
          </cell>
          <cell r="C269">
            <v>7806.615357142854</v>
          </cell>
          <cell r="D269">
            <v>7220.6696428571404</v>
          </cell>
          <cell r="E269">
            <v>0</v>
          </cell>
          <cell r="F269">
            <v>8405.67107142858</v>
          </cell>
          <cell r="G269">
            <v>0</v>
          </cell>
          <cell r="H269">
            <v>4120.1792857142846</v>
          </cell>
          <cell r="I269">
            <v>5411.6375000000007</v>
          </cell>
          <cell r="J269">
            <v>0</v>
          </cell>
          <cell r="K269">
            <v>0</v>
          </cell>
          <cell r="L269">
            <v>0</v>
          </cell>
        </row>
        <row r="270">
          <cell r="A270">
            <v>36250</v>
          </cell>
          <cell r="B270">
            <v>1391.7712903225811</v>
          </cell>
          <cell r="C270">
            <v>1316.3754838709726</v>
          </cell>
          <cell r="D270">
            <v>1329.8764516129031</v>
          </cell>
          <cell r="E270">
            <v>0</v>
          </cell>
          <cell r="F270">
            <v>1685.3880645161321</v>
          </cell>
          <cell r="G270">
            <v>0</v>
          </cell>
          <cell r="H270">
            <v>1588.0822580645201</v>
          </cell>
          <cell r="I270">
            <v>992.82774193548403</v>
          </cell>
          <cell r="J270">
            <v>0</v>
          </cell>
          <cell r="K270">
            <v>0</v>
          </cell>
          <cell r="L270">
            <v>0</v>
          </cell>
        </row>
        <row r="271">
          <cell r="A271">
            <v>36280</v>
          </cell>
          <cell r="B271">
            <v>38.927999999999997</v>
          </cell>
          <cell r="C271">
            <v>1055.7329999999999</v>
          </cell>
          <cell r="D271">
            <v>304.27800000000002</v>
          </cell>
          <cell r="E271">
            <v>0</v>
          </cell>
          <cell r="F271">
            <v>1200.6353333333368</v>
          </cell>
          <cell r="G271">
            <v>0</v>
          </cell>
          <cell r="H271">
            <v>314.28333333333302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</row>
        <row r="272">
          <cell r="A272">
            <v>36311</v>
          </cell>
          <cell r="B272">
            <v>0</v>
          </cell>
          <cell r="C272">
            <v>6952.203548387095</v>
          </cell>
          <cell r="D272">
            <v>296.59612903225758</v>
          </cell>
          <cell r="E272">
            <v>0</v>
          </cell>
          <cell r="F272">
            <v>6045.8409677419349</v>
          </cell>
          <cell r="G272">
            <v>0</v>
          </cell>
          <cell r="H272">
            <v>5849.0499999999975</v>
          </cell>
          <cell r="I272">
            <v>0</v>
          </cell>
          <cell r="J272">
            <v>8198.4077419354799</v>
          </cell>
          <cell r="K272">
            <v>0</v>
          </cell>
          <cell r="L272">
            <v>0</v>
          </cell>
        </row>
        <row r="273">
          <cell r="A273">
            <v>36341</v>
          </cell>
          <cell r="B273">
            <v>3983.0423333333406</v>
          </cell>
          <cell r="C273">
            <v>8276.0800000000036</v>
          </cell>
          <cell r="D273">
            <v>4568.3763333333327</v>
          </cell>
          <cell r="E273">
            <v>0</v>
          </cell>
          <cell r="F273">
            <v>8383.3959999999988</v>
          </cell>
          <cell r="G273">
            <v>0</v>
          </cell>
          <cell r="H273">
            <v>4999.2646666666597</v>
          </cell>
          <cell r="I273">
            <v>0</v>
          </cell>
          <cell r="J273">
            <v>110.968</v>
          </cell>
          <cell r="K273">
            <v>0</v>
          </cell>
          <cell r="L273">
            <v>0</v>
          </cell>
        </row>
        <row r="274">
          <cell r="A274">
            <v>36372</v>
          </cell>
          <cell r="B274">
            <v>4608.8261290322607</v>
          </cell>
          <cell r="C274">
            <v>7495.032580645161</v>
          </cell>
          <cell r="D274">
            <v>8052.3277419354908</v>
          </cell>
          <cell r="E274">
            <v>0</v>
          </cell>
          <cell r="F274">
            <v>0</v>
          </cell>
          <cell r="G274">
            <v>4967.1374193548399</v>
          </cell>
          <cell r="H274">
            <v>7730.6506451612895</v>
          </cell>
          <cell r="I274">
            <v>1069.170322580645</v>
          </cell>
          <cell r="J274">
            <v>0</v>
          </cell>
          <cell r="K274">
            <v>0</v>
          </cell>
          <cell r="L274">
            <v>0</v>
          </cell>
        </row>
        <row r="275">
          <cell r="A275">
            <v>36403</v>
          </cell>
          <cell r="B275">
            <v>6132.3616129032198</v>
          </cell>
          <cell r="C275">
            <v>7202.2400000000007</v>
          </cell>
          <cell r="D275">
            <v>7864.1725806451605</v>
          </cell>
          <cell r="E275">
            <v>0</v>
          </cell>
          <cell r="F275">
            <v>264.848064516129</v>
          </cell>
          <cell r="G275">
            <v>9229.8793548387112</v>
          </cell>
          <cell r="H275">
            <v>8802.7319354838692</v>
          </cell>
          <cell r="I275">
            <v>729.50967741935506</v>
          </cell>
          <cell r="J275">
            <v>0</v>
          </cell>
          <cell r="K275">
            <v>0</v>
          </cell>
          <cell r="L275">
            <v>0</v>
          </cell>
        </row>
        <row r="276">
          <cell r="A276">
            <v>36433</v>
          </cell>
          <cell r="B276">
            <v>5535.21</v>
          </cell>
          <cell r="C276">
            <v>4781.1573333333372</v>
          </cell>
          <cell r="D276">
            <v>5602.0930000000008</v>
          </cell>
          <cell r="E276">
            <v>0</v>
          </cell>
          <cell r="F276">
            <v>778.79733333333309</v>
          </cell>
          <cell r="G276">
            <v>6442.8640000000005</v>
          </cell>
          <cell r="H276">
            <v>6487.7473333333401</v>
          </cell>
          <cell r="I276">
            <v>0</v>
          </cell>
          <cell r="J276">
            <v>8.7576666666666707</v>
          </cell>
          <cell r="K276">
            <v>0</v>
          </cell>
          <cell r="L276">
            <v>0</v>
          </cell>
        </row>
        <row r="277">
          <cell r="A277">
            <v>36464</v>
          </cell>
          <cell r="B277">
            <v>8302.16</v>
          </cell>
          <cell r="C277">
            <v>6667.9387096774199</v>
          </cell>
          <cell r="D277">
            <v>8530.188709677419</v>
          </cell>
          <cell r="E277">
            <v>0</v>
          </cell>
          <cell r="F277">
            <v>0</v>
          </cell>
          <cell r="G277">
            <v>9718.6477419354887</v>
          </cell>
          <cell r="H277">
            <v>9572.2461290322608</v>
          </cell>
          <cell r="I277">
            <v>0</v>
          </cell>
          <cell r="J277">
            <v>395.03709677419408</v>
          </cell>
          <cell r="K277">
            <v>0</v>
          </cell>
          <cell r="L277">
            <v>0</v>
          </cell>
        </row>
        <row r="278">
          <cell r="A278">
            <v>36494</v>
          </cell>
          <cell r="B278">
            <v>7827.6366666666599</v>
          </cell>
          <cell r="C278">
            <v>6490.4743333333299</v>
          </cell>
          <cell r="D278">
            <v>8262.2296666666698</v>
          </cell>
          <cell r="E278">
            <v>0</v>
          </cell>
          <cell r="F278">
            <v>0</v>
          </cell>
          <cell r="G278">
            <v>9063.6059999999998</v>
          </cell>
          <cell r="H278">
            <v>9073.4030000000002</v>
          </cell>
          <cell r="I278">
            <v>0</v>
          </cell>
          <cell r="J278">
            <v>0</v>
          </cell>
          <cell r="K278">
            <v>0</v>
          </cell>
          <cell r="L278">
            <v>0</v>
          </cell>
        </row>
        <row r="279">
          <cell r="A279">
            <v>36525</v>
          </cell>
          <cell r="B279">
            <v>7732.4129032258097</v>
          </cell>
          <cell r="C279">
            <v>7167.405483870969</v>
          </cell>
          <cell r="D279">
            <v>7886.4390322580603</v>
          </cell>
          <cell r="E279">
            <v>0</v>
          </cell>
          <cell r="F279">
            <v>0</v>
          </cell>
          <cell r="G279">
            <v>8837.5538709677421</v>
          </cell>
          <cell r="H279">
            <v>8536.9648387096804</v>
          </cell>
          <cell r="I279">
            <v>1763.6741935483883</v>
          </cell>
          <cell r="J279">
            <v>0</v>
          </cell>
          <cell r="K279">
            <v>0</v>
          </cell>
          <cell r="L279">
            <v>0</v>
          </cell>
        </row>
        <row r="280">
          <cell r="A280">
            <v>36556</v>
          </cell>
          <cell r="B280">
            <v>7043.3787096774195</v>
          </cell>
          <cell r="C280">
            <v>5672.081612903221</v>
          </cell>
          <cell r="D280">
            <v>6216.9216129032302</v>
          </cell>
          <cell r="E280">
            <v>1.19354838709677</v>
          </cell>
          <cell r="F280">
            <v>0</v>
          </cell>
          <cell r="G280">
            <v>7479.9590322580698</v>
          </cell>
          <cell r="H280">
            <v>7710.0467741935499</v>
          </cell>
          <cell r="I280">
            <v>3096.2090322580598</v>
          </cell>
          <cell r="J280">
            <v>0</v>
          </cell>
          <cell r="K280">
            <v>0</v>
          </cell>
          <cell r="L280">
            <v>0</v>
          </cell>
        </row>
        <row r="281">
          <cell r="A281">
            <v>36585</v>
          </cell>
          <cell r="B281">
            <v>8187.9082758620707</v>
          </cell>
          <cell r="C281">
            <v>6282.8041379310307</v>
          </cell>
          <cell r="D281">
            <v>6064.0041379310405</v>
          </cell>
          <cell r="E281">
            <v>0</v>
          </cell>
          <cell r="F281">
            <v>33.2703448275862</v>
          </cell>
          <cell r="G281">
            <v>8213.2220689655205</v>
          </cell>
          <cell r="H281">
            <v>9817.9693103448208</v>
          </cell>
          <cell r="I281">
            <v>3576.6575862068903</v>
          </cell>
          <cell r="J281">
            <v>71.59</v>
          </cell>
          <cell r="K281">
            <v>0</v>
          </cell>
          <cell r="L281">
            <v>0</v>
          </cell>
        </row>
        <row r="282">
          <cell r="A282">
            <v>36616</v>
          </cell>
          <cell r="B282">
            <v>9626.9548387096802</v>
          </cell>
          <cell r="C282">
            <v>6561.5212903225802</v>
          </cell>
          <cell r="D282">
            <v>9690.3893548387096</v>
          </cell>
          <cell r="E282">
            <v>18.998709677419399</v>
          </cell>
          <cell r="F282">
            <v>223.60290322580602</v>
          </cell>
          <cell r="G282">
            <v>9157.949354838709</v>
          </cell>
          <cell r="H282">
            <v>12413.071935483869</v>
          </cell>
          <cell r="I282">
            <v>3620.2993548387103</v>
          </cell>
          <cell r="J282">
            <v>284.69548387096802</v>
          </cell>
          <cell r="K282">
            <v>0</v>
          </cell>
          <cell r="L282">
            <v>0</v>
          </cell>
        </row>
        <row r="283">
          <cell r="A283">
            <v>36646</v>
          </cell>
          <cell r="B283">
            <v>5244.0613333333304</v>
          </cell>
          <cell r="C283">
            <v>6419.9489999999987</v>
          </cell>
          <cell r="D283">
            <v>2972.9706666666707</v>
          </cell>
          <cell r="E283">
            <v>4.4596666666666689</v>
          </cell>
          <cell r="F283">
            <v>2.448</v>
          </cell>
          <cell r="G283">
            <v>5245.1689999999999</v>
          </cell>
          <cell r="H283">
            <v>9225.5416666666606</v>
          </cell>
          <cell r="I283">
            <v>3186.0553333333301</v>
          </cell>
          <cell r="J283">
            <v>0</v>
          </cell>
          <cell r="K283">
            <v>0</v>
          </cell>
          <cell r="L283">
            <v>0</v>
          </cell>
        </row>
        <row r="284">
          <cell r="A284">
            <v>36677</v>
          </cell>
          <cell r="B284">
            <v>9814.5041935483896</v>
          </cell>
          <cell r="C284">
            <v>5581.5025806451604</v>
          </cell>
          <cell r="D284">
            <v>9859.8512903225801</v>
          </cell>
          <cell r="E284">
            <v>30.468064516129001</v>
          </cell>
          <cell r="F284">
            <v>15.295806451612899</v>
          </cell>
          <cell r="G284">
            <v>8019.3474193548409</v>
          </cell>
          <cell r="H284">
            <v>10162.67935483871</v>
          </cell>
          <cell r="I284">
            <v>1537.0548387096769</v>
          </cell>
          <cell r="J284">
            <v>251.51516129032302</v>
          </cell>
          <cell r="K284">
            <v>0</v>
          </cell>
          <cell r="L284">
            <v>0</v>
          </cell>
        </row>
        <row r="285">
          <cell r="A285">
            <v>36707</v>
          </cell>
          <cell r="B285">
            <v>9670.0010000000002</v>
          </cell>
          <cell r="C285">
            <v>544.40499999999997</v>
          </cell>
          <cell r="D285">
            <v>10014.576000000001</v>
          </cell>
          <cell r="E285">
            <v>4.6296666666666688</v>
          </cell>
          <cell r="F285">
            <v>0.6</v>
          </cell>
          <cell r="G285">
            <v>8297.6713333333391</v>
          </cell>
          <cell r="H285">
            <v>12487.59666666667</v>
          </cell>
          <cell r="I285">
            <v>2888.0893333333302</v>
          </cell>
          <cell r="J285">
            <v>668.17133333333311</v>
          </cell>
          <cell r="K285">
            <v>0</v>
          </cell>
          <cell r="L285">
            <v>0</v>
          </cell>
        </row>
        <row r="286">
          <cell r="A286">
            <v>36738</v>
          </cell>
          <cell r="B286">
            <v>8203.2090322580698</v>
          </cell>
          <cell r="C286">
            <v>4760.5183870967721</v>
          </cell>
          <cell r="D286">
            <v>7481.0893548387103</v>
          </cell>
          <cell r="E286">
            <v>0</v>
          </cell>
          <cell r="F286">
            <v>2.7141935483871</v>
          </cell>
          <cell r="G286">
            <v>7492.7432258064509</v>
          </cell>
          <cell r="H286">
            <v>10677.510322580649</v>
          </cell>
          <cell r="I286">
            <v>3942.9148387096802</v>
          </cell>
          <cell r="J286">
            <v>824.13354838709699</v>
          </cell>
          <cell r="K286">
            <v>0</v>
          </cell>
          <cell r="L286">
            <v>0</v>
          </cell>
        </row>
        <row r="287">
          <cell r="A287">
            <v>36769</v>
          </cell>
          <cell r="B287">
            <v>9798.5964516128988</v>
          </cell>
          <cell r="C287">
            <v>6508.5706451612896</v>
          </cell>
          <cell r="D287">
            <v>0</v>
          </cell>
          <cell r="E287">
            <v>0</v>
          </cell>
          <cell r="F287">
            <v>335.26838709677401</v>
          </cell>
          <cell r="G287">
            <v>8014.5812903225797</v>
          </cell>
          <cell r="H287">
            <v>11407.100322580649</v>
          </cell>
          <cell r="I287">
            <v>4343.9203225806405</v>
          </cell>
          <cell r="J287">
            <v>1276.4022580645201</v>
          </cell>
          <cell r="K287">
            <v>0</v>
          </cell>
          <cell r="L287">
            <v>0</v>
          </cell>
        </row>
        <row r="288">
          <cell r="A288">
            <v>36799</v>
          </cell>
          <cell r="B288">
            <v>857.52200000000016</v>
          </cell>
          <cell r="C288">
            <v>592.4430000000001</v>
          </cell>
          <cell r="D288">
            <v>0</v>
          </cell>
          <cell r="E288">
            <v>0</v>
          </cell>
          <cell r="F288">
            <v>0</v>
          </cell>
          <cell r="G288">
            <v>709.77700000000004</v>
          </cell>
          <cell r="H288">
            <v>1010.1146666666671</v>
          </cell>
          <cell r="I288">
            <v>477.82400000000007</v>
          </cell>
          <cell r="J288">
            <v>149.95699999999999</v>
          </cell>
          <cell r="K288">
            <v>0</v>
          </cell>
          <cell r="L288">
            <v>0</v>
          </cell>
        </row>
        <row r="289">
          <cell r="A289">
            <v>36830</v>
          </cell>
          <cell r="B289">
            <v>4486.5129032258001</v>
          </cell>
          <cell r="C289">
            <v>3805.3058064516099</v>
          </cell>
          <cell r="D289">
            <v>0</v>
          </cell>
          <cell r="E289">
            <v>0</v>
          </cell>
          <cell r="F289">
            <v>0.85677419354838702</v>
          </cell>
          <cell r="G289">
            <v>5369.0951612903209</v>
          </cell>
          <cell r="H289">
            <v>5481.4461290322606</v>
          </cell>
          <cell r="I289">
            <v>2829.6867741935503</v>
          </cell>
          <cell r="J289">
            <v>17.281290322580599</v>
          </cell>
          <cell r="K289">
            <v>0</v>
          </cell>
          <cell r="L289">
            <v>0</v>
          </cell>
        </row>
        <row r="290">
          <cell r="A290">
            <v>36860</v>
          </cell>
          <cell r="B290">
            <v>10269.796666666669</v>
          </cell>
          <cell r="C290">
            <v>6752.875</v>
          </cell>
          <cell r="D290">
            <v>0</v>
          </cell>
          <cell r="E290">
            <v>0</v>
          </cell>
          <cell r="F290">
            <v>510.34200000000004</v>
          </cell>
          <cell r="G290">
            <v>11184.14933333334</v>
          </cell>
          <cell r="H290">
            <v>11099.950666666671</v>
          </cell>
          <cell r="I290">
            <v>5731.4440000000004</v>
          </cell>
          <cell r="J290">
            <v>503.60633333333305</v>
          </cell>
          <cell r="K290">
            <v>0</v>
          </cell>
          <cell r="L290">
            <v>0</v>
          </cell>
        </row>
        <row r="291">
          <cell r="A291">
            <v>36891</v>
          </cell>
          <cell r="B291">
            <v>10722.311290322581</v>
          </cell>
          <cell r="C291">
            <v>6648.4683870967701</v>
          </cell>
          <cell r="D291">
            <v>0</v>
          </cell>
          <cell r="E291">
            <v>0</v>
          </cell>
          <cell r="F291">
            <v>1808.2177419354803</v>
          </cell>
          <cell r="G291">
            <v>11595.527096774191</v>
          </cell>
          <cell r="H291">
            <v>11381.934838709671</v>
          </cell>
          <cell r="I291">
            <v>1450.5125806451611</v>
          </cell>
          <cell r="J291">
            <v>3492.49096774194</v>
          </cell>
          <cell r="K291">
            <v>5979.8970967741898</v>
          </cell>
          <cell r="L291">
            <v>0</v>
          </cell>
        </row>
        <row r="292">
          <cell r="A292">
            <v>36922</v>
          </cell>
          <cell r="B292">
            <v>10320.24838709677</v>
          </cell>
          <cell r="C292">
            <v>6879.5741935483802</v>
          </cell>
          <cell r="D292">
            <v>0</v>
          </cell>
          <cell r="E292">
            <v>0</v>
          </cell>
          <cell r="F292">
            <v>443.83193548387106</v>
          </cell>
          <cell r="G292">
            <v>11944.00903225806</v>
          </cell>
          <cell r="H292">
            <v>11797.400322580648</v>
          </cell>
          <cell r="I292">
            <v>0</v>
          </cell>
          <cell r="J292">
            <v>3269.8154838709702</v>
          </cell>
          <cell r="K292">
            <v>13857.533225806452</v>
          </cell>
          <cell r="L292">
            <v>0</v>
          </cell>
        </row>
        <row r="293">
          <cell r="A293">
            <v>36950</v>
          </cell>
          <cell r="B293">
            <v>8576.64</v>
          </cell>
          <cell r="C293">
            <v>5582.1728571428603</v>
          </cell>
          <cell r="D293">
            <v>3539.6714285714202</v>
          </cell>
          <cell r="E293">
            <v>0</v>
          </cell>
          <cell r="F293">
            <v>70.18892857142859</v>
          </cell>
          <cell r="G293">
            <v>9806.3378571428511</v>
          </cell>
          <cell r="H293">
            <v>9639.0939285714303</v>
          </cell>
          <cell r="I293">
            <v>0</v>
          </cell>
          <cell r="J293">
            <v>2799.4717857142814</v>
          </cell>
          <cell r="K293">
            <v>11381.831428571422</v>
          </cell>
          <cell r="L293">
            <v>0</v>
          </cell>
        </row>
        <row r="294">
          <cell r="A294">
            <v>36981</v>
          </cell>
          <cell r="B294">
            <v>8157.2396774193603</v>
          </cell>
          <cell r="C294">
            <v>4973.9925806451602</v>
          </cell>
          <cell r="D294">
            <v>7305.7006451612897</v>
          </cell>
          <cell r="E294">
            <v>0</v>
          </cell>
          <cell r="F294">
            <v>26.6477419354839</v>
          </cell>
          <cell r="G294">
            <v>8095.7893548387092</v>
          </cell>
          <cell r="H294">
            <v>10298.801612903229</v>
          </cell>
          <cell r="I294">
            <v>0</v>
          </cell>
          <cell r="J294">
            <v>5458.5922580645183</v>
          </cell>
          <cell r="K294">
            <v>12228.892903225802</v>
          </cell>
          <cell r="L294">
            <v>0</v>
          </cell>
        </row>
        <row r="295">
          <cell r="A295">
            <v>37011</v>
          </cell>
          <cell r="B295">
            <v>8855.0776666666607</v>
          </cell>
          <cell r="C295">
            <v>5824.9616666666707</v>
          </cell>
          <cell r="D295">
            <v>0</v>
          </cell>
          <cell r="E295">
            <v>0</v>
          </cell>
          <cell r="F295">
            <v>1888.2180000000001</v>
          </cell>
          <cell r="G295">
            <v>9733.3696666666692</v>
          </cell>
          <cell r="H295">
            <v>10396.852666666669</v>
          </cell>
          <cell r="I295">
            <v>0</v>
          </cell>
          <cell r="J295">
            <v>7987.0680000000011</v>
          </cell>
          <cell r="K295">
            <v>12204.16866666667</v>
          </cell>
          <cell r="L295">
            <v>0</v>
          </cell>
        </row>
        <row r="296">
          <cell r="A296">
            <v>37042</v>
          </cell>
          <cell r="B296">
            <v>1805.217419354839</v>
          </cell>
          <cell r="C296">
            <v>6387.5348387096801</v>
          </cell>
          <cell r="D296">
            <v>1740.8680645161239</v>
          </cell>
          <cell r="E296">
            <v>0</v>
          </cell>
          <cell r="F296">
            <v>690.680322580645</v>
          </cell>
          <cell r="G296">
            <v>10684.751935483871</v>
          </cell>
          <cell r="H296">
            <v>10720.29612903226</v>
          </cell>
          <cell r="I296">
            <v>0</v>
          </cell>
          <cell r="J296">
            <v>11136.6564516129</v>
          </cell>
          <cell r="K296">
            <v>12416.276774193551</v>
          </cell>
          <cell r="L296">
            <v>0</v>
          </cell>
        </row>
        <row r="297">
          <cell r="A297">
            <v>37072</v>
          </cell>
          <cell r="B297">
            <v>0</v>
          </cell>
          <cell r="C297">
            <v>4748.9296666666596</v>
          </cell>
          <cell r="D297">
            <v>9178.4790000000012</v>
          </cell>
          <cell r="E297">
            <v>0</v>
          </cell>
          <cell r="F297">
            <v>453.26466666666704</v>
          </cell>
          <cell r="G297">
            <v>9844.530999999999</v>
          </cell>
          <cell r="H297">
            <v>9982.092666666671</v>
          </cell>
          <cell r="I297">
            <v>0</v>
          </cell>
          <cell r="J297">
            <v>9955.8040000000001</v>
          </cell>
          <cell r="K297">
            <v>11540.112999999999</v>
          </cell>
          <cell r="L297">
            <v>0</v>
          </cell>
        </row>
        <row r="298">
          <cell r="A298">
            <v>37103</v>
          </cell>
          <cell r="B298">
            <v>0</v>
          </cell>
          <cell r="C298">
            <v>5845.6196774193595</v>
          </cell>
          <cell r="D298">
            <v>10334.252903225799</v>
          </cell>
          <cell r="E298">
            <v>0</v>
          </cell>
          <cell r="F298">
            <v>0</v>
          </cell>
          <cell r="G298">
            <v>10401.76</v>
          </cell>
          <cell r="H298">
            <v>11360.356774193551</v>
          </cell>
          <cell r="I298">
            <v>0</v>
          </cell>
          <cell r="J298">
            <v>13098.51290322581</v>
          </cell>
          <cell r="K298">
            <v>13071.16032258065</v>
          </cell>
          <cell r="L298">
            <v>0</v>
          </cell>
        </row>
        <row r="299">
          <cell r="A299">
            <v>37134</v>
          </cell>
          <cell r="B299">
            <v>0</v>
          </cell>
          <cell r="C299">
            <v>6344.5641935483909</v>
          </cell>
          <cell r="D299">
            <v>10360.28258064516</v>
          </cell>
          <cell r="E299">
            <v>0</v>
          </cell>
          <cell r="F299">
            <v>103.003548387097</v>
          </cell>
          <cell r="G299">
            <v>11179.88096774193</v>
          </cell>
          <cell r="H299">
            <v>11731.9535483871</v>
          </cell>
          <cell r="I299">
            <v>0</v>
          </cell>
          <cell r="J299">
            <v>14439.87612903226</v>
          </cell>
          <cell r="K299">
            <v>13041.10806451612</v>
          </cell>
          <cell r="L299">
            <v>0</v>
          </cell>
        </row>
        <row r="300">
          <cell r="A300">
            <v>37164</v>
          </cell>
          <cell r="B300">
            <v>0</v>
          </cell>
          <cell r="C300">
            <v>3912.5363333333403</v>
          </cell>
          <cell r="D300">
            <v>10839.814666666662</v>
          </cell>
          <cell r="E300">
            <v>0</v>
          </cell>
          <cell r="F300">
            <v>1817.2396666666702</v>
          </cell>
          <cell r="G300">
            <v>10880.316666666669</v>
          </cell>
          <cell r="H300">
            <v>12265.658333333331</v>
          </cell>
          <cell r="I300">
            <v>0</v>
          </cell>
          <cell r="J300">
            <v>13872.652333333332</v>
          </cell>
          <cell r="K300">
            <v>12749.218666666671</v>
          </cell>
          <cell r="L300">
            <v>0</v>
          </cell>
        </row>
        <row r="301">
          <cell r="A301">
            <v>37195</v>
          </cell>
          <cell r="B301">
            <v>0</v>
          </cell>
          <cell r="C301">
            <v>5630.3203225806401</v>
          </cell>
          <cell r="D301">
            <v>7526.2545161290309</v>
          </cell>
          <cell r="E301">
            <v>0</v>
          </cell>
          <cell r="F301">
            <v>835.39741935483903</v>
          </cell>
          <cell r="G301">
            <v>6382.2203225806506</v>
          </cell>
          <cell r="H301">
            <v>10077.52548387097</v>
          </cell>
          <cell r="I301">
            <v>3108.06612903225</v>
          </cell>
          <cell r="J301">
            <v>11237.219032258068</v>
          </cell>
          <cell r="K301">
            <v>10034.200645161291</v>
          </cell>
          <cell r="L301">
            <v>9061.7748387096799</v>
          </cell>
        </row>
        <row r="302">
          <cell r="A302">
            <v>37225</v>
          </cell>
          <cell r="B302">
            <v>0</v>
          </cell>
          <cell r="C302">
            <v>7112.2959456457775</v>
          </cell>
          <cell r="D302">
            <v>6260.7717397694487</v>
          </cell>
          <cell r="E302">
            <v>0</v>
          </cell>
          <cell r="F302">
            <v>1489.0859066541993</v>
          </cell>
          <cell r="G302">
            <v>8699.5129851399761</v>
          </cell>
          <cell r="H302">
            <v>11456.385110650936</v>
          </cell>
          <cell r="I302">
            <v>7099.6255164328977</v>
          </cell>
          <cell r="J302">
            <v>12586.32265530097</v>
          </cell>
          <cell r="K302">
            <v>11873.02157722324</v>
          </cell>
          <cell r="L302">
            <v>10563.841928130203</v>
          </cell>
        </row>
        <row r="303">
          <cell r="A303">
            <v>37256</v>
          </cell>
          <cell r="B303">
            <v>0</v>
          </cell>
          <cell r="C303">
            <v>0</v>
          </cell>
          <cell r="D303">
            <v>0</v>
          </cell>
          <cell r="E303">
            <v>0</v>
          </cell>
          <cell r="F303">
            <v>0</v>
          </cell>
          <cell r="G303">
            <v>0</v>
          </cell>
          <cell r="H303">
            <v>0</v>
          </cell>
          <cell r="I303">
            <v>0</v>
          </cell>
          <cell r="J303">
            <v>0</v>
          </cell>
          <cell r="K303">
            <v>0</v>
          </cell>
          <cell r="L303">
            <v>0</v>
          </cell>
        </row>
        <row r="304">
          <cell r="A304">
            <v>37287</v>
          </cell>
          <cell r="B304">
            <v>0</v>
          </cell>
          <cell r="C304">
            <v>0</v>
          </cell>
          <cell r="D304">
            <v>0</v>
          </cell>
          <cell r="E304">
            <v>0</v>
          </cell>
          <cell r="F304">
            <v>0</v>
          </cell>
          <cell r="G304">
            <v>0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</row>
      </sheetData>
      <sheetData sheetId="15" refreshError="1"/>
      <sheetData sheetId="16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01"/>
      <sheetName val="D02"/>
      <sheetName val="D05"/>
      <sheetName val="D07"/>
      <sheetName val="D08"/>
      <sheetName val="D11"/>
      <sheetName val="D12"/>
      <sheetName val="D15"/>
      <sheetName val="D16"/>
      <sheetName val="D17"/>
      <sheetName val="D18"/>
      <sheetName val="D19"/>
      <sheetName val="D20"/>
      <sheetName val="DW Field Forecast"/>
      <sheetName val="Actual Data"/>
      <sheetName val="Forecast Data"/>
      <sheetName val="Freq vs Rat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>
        <row r="7">
          <cell r="A7">
            <v>35095</v>
          </cell>
          <cell r="G7">
            <v>1570.7725806451601</v>
          </cell>
          <cell r="O7">
            <v>1570.7725806451601</v>
          </cell>
        </row>
        <row r="8">
          <cell r="A8">
            <v>35124</v>
          </cell>
          <cell r="D8">
            <v>260.99482758620701</v>
          </cell>
          <cell r="G8">
            <v>1742.3327586206901</v>
          </cell>
          <cell r="O8">
            <v>2003.3275862068972</v>
          </cell>
        </row>
        <row r="9">
          <cell r="A9">
            <v>35155</v>
          </cell>
          <cell r="B9">
            <v>2220.4916129032304</v>
          </cell>
          <cell r="C9">
            <v>516.03258064516103</v>
          </cell>
          <cell r="D9">
            <v>2429.2512903225802</v>
          </cell>
          <cell r="F9">
            <v>859.14870967741911</v>
          </cell>
          <cell r="G9">
            <v>2695.1187096774197</v>
          </cell>
          <cell r="O9">
            <v>8720.0429032258107</v>
          </cell>
        </row>
        <row r="10">
          <cell r="A10">
            <v>35185</v>
          </cell>
          <cell r="B10">
            <v>4889.4626666666691</v>
          </cell>
          <cell r="C10">
            <v>3367.759</v>
          </cell>
          <cell r="D10">
            <v>5932.0146666666697</v>
          </cell>
          <cell r="E10">
            <v>1117.4463333333301</v>
          </cell>
          <cell r="F10">
            <v>7102.7163333333301</v>
          </cell>
          <cell r="G10">
            <v>3628.0630000000001</v>
          </cell>
          <cell r="O10">
            <v>26037.462</v>
          </cell>
        </row>
        <row r="11">
          <cell r="A11">
            <v>35216</v>
          </cell>
          <cell r="B11">
            <v>2471.8951612903202</v>
          </cell>
          <cell r="C11">
            <v>1912.6241935483899</v>
          </cell>
          <cell r="D11">
            <v>4094.6941935483906</v>
          </cell>
          <cell r="E11">
            <v>982.24516129032315</v>
          </cell>
          <cell r="F11">
            <v>5776.7667741935502</v>
          </cell>
          <cell r="G11">
            <v>861.80193548387103</v>
          </cell>
          <cell r="O11">
            <v>16100.027419354845</v>
          </cell>
        </row>
        <row r="12">
          <cell r="A12">
            <v>35246</v>
          </cell>
          <cell r="B12">
            <v>3021.5373333333296</v>
          </cell>
          <cell r="C12">
            <v>1336.4453333333302</v>
          </cell>
          <cell r="D12">
            <v>2127.3986666666701</v>
          </cell>
          <cell r="E12">
            <v>1476.2916666666702</v>
          </cell>
          <cell r="F12">
            <v>1588.4826666666702</v>
          </cell>
          <cell r="G12">
            <v>110.529333333333</v>
          </cell>
          <cell r="O12">
            <v>9660.6850000000031</v>
          </cell>
        </row>
        <row r="13">
          <cell r="A13">
            <v>35277</v>
          </cell>
          <cell r="B13">
            <v>337.60483870967704</v>
          </cell>
          <cell r="C13">
            <v>390.74387096774205</v>
          </cell>
          <cell r="D13">
            <v>0</v>
          </cell>
          <cell r="E13">
            <v>760.82225806451606</v>
          </cell>
          <cell r="F13">
            <v>1257.4361290322602</v>
          </cell>
          <cell r="G13">
            <v>0</v>
          </cell>
          <cell r="O13">
            <v>2746.6070967741953</v>
          </cell>
        </row>
        <row r="14">
          <cell r="A14">
            <v>35308</v>
          </cell>
          <cell r="B14">
            <v>3027.1532258064503</v>
          </cell>
          <cell r="C14">
            <v>4079.9441935483906</v>
          </cell>
          <cell r="D14">
            <v>92.1064516129032</v>
          </cell>
          <cell r="E14">
            <v>2232.1864516128999</v>
          </cell>
          <cell r="F14">
            <v>2152.9135483871</v>
          </cell>
          <cell r="G14">
            <v>0</v>
          </cell>
          <cell r="O14">
            <v>11584.303870967744</v>
          </cell>
        </row>
        <row r="15">
          <cell r="A15">
            <v>35338</v>
          </cell>
          <cell r="B15">
            <v>5957.39</v>
          </cell>
          <cell r="C15">
            <v>3838.665</v>
          </cell>
          <cell r="D15">
            <v>458.64933333333306</v>
          </cell>
          <cell r="E15">
            <v>1817.2336666666702</v>
          </cell>
          <cell r="F15">
            <v>620.16433333333305</v>
          </cell>
          <cell r="G15">
            <v>0</v>
          </cell>
          <cell r="O15">
            <v>12692.102333333336</v>
          </cell>
        </row>
        <row r="16">
          <cell r="A16">
            <v>35369</v>
          </cell>
          <cell r="B16">
            <v>7332.0403225806504</v>
          </cell>
          <cell r="C16">
            <v>4410.5396774193505</v>
          </cell>
          <cell r="D16">
            <v>8039.07</v>
          </cell>
          <cell r="E16">
            <v>2478.2064516128999</v>
          </cell>
          <cell r="F16">
            <v>6764.9332258064505</v>
          </cell>
          <cell r="G16">
            <v>5684.66612903226</v>
          </cell>
          <cell r="O16">
            <v>34709.45580645161</v>
          </cell>
        </row>
        <row r="17">
          <cell r="A17">
            <v>35399</v>
          </cell>
          <cell r="B17">
            <v>6309.0003333333307</v>
          </cell>
          <cell r="C17">
            <v>3906.864</v>
          </cell>
          <cell r="D17">
            <v>6615.2973333333302</v>
          </cell>
          <cell r="E17">
            <v>3430.6403333333296</v>
          </cell>
          <cell r="F17">
            <v>7912.8753333333307</v>
          </cell>
          <cell r="G17">
            <v>7806.3883333333306</v>
          </cell>
          <cell r="O17">
            <v>35981.065666666647</v>
          </cell>
        </row>
        <row r="18">
          <cell r="A18">
            <v>35430</v>
          </cell>
          <cell r="B18">
            <v>2942.4012903225803</v>
          </cell>
          <cell r="C18">
            <v>4255.3045161290302</v>
          </cell>
          <cell r="D18">
            <v>7242.5116129032303</v>
          </cell>
          <cell r="E18">
            <v>2282.6822580645203</v>
          </cell>
          <cell r="F18">
            <v>4999.4729032258101</v>
          </cell>
          <cell r="G18">
            <v>5472.9609677419394</v>
          </cell>
          <cell r="O18">
            <v>27195.333548387112</v>
          </cell>
        </row>
        <row r="19">
          <cell r="A19">
            <v>35461</v>
          </cell>
          <cell r="B19">
            <v>2.5009677419354799</v>
          </cell>
          <cell r="C19">
            <v>4073.6961290322602</v>
          </cell>
          <cell r="D19">
            <v>5046.71677419355</v>
          </cell>
          <cell r="E19">
            <v>2647.2351612903203</v>
          </cell>
          <cell r="F19">
            <v>7015.9390322580603</v>
          </cell>
          <cell r="G19">
            <v>4105.5587096774207</v>
          </cell>
          <cell r="O19">
            <v>22891.646774193548</v>
          </cell>
        </row>
        <row r="20">
          <cell r="A20">
            <v>35489</v>
          </cell>
          <cell r="B20">
            <v>0</v>
          </cell>
          <cell r="C20">
            <v>3729.5875000000001</v>
          </cell>
          <cell r="D20">
            <v>6282.7271428571403</v>
          </cell>
          <cell r="E20">
            <v>3096.7071428571403</v>
          </cell>
          <cell r="F20">
            <v>7345.6275000000005</v>
          </cell>
          <cell r="G20">
            <v>4567.0878571428602</v>
          </cell>
          <cell r="H20">
            <v>4902.9225000000006</v>
          </cell>
          <cell r="O20">
            <v>29924.659642857143</v>
          </cell>
        </row>
        <row r="21">
          <cell r="A21">
            <v>35520</v>
          </cell>
          <cell r="B21">
            <v>0</v>
          </cell>
          <cell r="C21">
            <v>4302.2948387096803</v>
          </cell>
          <cell r="D21">
            <v>8464.6545161290305</v>
          </cell>
          <cell r="E21">
            <v>3636.1935483871002</v>
          </cell>
          <cell r="F21">
            <v>8769.1929032258104</v>
          </cell>
          <cell r="G21">
            <v>1755.7751612903201</v>
          </cell>
          <cell r="H21">
            <v>7702.6303225806505</v>
          </cell>
          <cell r="I21">
            <v>739.08741935483897</v>
          </cell>
          <cell r="O21">
            <v>35369.828709677429</v>
          </cell>
        </row>
        <row r="22">
          <cell r="A22">
            <v>35550</v>
          </cell>
          <cell r="B22">
            <v>2028.1020000000001</v>
          </cell>
          <cell r="C22">
            <v>0</v>
          </cell>
          <cell r="D22">
            <v>11903.437666666699</v>
          </cell>
          <cell r="E22">
            <v>4142.2623333333304</v>
          </cell>
          <cell r="F22">
            <v>10122.2356666667</v>
          </cell>
          <cell r="G22">
            <v>876.17033333333302</v>
          </cell>
          <cell r="H22">
            <v>13799.230666666699</v>
          </cell>
          <cell r="I22">
            <v>6234.3050000000003</v>
          </cell>
          <cell r="O22">
            <v>49105.743666666764</v>
          </cell>
        </row>
        <row r="23">
          <cell r="A23">
            <v>35581</v>
          </cell>
          <cell r="B23">
            <v>7905.8296774193504</v>
          </cell>
          <cell r="C23">
            <v>0</v>
          </cell>
          <cell r="D23">
            <v>11220.729354838699</v>
          </cell>
          <cell r="E23">
            <v>4527.6006451612902</v>
          </cell>
          <cell r="F23">
            <v>2410.0516129032303</v>
          </cell>
          <cell r="G23">
            <v>5547.1203225806503</v>
          </cell>
          <cell r="H23">
            <v>13871.021935483901</v>
          </cell>
          <cell r="I23">
            <v>5331.1258064516105</v>
          </cell>
          <cell r="O23">
            <v>50813.479354838724</v>
          </cell>
        </row>
        <row r="24">
          <cell r="A24">
            <v>35611</v>
          </cell>
          <cell r="B24">
            <v>6550.74</v>
          </cell>
          <cell r="C24">
            <v>0</v>
          </cell>
          <cell r="D24">
            <v>9483.9770000000008</v>
          </cell>
          <cell r="E24">
            <v>4078.2316666666702</v>
          </cell>
          <cell r="F24">
            <v>1966.6703333333301</v>
          </cell>
          <cell r="G24">
            <v>4560.5383333333302</v>
          </cell>
          <cell r="H24">
            <v>10954.368</v>
          </cell>
          <cell r="I24">
            <v>3657.0880000000002</v>
          </cell>
          <cell r="O24">
            <v>41251.613333333335</v>
          </cell>
        </row>
        <row r="25">
          <cell r="A25">
            <v>35642</v>
          </cell>
          <cell r="B25">
            <v>1660.6296774193499</v>
          </cell>
          <cell r="C25">
            <v>0</v>
          </cell>
          <cell r="D25">
            <v>6309.4125806451602</v>
          </cell>
          <cell r="E25">
            <v>4453.7964516129005</v>
          </cell>
          <cell r="F25">
            <v>2100.2535483871002</v>
          </cell>
          <cell r="G25">
            <v>4674.0074193548398</v>
          </cell>
          <cell r="H25">
            <v>12004.7038709677</v>
          </cell>
          <cell r="I25">
            <v>6398.7177419354803</v>
          </cell>
          <cell r="O25">
            <v>37601.521290322526</v>
          </cell>
        </row>
        <row r="26">
          <cell r="A26">
            <v>35673</v>
          </cell>
          <cell r="B26">
            <v>2084.7974193548398</v>
          </cell>
          <cell r="C26">
            <v>0</v>
          </cell>
          <cell r="D26">
            <v>3057.6516129032302</v>
          </cell>
          <cell r="E26">
            <v>3318.6387096774197</v>
          </cell>
          <cell r="F26">
            <v>1597.3712903225801</v>
          </cell>
          <cell r="G26">
            <v>486.4758064516131</v>
          </cell>
          <cell r="H26">
            <v>10190.808064516101</v>
          </cell>
          <cell r="I26">
            <v>4904.6219354838704</v>
          </cell>
          <cell r="O26">
            <v>25640.364838709655</v>
          </cell>
        </row>
        <row r="27">
          <cell r="A27">
            <v>35703</v>
          </cell>
          <cell r="B27">
            <v>3466.4450000000002</v>
          </cell>
          <cell r="C27">
            <v>0</v>
          </cell>
          <cell r="D27">
            <v>7049.6330000000007</v>
          </cell>
          <cell r="E27">
            <v>2916.3213333333297</v>
          </cell>
          <cell r="F27">
            <v>191.98966666666698</v>
          </cell>
          <cell r="G27">
            <v>0</v>
          </cell>
          <cell r="H27">
            <v>9139.238333333331</v>
          </cell>
          <cell r="I27">
            <v>1157.1320000000001</v>
          </cell>
          <cell r="O27">
            <v>23920.759333333332</v>
          </cell>
        </row>
        <row r="28">
          <cell r="A28">
            <v>35734</v>
          </cell>
          <cell r="B28">
            <v>4955.1280645161305</v>
          </cell>
          <cell r="C28">
            <v>0</v>
          </cell>
          <cell r="D28">
            <v>10575.396774193499</v>
          </cell>
          <cell r="E28">
            <v>4585.20774193548</v>
          </cell>
          <cell r="F28">
            <v>124.092903225806</v>
          </cell>
          <cell r="G28">
            <v>0</v>
          </cell>
          <cell r="H28">
            <v>10681.721612903199</v>
          </cell>
          <cell r="I28">
            <v>0</v>
          </cell>
          <cell r="O28">
            <v>30921.547096774113</v>
          </cell>
        </row>
        <row r="29">
          <cell r="A29">
            <v>35764</v>
          </cell>
          <cell r="B29">
            <v>5154.4276666666692</v>
          </cell>
          <cell r="C29">
            <v>0</v>
          </cell>
          <cell r="D29">
            <v>10374.4803333333</v>
          </cell>
          <cell r="E29">
            <v>4762.4353333333302</v>
          </cell>
          <cell r="F29">
            <v>0</v>
          </cell>
          <cell r="G29">
            <v>0</v>
          </cell>
          <cell r="H29">
            <v>14159.871333333302</v>
          </cell>
          <cell r="I29">
            <v>280.70133333333303</v>
          </cell>
          <cell r="O29">
            <v>34731.915999999932</v>
          </cell>
        </row>
        <row r="30">
          <cell r="A30">
            <v>35795</v>
          </cell>
          <cell r="B30">
            <v>4966.0229032258094</v>
          </cell>
          <cell r="C30">
            <v>0</v>
          </cell>
          <cell r="D30">
            <v>9646.0735483870994</v>
          </cell>
          <cell r="E30">
            <v>4315.0612903225801</v>
          </cell>
          <cell r="F30">
            <v>5391.1832258064505</v>
          </cell>
          <cell r="G30">
            <v>0</v>
          </cell>
          <cell r="H30">
            <v>12724.585483871</v>
          </cell>
          <cell r="I30">
            <v>1415.20032258065</v>
          </cell>
          <cell r="O30">
            <v>38458.126774193588</v>
          </cell>
        </row>
        <row r="31">
          <cell r="A31">
            <v>35826</v>
          </cell>
          <cell r="B31">
            <v>3602.8083870967703</v>
          </cell>
          <cell r="C31">
            <v>0</v>
          </cell>
          <cell r="D31">
            <v>7766.1341935483897</v>
          </cell>
          <cell r="E31">
            <v>3383.0319354838698</v>
          </cell>
          <cell r="F31">
            <v>11756.229354838699</v>
          </cell>
          <cell r="G31">
            <v>0</v>
          </cell>
          <cell r="H31">
            <v>10322.1338709677</v>
          </cell>
          <cell r="I31">
            <v>266.75645161290299</v>
          </cell>
          <cell r="O31">
            <v>37097.094193548335</v>
          </cell>
        </row>
        <row r="32">
          <cell r="A32">
            <v>35854</v>
          </cell>
          <cell r="B32">
            <v>2891.3814285714302</v>
          </cell>
          <cell r="C32">
            <v>0</v>
          </cell>
          <cell r="D32">
            <v>4135.3303571428605</v>
          </cell>
          <cell r="E32">
            <v>3730.7089285714301</v>
          </cell>
          <cell r="F32">
            <v>13356.5689285714</v>
          </cell>
          <cell r="G32">
            <v>0</v>
          </cell>
          <cell r="H32">
            <v>11620.3378571429</v>
          </cell>
          <cell r="I32">
            <v>91.746785714285693</v>
          </cell>
          <cell r="O32">
            <v>35826.074285714305</v>
          </cell>
        </row>
        <row r="33">
          <cell r="A33">
            <v>35885</v>
          </cell>
          <cell r="B33">
            <v>0</v>
          </cell>
          <cell r="C33">
            <v>0</v>
          </cell>
          <cell r="D33">
            <v>193.007096774194</v>
          </cell>
          <cell r="E33">
            <v>3460.2606451612901</v>
          </cell>
          <cell r="F33">
            <v>12584.463548387101</v>
          </cell>
          <cell r="G33">
            <v>0</v>
          </cell>
          <cell r="H33">
            <v>10809.0909677419</v>
          </cell>
          <cell r="I33">
            <v>0</v>
          </cell>
          <cell r="O33">
            <v>27046.822258064487</v>
          </cell>
        </row>
        <row r="34">
          <cell r="A34">
            <v>35915</v>
          </cell>
          <cell r="B34">
            <v>0</v>
          </cell>
          <cell r="C34">
            <v>1511.809</v>
          </cell>
          <cell r="D34">
            <v>5778.84</v>
          </cell>
          <cell r="E34">
            <v>2077.6046666666703</v>
          </cell>
          <cell r="F34">
            <v>11935.876</v>
          </cell>
          <cell r="G34">
            <v>360.33466666666703</v>
          </cell>
          <cell r="H34">
            <v>10543.013999999999</v>
          </cell>
          <cell r="I34">
            <v>0</v>
          </cell>
          <cell r="O34">
            <v>32207.478333333336</v>
          </cell>
        </row>
        <row r="35">
          <cell r="A35">
            <v>35946</v>
          </cell>
          <cell r="B35">
            <v>3156.59709677419</v>
          </cell>
          <cell r="C35">
            <v>7496.09741935484</v>
          </cell>
          <cell r="D35">
            <v>8367.4019354838711</v>
          </cell>
          <cell r="E35">
            <v>0</v>
          </cell>
          <cell r="F35">
            <v>5982.4061290322597</v>
          </cell>
          <cell r="G35">
            <v>5210.508387096771</v>
          </cell>
          <cell r="H35">
            <v>9156.9161290322609</v>
          </cell>
          <cell r="I35">
            <v>0</v>
          </cell>
          <cell r="O35">
            <v>39369.927096774198</v>
          </cell>
        </row>
        <row r="36">
          <cell r="A36">
            <v>35976</v>
          </cell>
          <cell r="B36">
            <v>4268.1446666666698</v>
          </cell>
          <cell r="C36">
            <v>5657.1193333333304</v>
          </cell>
          <cell r="D36">
            <v>4864.6559999999999</v>
          </cell>
          <cell r="E36">
            <v>0</v>
          </cell>
          <cell r="F36">
            <v>4147.2213333333302</v>
          </cell>
          <cell r="G36">
            <v>4772.0740000000005</v>
          </cell>
          <cell r="H36">
            <v>5686.1573333333299</v>
          </cell>
          <cell r="I36">
            <v>55.948666666666696</v>
          </cell>
          <cell r="O36">
            <v>29451.321333333326</v>
          </cell>
        </row>
        <row r="37">
          <cell r="A37">
            <v>36007</v>
          </cell>
          <cell r="B37">
            <v>662.63806451612902</v>
          </cell>
          <cell r="C37">
            <v>739.09741935483896</v>
          </cell>
          <cell r="D37">
            <v>965.54225806451609</v>
          </cell>
          <cell r="E37">
            <v>0</v>
          </cell>
          <cell r="F37">
            <v>0</v>
          </cell>
          <cell r="G37">
            <v>739.29645161290307</v>
          </cell>
          <cell r="H37">
            <v>927.16129032258107</v>
          </cell>
          <cell r="I37">
            <v>954.95193548387101</v>
          </cell>
          <cell r="O37">
            <v>4988.6874193548392</v>
          </cell>
        </row>
        <row r="38">
          <cell r="A38">
            <v>36038</v>
          </cell>
          <cell r="B38">
            <v>5597.21451612903</v>
          </cell>
          <cell r="C38">
            <v>6137.8138709677396</v>
          </cell>
          <cell r="D38">
            <v>6543.3683870967707</v>
          </cell>
          <cell r="E38">
            <v>0</v>
          </cell>
          <cell r="F38">
            <v>5376.3519354838709</v>
          </cell>
          <cell r="G38">
            <v>6987.1883870967713</v>
          </cell>
          <cell r="H38">
            <v>3823.8554838709706</v>
          </cell>
          <cell r="I38">
            <v>6441.6519354838711</v>
          </cell>
          <cell r="O38">
            <v>40907.44451612902</v>
          </cell>
        </row>
        <row r="39">
          <cell r="A39">
            <v>36068</v>
          </cell>
          <cell r="B39">
            <v>4864.2240000000002</v>
          </cell>
          <cell r="C39">
            <v>6704.0889999999999</v>
          </cell>
          <cell r="D39">
            <v>5137.2690000000002</v>
          </cell>
          <cell r="E39">
            <v>13.504666666666699</v>
          </cell>
          <cell r="F39">
            <v>7933.7743333333301</v>
          </cell>
          <cell r="G39">
            <v>5081.9453333333304</v>
          </cell>
          <cell r="H39">
            <v>0</v>
          </cell>
          <cell r="I39">
            <v>5239.33</v>
          </cell>
          <cell r="O39">
            <v>34974.136333333328</v>
          </cell>
        </row>
        <row r="40">
          <cell r="A40">
            <v>36099</v>
          </cell>
          <cell r="B40">
            <v>4145.6325806451605</v>
          </cell>
          <cell r="C40">
            <v>9053.7622580645202</v>
          </cell>
          <cell r="D40">
            <v>2052.55096774194</v>
          </cell>
          <cell r="E40">
            <v>1475.7183870967699</v>
          </cell>
          <cell r="F40">
            <v>726.16225806451598</v>
          </cell>
          <cell r="G40">
            <v>4250.9096774193504</v>
          </cell>
          <cell r="H40">
            <v>0</v>
          </cell>
          <cell r="I40">
            <v>5612.7538709677401</v>
          </cell>
          <cell r="O40">
            <v>27317.489999999994</v>
          </cell>
        </row>
        <row r="41">
          <cell r="A41">
            <v>36129</v>
          </cell>
          <cell r="B41">
            <v>779.05733333333308</v>
          </cell>
          <cell r="C41">
            <v>8859.9903333333314</v>
          </cell>
          <cell r="D41">
            <v>0</v>
          </cell>
          <cell r="E41">
            <v>0</v>
          </cell>
          <cell r="F41">
            <v>687.42366666666715</v>
          </cell>
          <cell r="G41">
            <v>5207.7246666666697</v>
          </cell>
          <cell r="H41">
            <v>0</v>
          </cell>
          <cell r="I41">
            <v>7061.7049999999999</v>
          </cell>
          <cell r="O41">
            <v>22595.900999999998</v>
          </cell>
        </row>
        <row r="42">
          <cell r="A42">
            <v>36160</v>
          </cell>
          <cell r="B42">
            <v>0</v>
          </cell>
          <cell r="C42">
            <v>9479.5051612903208</v>
          </cell>
          <cell r="D42">
            <v>0</v>
          </cell>
          <cell r="E42">
            <v>0</v>
          </cell>
          <cell r="F42">
            <v>1015.87774193548</v>
          </cell>
          <cell r="G42">
            <v>5172.2754838709698</v>
          </cell>
          <cell r="H42">
            <v>0</v>
          </cell>
          <cell r="I42">
            <v>6005.7287096774207</v>
          </cell>
          <cell r="O42">
            <v>21673.38709677419</v>
          </cell>
        </row>
        <row r="43">
          <cell r="A43">
            <v>36191</v>
          </cell>
          <cell r="B43">
            <v>1572.3780645161301</v>
          </cell>
          <cell r="C43">
            <v>8123.7141935483896</v>
          </cell>
          <cell r="D43">
            <v>0</v>
          </cell>
          <cell r="E43">
            <v>0</v>
          </cell>
          <cell r="F43">
            <v>4081.4870967741899</v>
          </cell>
          <cell r="G43">
            <v>4125.1664516129003</v>
          </cell>
          <cell r="H43">
            <v>0</v>
          </cell>
          <cell r="I43">
            <v>4047.6470967741902</v>
          </cell>
          <cell r="O43">
            <v>21950.392903225802</v>
          </cell>
        </row>
        <row r="44">
          <cell r="A44">
            <v>36219</v>
          </cell>
          <cell r="B44">
            <v>4677.6817857142896</v>
          </cell>
          <cell r="C44">
            <v>7491.1432142857111</v>
          </cell>
          <cell r="D44">
            <v>5764.1675000000005</v>
          </cell>
          <cell r="E44">
            <v>0</v>
          </cell>
          <cell r="F44">
            <v>7141.59428571429</v>
          </cell>
          <cell r="G44">
            <v>0</v>
          </cell>
          <cell r="H44">
            <v>3912.0560714285702</v>
          </cell>
          <cell r="I44">
            <v>3504.4389285714301</v>
          </cell>
          <cell r="O44">
            <v>32491.081785714294</v>
          </cell>
        </row>
        <row r="45">
          <cell r="A45">
            <v>36250</v>
          </cell>
          <cell r="B45">
            <v>845.67774193548405</v>
          </cell>
          <cell r="C45">
            <v>1265.3103225806501</v>
          </cell>
          <cell r="D45">
            <v>1070.62064516129</v>
          </cell>
          <cell r="E45">
            <v>0</v>
          </cell>
          <cell r="F45">
            <v>1406.3741935483899</v>
          </cell>
          <cell r="G45">
            <v>0</v>
          </cell>
          <cell r="H45">
            <v>1511.0422580645202</v>
          </cell>
          <cell r="I45">
            <v>652.51032258064504</v>
          </cell>
          <cell r="O45">
            <v>6751.53548387098</v>
          </cell>
        </row>
        <row r="46">
          <cell r="A46">
            <v>36280</v>
          </cell>
          <cell r="B46">
            <v>34.155999999999999</v>
          </cell>
          <cell r="C46">
            <v>1046.596</v>
          </cell>
          <cell r="D46">
            <v>289.13200000000001</v>
          </cell>
          <cell r="E46">
            <v>0</v>
          </cell>
          <cell r="F46">
            <v>1151.2226666666702</v>
          </cell>
          <cell r="G46">
            <v>0</v>
          </cell>
          <cell r="H46">
            <v>310.85533333333302</v>
          </cell>
          <cell r="I46">
            <v>0</v>
          </cell>
          <cell r="O46">
            <v>2831.9620000000032</v>
          </cell>
        </row>
        <row r="47">
          <cell r="A47">
            <v>36311</v>
          </cell>
          <cell r="B47">
            <v>0</v>
          </cell>
          <cell r="C47">
            <v>6420.3432258064504</v>
          </cell>
          <cell r="D47">
            <v>250.000967741935</v>
          </cell>
          <cell r="E47">
            <v>0</v>
          </cell>
          <cell r="F47">
            <v>5294.03</v>
          </cell>
          <cell r="G47">
            <v>0</v>
          </cell>
          <cell r="H47">
            <v>4906.6558064516103</v>
          </cell>
          <cell r="I47">
            <v>0</v>
          </cell>
          <cell r="J47">
            <v>8198.4077419354799</v>
          </cell>
          <cell r="O47">
            <v>25069.437741935475</v>
          </cell>
        </row>
        <row r="48">
          <cell r="A48">
            <v>36341</v>
          </cell>
          <cell r="B48">
            <v>2955.2326666666704</v>
          </cell>
          <cell r="C48">
            <v>7336.8896666666697</v>
          </cell>
          <cell r="D48">
            <v>3593.33</v>
          </cell>
          <cell r="E48">
            <v>0</v>
          </cell>
          <cell r="F48">
            <v>6655.6016666666692</v>
          </cell>
          <cell r="G48">
            <v>0</v>
          </cell>
          <cell r="H48">
            <v>3514.3053333333296</v>
          </cell>
          <cell r="I48">
            <v>0</v>
          </cell>
          <cell r="J48">
            <v>110.968</v>
          </cell>
          <cell r="O48">
            <v>24166.327333333342</v>
          </cell>
        </row>
        <row r="49">
          <cell r="A49">
            <v>36372</v>
          </cell>
          <cell r="B49">
            <v>2371.1003225806498</v>
          </cell>
          <cell r="C49">
            <v>5697.5851612903207</v>
          </cell>
          <cell r="D49">
            <v>3976.0416129032301</v>
          </cell>
          <cell r="E49">
            <v>0</v>
          </cell>
          <cell r="F49">
            <v>0</v>
          </cell>
          <cell r="G49">
            <v>3712.31193548387</v>
          </cell>
          <cell r="H49">
            <v>3562.1964516129001</v>
          </cell>
          <cell r="I49">
            <v>584.53032258064502</v>
          </cell>
          <cell r="J49">
            <v>0</v>
          </cell>
          <cell r="O49">
            <v>19903.765806451618</v>
          </cell>
        </row>
        <row r="50">
          <cell r="A50">
            <v>36403</v>
          </cell>
          <cell r="B50">
            <v>3542.6051612903202</v>
          </cell>
          <cell r="C50">
            <v>5702.5219354838709</v>
          </cell>
          <cell r="D50">
            <v>3832.54193548387</v>
          </cell>
          <cell r="E50">
            <v>0</v>
          </cell>
          <cell r="F50">
            <v>264.848064516129</v>
          </cell>
          <cell r="G50">
            <v>4775.2529032258099</v>
          </cell>
          <cell r="H50">
            <v>4819.3035483870999</v>
          </cell>
          <cell r="I50">
            <v>465.71516129032301</v>
          </cell>
          <cell r="J50">
            <v>0</v>
          </cell>
          <cell r="O50">
            <v>23402.788709677421</v>
          </cell>
        </row>
        <row r="51">
          <cell r="A51">
            <v>36433</v>
          </cell>
          <cell r="B51">
            <v>2887.3820000000001</v>
          </cell>
          <cell r="C51">
            <v>3829.9556666666704</v>
          </cell>
          <cell r="D51">
            <v>2810.2996666666704</v>
          </cell>
          <cell r="E51">
            <v>0</v>
          </cell>
          <cell r="F51">
            <v>778.79733333333309</v>
          </cell>
          <cell r="G51">
            <v>3103.1380000000004</v>
          </cell>
          <cell r="H51">
            <v>3319.3976666666704</v>
          </cell>
          <cell r="I51">
            <v>0</v>
          </cell>
          <cell r="J51">
            <v>8.7576666666666707</v>
          </cell>
          <cell r="O51">
            <v>16737.728000000014</v>
          </cell>
        </row>
        <row r="52">
          <cell r="A52">
            <v>36464</v>
          </cell>
          <cell r="B52">
            <v>4181.3683870967707</v>
          </cell>
          <cell r="C52">
            <v>5085.2174193548399</v>
          </cell>
          <cell r="D52">
            <v>3736.1316129032302</v>
          </cell>
          <cell r="E52">
            <v>0</v>
          </cell>
          <cell r="F52">
            <v>0</v>
          </cell>
          <cell r="G52">
            <v>4311.1029032258093</v>
          </cell>
          <cell r="H52">
            <v>4629.4612903225807</v>
          </cell>
          <cell r="I52">
            <v>0</v>
          </cell>
          <cell r="J52">
            <v>395.03709677419408</v>
          </cell>
          <cell r="O52">
            <v>22338.318709677424</v>
          </cell>
        </row>
        <row r="53">
          <cell r="A53">
            <v>36494</v>
          </cell>
          <cell r="B53">
            <v>3958.5353333333296</v>
          </cell>
          <cell r="C53">
            <v>4702.8599999999997</v>
          </cell>
          <cell r="D53">
            <v>3599.0460000000003</v>
          </cell>
          <cell r="E53">
            <v>0</v>
          </cell>
          <cell r="F53">
            <v>0</v>
          </cell>
          <cell r="G53">
            <v>4039.0160000000001</v>
          </cell>
          <cell r="H53">
            <v>4406.9189999999999</v>
          </cell>
          <cell r="I53">
            <v>0</v>
          </cell>
          <cell r="J53">
            <v>0</v>
          </cell>
          <cell r="O53">
            <v>20706.37633333333</v>
          </cell>
        </row>
        <row r="54">
          <cell r="A54">
            <v>36525</v>
          </cell>
          <cell r="B54">
            <v>3815.9325806451602</v>
          </cell>
          <cell r="C54">
            <v>5156.1574193548395</v>
          </cell>
          <cell r="D54">
            <v>3334.26774193548</v>
          </cell>
          <cell r="E54">
            <v>0</v>
          </cell>
          <cell r="F54">
            <v>0</v>
          </cell>
          <cell r="G54">
            <v>3736.3854838709703</v>
          </cell>
          <cell r="H54">
            <v>4469.23870967742</v>
          </cell>
          <cell r="I54">
            <v>1183.6074193548402</v>
          </cell>
          <cell r="J54">
            <v>0</v>
          </cell>
          <cell r="O54">
            <v>21695.58935483871</v>
          </cell>
        </row>
        <row r="55">
          <cell r="A55">
            <v>36556</v>
          </cell>
          <cell r="B55">
            <v>2939.6425806451598</v>
          </cell>
          <cell r="C55">
            <v>3786.7432258064505</v>
          </cell>
          <cell r="D55">
            <v>2346.5416129032301</v>
          </cell>
          <cell r="E55">
            <v>1.19354838709677</v>
          </cell>
          <cell r="F55">
            <v>0</v>
          </cell>
          <cell r="G55">
            <v>2823.2674193548401</v>
          </cell>
          <cell r="H55">
            <v>3679.95</v>
          </cell>
          <cell r="I55">
            <v>1849.67</v>
          </cell>
          <cell r="J55">
            <v>0</v>
          </cell>
          <cell r="O55">
            <v>17427.008387096779</v>
          </cell>
        </row>
        <row r="56">
          <cell r="A56">
            <v>36585</v>
          </cell>
          <cell r="B56">
            <v>3081.4106896551702</v>
          </cell>
          <cell r="C56">
            <v>4246.9744827586201</v>
          </cell>
          <cell r="D56">
            <v>2274.1331034482801</v>
          </cell>
          <cell r="E56">
            <v>0</v>
          </cell>
          <cell r="F56">
            <v>33.2703448275862</v>
          </cell>
          <cell r="G56">
            <v>3173.52</v>
          </cell>
          <cell r="H56">
            <v>4778.9613793103399</v>
          </cell>
          <cell r="I56">
            <v>1884.0024137931002</v>
          </cell>
          <cell r="J56">
            <v>71.59</v>
          </cell>
          <cell r="O56">
            <v>19543.862413793096</v>
          </cell>
        </row>
        <row r="57">
          <cell r="A57">
            <v>36616</v>
          </cell>
          <cell r="B57">
            <v>3187.2054838709705</v>
          </cell>
          <cell r="C57">
            <v>4403.30064516129</v>
          </cell>
          <cell r="D57">
            <v>3200.6419354838699</v>
          </cell>
          <cell r="E57">
            <v>18.998709677419399</v>
          </cell>
          <cell r="F57">
            <v>223.60290322580602</v>
          </cell>
          <cell r="G57">
            <v>3490.4038709677402</v>
          </cell>
          <cell r="H57">
            <v>5600.7161290322601</v>
          </cell>
          <cell r="I57">
            <v>1778.31</v>
          </cell>
          <cell r="J57">
            <v>284.69548387096802</v>
          </cell>
          <cell r="O57">
            <v>22187.875161290329</v>
          </cell>
        </row>
        <row r="58">
          <cell r="A58">
            <v>36646</v>
          </cell>
          <cell r="B58">
            <v>1847.53633333333</v>
          </cell>
          <cell r="C58">
            <v>4128.6696666666694</v>
          </cell>
          <cell r="D58">
            <v>1047.4080000000001</v>
          </cell>
          <cell r="E58">
            <v>4.4596666666666689</v>
          </cell>
          <cell r="F58">
            <v>2.448</v>
          </cell>
          <cell r="G58">
            <v>2117.1936666666702</v>
          </cell>
          <cell r="H58">
            <v>4379.1083333333299</v>
          </cell>
          <cell r="I58">
            <v>1640.2170000000001</v>
          </cell>
          <cell r="J58">
            <v>0</v>
          </cell>
          <cell r="O58">
            <v>15167.040666666668</v>
          </cell>
        </row>
        <row r="59">
          <cell r="A59">
            <v>36677</v>
          </cell>
          <cell r="B59">
            <v>3303.9619354838701</v>
          </cell>
          <cell r="C59">
            <v>3499.7032258064505</v>
          </cell>
          <cell r="D59">
            <v>3319.2274193548401</v>
          </cell>
          <cell r="E59">
            <v>30.468064516129001</v>
          </cell>
          <cell r="F59">
            <v>15.295806451612899</v>
          </cell>
          <cell r="G59">
            <v>2942.4538709677404</v>
          </cell>
          <cell r="H59">
            <v>4342.4680645161297</v>
          </cell>
          <cell r="I59">
            <v>733.876451612903</v>
          </cell>
          <cell r="J59">
            <v>251.51516129032302</v>
          </cell>
          <cell r="O59">
            <v>18438.969999999998</v>
          </cell>
        </row>
        <row r="60">
          <cell r="A60">
            <v>36707</v>
          </cell>
          <cell r="B60">
            <v>3125.5663333333296</v>
          </cell>
          <cell r="C60">
            <v>333.56633333333303</v>
          </cell>
          <cell r="D60">
            <v>2841.1750000000002</v>
          </cell>
          <cell r="E60">
            <v>4.6296666666666688</v>
          </cell>
          <cell r="F60">
            <v>0.6</v>
          </cell>
          <cell r="G60">
            <v>2928.5526666666701</v>
          </cell>
          <cell r="H60">
            <v>5151.277</v>
          </cell>
          <cell r="I60">
            <v>1076.56533333333</v>
          </cell>
          <cell r="J60">
            <v>668.17133333333311</v>
          </cell>
          <cell r="O60">
            <v>16130.103666666664</v>
          </cell>
        </row>
        <row r="61">
          <cell r="A61">
            <v>36738</v>
          </cell>
          <cell r="B61">
            <v>2747.9874193548399</v>
          </cell>
          <cell r="C61">
            <v>3788.5945161290301</v>
          </cell>
          <cell r="D61">
            <v>2275.4087096774197</v>
          </cell>
          <cell r="E61">
            <v>0</v>
          </cell>
          <cell r="F61">
            <v>2.7141935483871</v>
          </cell>
          <cell r="G61">
            <v>2984.4280645161302</v>
          </cell>
          <cell r="H61">
            <v>4756.1709677419394</v>
          </cell>
          <cell r="I61">
            <v>1678.6032258064502</v>
          </cell>
          <cell r="J61">
            <v>824.13354838709699</v>
          </cell>
          <cell r="O61">
            <v>19058.040645161294</v>
          </cell>
        </row>
        <row r="62">
          <cell r="A62">
            <v>36769</v>
          </cell>
          <cell r="B62">
            <v>2803.3125806451599</v>
          </cell>
          <cell r="C62">
            <v>4344.7154838709694</v>
          </cell>
          <cell r="D62">
            <v>0</v>
          </cell>
          <cell r="E62">
            <v>0</v>
          </cell>
          <cell r="F62">
            <v>335.26838709677401</v>
          </cell>
          <cell r="G62">
            <v>3075.7083870967704</v>
          </cell>
          <cell r="H62">
            <v>4667.36935483871</v>
          </cell>
          <cell r="I62">
            <v>1706.60064516129</v>
          </cell>
          <cell r="J62">
            <v>1276.4022580645201</v>
          </cell>
          <cell r="O62">
            <v>18209.377096774195</v>
          </cell>
        </row>
        <row r="63">
          <cell r="A63">
            <v>36799</v>
          </cell>
          <cell r="B63">
            <v>265.50833333333304</v>
          </cell>
          <cell r="C63">
            <v>409.98600000000005</v>
          </cell>
          <cell r="D63">
            <v>0</v>
          </cell>
          <cell r="E63">
            <v>0</v>
          </cell>
          <cell r="F63">
            <v>0</v>
          </cell>
          <cell r="G63">
            <v>291.50866666666701</v>
          </cell>
          <cell r="H63">
            <v>441.03766666666701</v>
          </cell>
          <cell r="I63">
            <v>200.69300000000001</v>
          </cell>
          <cell r="J63">
            <v>149.95699999999999</v>
          </cell>
          <cell r="O63">
            <v>1758.6906666666673</v>
          </cell>
        </row>
        <row r="64">
          <cell r="A64">
            <v>36830</v>
          </cell>
          <cell r="B64">
            <v>1504.3370967741901</v>
          </cell>
          <cell r="C64">
            <v>2538.8767741935499</v>
          </cell>
          <cell r="D64">
            <v>0</v>
          </cell>
          <cell r="E64">
            <v>0</v>
          </cell>
          <cell r="F64">
            <v>0.85677419354838702</v>
          </cell>
          <cell r="G64">
            <v>2321.0793548387101</v>
          </cell>
          <cell r="H64">
            <v>2444.0012903225802</v>
          </cell>
          <cell r="I64">
            <v>1166.0338709677403</v>
          </cell>
          <cell r="J64">
            <v>17.281290322580599</v>
          </cell>
          <cell r="O64">
            <v>9992.4664516128996</v>
          </cell>
        </row>
        <row r="65">
          <cell r="A65">
            <v>36860</v>
          </cell>
          <cell r="B65">
            <v>2805.9490000000001</v>
          </cell>
          <cell r="C65">
            <v>4023.875</v>
          </cell>
          <cell r="D65">
            <v>0</v>
          </cell>
          <cell r="E65">
            <v>0</v>
          </cell>
          <cell r="F65">
            <v>510.34200000000004</v>
          </cell>
          <cell r="G65">
            <v>3927.3306666666704</v>
          </cell>
          <cell r="H65">
            <v>4399.1850000000004</v>
          </cell>
          <cell r="I65">
            <v>2153.6193333333299</v>
          </cell>
          <cell r="J65">
            <v>503.60633333333305</v>
          </cell>
          <cell r="O65">
            <v>18323.907333333333</v>
          </cell>
        </row>
        <row r="66">
          <cell r="A66">
            <v>36891</v>
          </cell>
          <cell r="B66">
            <v>2436.4416129032302</v>
          </cell>
          <cell r="C66">
            <v>3464.0670967741898</v>
          </cell>
          <cell r="D66">
            <v>0</v>
          </cell>
          <cell r="E66">
            <v>0</v>
          </cell>
          <cell r="F66">
            <v>1808.2177419354803</v>
          </cell>
          <cell r="G66">
            <v>3474.0383870967703</v>
          </cell>
          <cell r="H66">
            <v>4106.9064516129001</v>
          </cell>
          <cell r="I66">
            <v>513.83612903225799</v>
          </cell>
          <cell r="J66">
            <v>3492.49096774194</v>
          </cell>
          <cell r="K66">
            <v>4639.8264516129002</v>
          </cell>
          <cell r="O66">
            <v>23935.824838709668</v>
          </cell>
        </row>
        <row r="67">
          <cell r="A67">
            <v>36922</v>
          </cell>
          <cell r="B67">
            <v>2229.3625806451601</v>
          </cell>
          <cell r="C67">
            <v>3805.0051612903203</v>
          </cell>
          <cell r="D67">
            <v>0</v>
          </cell>
          <cell r="E67">
            <v>0</v>
          </cell>
          <cell r="F67">
            <v>443.83193548387106</v>
          </cell>
          <cell r="G67">
            <v>3490.26</v>
          </cell>
          <cell r="H67">
            <v>4214.7841935483893</v>
          </cell>
          <cell r="I67">
            <v>0</v>
          </cell>
          <cell r="J67">
            <v>3269.8154838709702</v>
          </cell>
          <cell r="K67">
            <v>7817.3651612903204</v>
          </cell>
          <cell r="O67">
            <v>25270.424516129031</v>
          </cell>
        </row>
        <row r="68">
          <cell r="A68">
            <v>36950</v>
          </cell>
          <cell r="B68">
            <v>1776.2764285714302</v>
          </cell>
          <cell r="C68">
            <v>2997.7953571428602</v>
          </cell>
          <cell r="D68">
            <v>1815.5557142857101</v>
          </cell>
          <cell r="E68">
            <v>0</v>
          </cell>
          <cell r="F68">
            <v>70.18892857142859</v>
          </cell>
          <cell r="G68">
            <v>2745.8907142857097</v>
          </cell>
          <cell r="H68">
            <v>3406.1071428571404</v>
          </cell>
          <cell r="I68">
            <v>0</v>
          </cell>
          <cell r="J68">
            <v>2779.0657142857099</v>
          </cell>
          <cell r="K68">
            <v>4978.615714285711</v>
          </cell>
          <cell r="O68">
            <v>20569.495714285702</v>
          </cell>
        </row>
        <row r="69">
          <cell r="A69">
            <v>36981</v>
          </cell>
          <cell r="B69">
            <v>1665.8548387096801</v>
          </cell>
          <cell r="C69">
            <v>2529.8858064516103</v>
          </cell>
          <cell r="D69">
            <v>3042.3880645161298</v>
          </cell>
          <cell r="E69">
            <v>0</v>
          </cell>
          <cell r="F69">
            <v>26.6477419354839</v>
          </cell>
          <cell r="G69">
            <v>2200.2667741935497</v>
          </cell>
          <cell r="H69">
            <v>3645.7241935483908</v>
          </cell>
          <cell r="I69">
            <v>0</v>
          </cell>
          <cell r="J69">
            <v>5080.1567741935505</v>
          </cell>
          <cell r="K69">
            <v>4904.2238709677404</v>
          </cell>
          <cell r="O69">
            <v>23095.148064516135</v>
          </cell>
        </row>
        <row r="70">
          <cell r="A70">
            <v>37011</v>
          </cell>
          <cell r="B70">
            <v>1626.8673333333302</v>
          </cell>
          <cell r="C70">
            <v>2705.1966666666704</v>
          </cell>
          <cell r="D70">
            <v>0</v>
          </cell>
          <cell r="E70">
            <v>0</v>
          </cell>
          <cell r="F70">
            <v>1888.2180000000001</v>
          </cell>
          <cell r="G70">
            <v>2506.4590000000003</v>
          </cell>
          <cell r="H70">
            <v>3522.6076666666704</v>
          </cell>
          <cell r="I70">
            <v>0</v>
          </cell>
          <cell r="J70">
            <v>6603.7143333333306</v>
          </cell>
          <cell r="K70">
            <v>4222.0320000000002</v>
          </cell>
          <cell r="O70">
            <v>23075.095000000001</v>
          </cell>
        </row>
        <row r="71">
          <cell r="A71">
            <v>37042</v>
          </cell>
          <cell r="B71">
            <v>339.43806451612897</v>
          </cell>
          <cell r="C71">
            <v>2969.8345161290299</v>
          </cell>
          <cell r="D71">
            <v>622.85838709677398</v>
          </cell>
          <cell r="E71">
            <v>0</v>
          </cell>
          <cell r="F71">
            <v>690.680322580645</v>
          </cell>
          <cell r="G71">
            <v>2751.0648387096803</v>
          </cell>
          <cell r="H71">
            <v>3605.0919354838702</v>
          </cell>
          <cell r="I71">
            <v>0</v>
          </cell>
          <cell r="J71">
            <v>8073.5087096774205</v>
          </cell>
          <cell r="K71">
            <v>3735.0761290322603</v>
          </cell>
          <cell r="O71">
            <v>22787.552903225809</v>
          </cell>
        </row>
        <row r="72">
          <cell r="A72">
            <v>37072</v>
          </cell>
          <cell r="B72">
            <v>0</v>
          </cell>
          <cell r="C72">
            <v>2095.5163333333298</v>
          </cell>
          <cell r="D72">
            <v>3204.4986666666705</v>
          </cell>
          <cell r="E72">
            <v>0</v>
          </cell>
          <cell r="F72">
            <v>453.26466666666704</v>
          </cell>
          <cell r="G72">
            <v>2425.4813333333295</v>
          </cell>
          <cell r="H72">
            <v>3141.8336666666701</v>
          </cell>
          <cell r="I72">
            <v>0</v>
          </cell>
          <cell r="J72">
            <v>6616.491</v>
          </cell>
          <cell r="K72">
            <v>3013.2853333333296</v>
          </cell>
          <cell r="O72">
            <v>20950.370999999996</v>
          </cell>
        </row>
        <row r="73">
          <cell r="A73">
            <v>37103</v>
          </cell>
          <cell r="B73">
            <v>0</v>
          </cell>
          <cell r="C73">
            <v>2816.8161290322601</v>
          </cell>
          <cell r="D73">
            <v>2737.5270967741899</v>
          </cell>
          <cell r="E73">
            <v>0</v>
          </cell>
          <cell r="F73">
            <v>0</v>
          </cell>
          <cell r="G73">
            <v>2330.5167741935497</v>
          </cell>
          <cell r="H73">
            <v>3303.3916129032305</v>
          </cell>
          <cell r="I73">
            <v>0</v>
          </cell>
          <cell r="J73">
            <v>7829.3925806451598</v>
          </cell>
          <cell r="K73">
            <v>3155.75677419355</v>
          </cell>
          <cell r="O73">
            <v>22173.400967741938</v>
          </cell>
        </row>
        <row r="74">
          <cell r="A74">
            <v>37134</v>
          </cell>
          <cell r="B74">
            <v>0</v>
          </cell>
          <cell r="C74">
            <v>2963.4338709677404</v>
          </cell>
          <cell r="D74">
            <v>2453.8345161290299</v>
          </cell>
          <cell r="E74">
            <v>0</v>
          </cell>
          <cell r="F74">
            <v>103.003548387097</v>
          </cell>
          <cell r="G74">
            <v>2392.03967741935</v>
          </cell>
          <cell r="H74">
            <v>3398.6180645161298</v>
          </cell>
          <cell r="I74">
            <v>0</v>
          </cell>
          <cell r="J74">
            <v>7991.6048387096798</v>
          </cell>
          <cell r="K74">
            <v>3048.1390322580601</v>
          </cell>
          <cell r="O74">
            <v>22350.673548387083</v>
          </cell>
        </row>
        <row r="75">
          <cell r="A75">
            <v>37164</v>
          </cell>
          <cell r="B75">
            <v>0</v>
          </cell>
          <cell r="C75">
            <v>2125.6576666666701</v>
          </cell>
          <cell r="D75">
            <v>2632.6013333333299</v>
          </cell>
          <cell r="E75">
            <v>0</v>
          </cell>
          <cell r="F75">
            <v>1817.2396666666702</v>
          </cell>
          <cell r="G75">
            <v>2238.0036666666701</v>
          </cell>
          <cell r="H75">
            <v>3334.0750000000003</v>
          </cell>
          <cell r="I75">
            <v>0</v>
          </cell>
          <cell r="J75">
            <v>7147.42133333333</v>
          </cell>
          <cell r="K75">
            <v>2880.2836666666703</v>
          </cell>
          <cell r="O75">
            <v>22175.282333333344</v>
          </cell>
        </row>
        <row r="76">
          <cell r="A76">
            <v>37195</v>
          </cell>
          <cell r="B76">
            <v>0</v>
          </cell>
          <cell r="C76">
            <v>2721.5183870967703</v>
          </cell>
          <cell r="D76">
            <v>1735.69451612903</v>
          </cell>
          <cell r="E76">
            <v>0</v>
          </cell>
          <cell r="F76">
            <v>834.54741935483901</v>
          </cell>
          <cell r="G76">
            <v>1267.2835483871002</v>
          </cell>
          <cell r="H76">
            <v>2897.2929032258098</v>
          </cell>
          <cell r="I76">
            <v>1000.9796774193501</v>
          </cell>
          <cell r="J76">
            <v>5220.5629032258094</v>
          </cell>
          <cell r="K76">
            <v>1962.7809677419402</v>
          </cell>
          <cell r="L76">
            <v>9057.9867741935504</v>
          </cell>
          <cell r="O76">
            <v>26698.647096774199</v>
          </cell>
        </row>
        <row r="77">
          <cell r="A77">
            <v>37225</v>
          </cell>
          <cell r="B77">
            <v>0</v>
          </cell>
          <cell r="C77">
            <v>3426.7675903348068</v>
          </cell>
          <cell r="D77">
            <v>800.71915673644753</v>
          </cell>
          <cell r="E77">
            <v>0</v>
          </cell>
          <cell r="F77">
            <v>3414.313133300805</v>
          </cell>
          <cell r="G77">
            <v>1480.092149848708</v>
          </cell>
          <cell r="H77">
            <v>2809.7946528436682</v>
          </cell>
          <cell r="I77">
            <v>2255.7883347946017</v>
          </cell>
          <cell r="J77">
            <v>4854.0295624243045</v>
          </cell>
          <cell r="K77">
            <v>2178.0469732202637</v>
          </cell>
          <cell r="L77">
            <v>10236.143045346233</v>
          </cell>
          <cell r="O77">
            <v>31455.694598849834</v>
          </cell>
        </row>
        <row r="78">
          <cell r="A78">
            <v>37256</v>
          </cell>
          <cell r="B78">
            <v>0</v>
          </cell>
          <cell r="C78">
            <v>3607.3627787928726</v>
          </cell>
          <cell r="D78">
            <v>2402.3231330833987</v>
          </cell>
          <cell r="E78">
            <v>0</v>
          </cell>
          <cell r="F78">
            <v>4218.40527072228</v>
          </cell>
          <cell r="G78">
            <v>1893.8574029073136</v>
          </cell>
          <cell r="H78">
            <v>2508.1833737698539</v>
          </cell>
          <cell r="I78">
            <v>22.060836602016892</v>
          </cell>
          <cell r="J78">
            <v>4587.6610651345291</v>
          </cell>
          <cell r="K78">
            <v>2395.0737938814996</v>
          </cell>
          <cell r="L78">
            <v>10231.465602474424</v>
          </cell>
          <cell r="O78">
            <v>31866.393257368189</v>
          </cell>
        </row>
        <row r="79">
          <cell r="A79">
            <v>37287</v>
          </cell>
          <cell r="B79">
            <v>0</v>
          </cell>
          <cell r="C79">
            <v>3270.8882428675556</v>
          </cell>
          <cell r="D79">
            <v>2406.325210724211</v>
          </cell>
          <cell r="E79">
            <v>0</v>
          </cell>
          <cell r="F79">
            <v>4739.7776617051977</v>
          </cell>
          <cell r="G79">
            <v>1889.7618553468394</v>
          </cell>
          <cell r="H79">
            <v>2260.6284277578961</v>
          </cell>
          <cell r="I79">
            <v>81.987853318810735</v>
          </cell>
          <cell r="J79">
            <v>4358.7384121744408</v>
          </cell>
          <cell r="K79">
            <v>2905.0945390886259</v>
          </cell>
          <cell r="L79">
            <v>8533.0595782476976</v>
          </cell>
          <cell r="O79">
            <v>30446.261781231275</v>
          </cell>
        </row>
        <row r="80">
          <cell r="A80">
            <v>37315</v>
          </cell>
          <cell r="B80">
            <v>0</v>
          </cell>
          <cell r="C80">
            <v>3323.9708533163184</v>
          </cell>
          <cell r="D80">
            <v>2294.8971009868196</v>
          </cell>
          <cell r="E80">
            <v>0</v>
          </cell>
          <cell r="F80">
            <v>4354.6690311531138</v>
          </cell>
          <cell r="G80">
            <v>1583.6313499734279</v>
          </cell>
          <cell r="H80">
            <v>2194.4038447348398</v>
          </cell>
          <cell r="I80">
            <v>380.74087046182251</v>
          </cell>
          <cell r="J80">
            <v>3543.2289040396108</v>
          </cell>
          <cell r="K80">
            <v>2986.8671089653481</v>
          </cell>
          <cell r="L80">
            <v>7154.6709289157352</v>
          </cell>
          <cell r="O80">
            <v>27817.079992547035</v>
          </cell>
        </row>
        <row r="81">
          <cell r="A81">
            <v>37346</v>
          </cell>
          <cell r="B81">
            <v>0</v>
          </cell>
          <cell r="C81">
            <v>3403.3650881065282</v>
          </cell>
          <cell r="D81">
            <v>2186.9013843325183</v>
          </cell>
          <cell r="E81">
            <v>0</v>
          </cell>
          <cell r="F81">
            <v>4135.9418731656997</v>
          </cell>
          <cell r="G81">
            <v>1334.2860013457873</v>
          </cell>
          <cell r="H81">
            <v>2013.8829678793018</v>
          </cell>
          <cell r="I81">
            <v>1.4789270730048314</v>
          </cell>
          <cell r="J81">
            <v>3839.4850003157044</v>
          </cell>
          <cell r="K81">
            <v>2898.1660843812119</v>
          </cell>
          <cell r="L81">
            <v>6506.2129862265629</v>
          </cell>
          <cell r="O81">
            <v>26319.720312826321</v>
          </cell>
        </row>
        <row r="82">
          <cell r="A82">
            <v>37376</v>
          </cell>
        </row>
        <row r="86">
          <cell r="A86">
            <v>35095</v>
          </cell>
          <cell r="G86">
            <v>0</v>
          </cell>
          <cell r="O86">
            <v>0</v>
          </cell>
        </row>
        <row r="87">
          <cell r="A87">
            <v>35124</v>
          </cell>
          <cell r="D87">
            <v>0</v>
          </cell>
          <cell r="G87">
            <v>0</v>
          </cell>
          <cell r="O87">
            <v>0</v>
          </cell>
        </row>
        <row r="88">
          <cell r="A88">
            <v>35155</v>
          </cell>
          <cell r="B88">
            <v>0</v>
          </cell>
          <cell r="C88">
            <v>0</v>
          </cell>
          <cell r="D88">
            <v>0</v>
          </cell>
          <cell r="F88">
            <v>0</v>
          </cell>
          <cell r="G88">
            <v>0</v>
          </cell>
          <cell r="O88">
            <v>0</v>
          </cell>
        </row>
        <row r="89">
          <cell r="A89">
            <v>35185</v>
          </cell>
          <cell r="B89">
            <v>0</v>
          </cell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O89">
            <v>0</v>
          </cell>
        </row>
        <row r="90">
          <cell r="A90">
            <v>35216</v>
          </cell>
          <cell r="B90">
            <v>0</v>
          </cell>
          <cell r="C90">
            <v>0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O90">
            <v>0</v>
          </cell>
        </row>
        <row r="91">
          <cell r="A91">
            <v>35246</v>
          </cell>
          <cell r="B91">
            <v>0</v>
          </cell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O91">
            <v>0</v>
          </cell>
        </row>
        <row r="92">
          <cell r="A92">
            <v>35277</v>
          </cell>
          <cell r="B92">
            <v>0</v>
          </cell>
          <cell r="C92">
            <v>0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O92">
            <v>0</v>
          </cell>
        </row>
        <row r="93">
          <cell r="A93">
            <v>35308</v>
          </cell>
          <cell r="B93">
            <v>0</v>
          </cell>
          <cell r="C93">
            <v>0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  <cell r="O93">
            <v>0</v>
          </cell>
        </row>
        <row r="94">
          <cell r="A94">
            <v>35338</v>
          </cell>
          <cell r="B94">
            <v>0</v>
          </cell>
          <cell r="C94">
            <v>0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O94">
            <v>0</v>
          </cell>
        </row>
        <row r="95">
          <cell r="A95">
            <v>35369</v>
          </cell>
          <cell r="B95">
            <v>0</v>
          </cell>
          <cell r="C95">
            <v>0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O95">
            <v>0</v>
          </cell>
        </row>
        <row r="96">
          <cell r="A96">
            <v>35399</v>
          </cell>
          <cell r="B96">
            <v>0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O96">
            <v>0</v>
          </cell>
        </row>
        <row r="97">
          <cell r="A97">
            <v>35430</v>
          </cell>
          <cell r="B97">
            <v>6.93096774193548</v>
          </cell>
          <cell r="C97">
            <v>0</v>
          </cell>
          <cell r="D97">
            <v>49.902580645161301</v>
          </cell>
          <cell r="E97">
            <v>24.199677419354799</v>
          </cell>
          <cell r="F97">
            <v>0</v>
          </cell>
          <cell r="G97">
            <v>47.145161290322598</v>
          </cell>
          <cell r="O97">
            <v>128.17838709677417</v>
          </cell>
        </row>
        <row r="98">
          <cell r="A98">
            <v>35461</v>
          </cell>
          <cell r="B98">
            <v>2.4193548387096801E-2</v>
          </cell>
          <cell r="C98">
            <v>0</v>
          </cell>
          <cell r="D98">
            <v>13.484516129032299</v>
          </cell>
          <cell r="E98">
            <v>0</v>
          </cell>
          <cell r="F98">
            <v>0</v>
          </cell>
          <cell r="G98">
            <v>13.991935483871</v>
          </cell>
          <cell r="O98">
            <v>27.500645161290393</v>
          </cell>
        </row>
        <row r="99">
          <cell r="A99">
            <v>35489</v>
          </cell>
          <cell r="B99">
            <v>0</v>
          </cell>
          <cell r="C99">
            <v>0</v>
          </cell>
          <cell r="D99">
            <v>5.9214285714285699</v>
          </cell>
          <cell r="E99">
            <v>2.2574999999999998</v>
          </cell>
          <cell r="F99">
            <v>7.7521428571428599</v>
          </cell>
          <cell r="G99">
            <v>43.116785714285705</v>
          </cell>
          <cell r="H99">
            <v>0</v>
          </cell>
          <cell r="O99">
            <v>59.047857142857133</v>
          </cell>
        </row>
        <row r="100">
          <cell r="A100">
            <v>35520</v>
          </cell>
          <cell r="B100">
            <v>0</v>
          </cell>
          <cell r="C100">
            <v>0</v>
          </cell>
          <cell r="D100">
            <v>26.484193548387097</v>
          </cell>
          <cell r="E100">
            <v>1.0774193548387099</v>
          </cell>
          <cell r="F100">
            <v>18.790322580645199</v>
          </cell>
          <cell r="G100">
            <v>19.269032258064499</v>
          </cell>
          <cell r="H100">
            <v>0</v>
          </cell>
          <cell r="I100">
            <v>0</v>
          </cell>
          <cell r="O100">
            <v>65.620967741935502</v>
          </cell>
        </row>
        <row r="101">
          <cell r="A101">
            <v>35550</v>
          </cell>
          <cell r="B101">
            <v>61.902333333333303</v>
          </cell>
          <cell r="C101">
            <v>0</v>
          </cell>
          <cell r="D101">
            <v>0</v>
          </cell>
          <cell r="E101">
            <v>4.0926666666666689</v>
          </cell>
          <cell r="F101">
            <v>60.319333333333304</v>
          </cell>
          <cell r="G101">
            <v>45.506666666666696</v>
          </cell>
          <cell r="H101">
            <v>0</v>
          </cell>
          <cell r="I101">
            <v>0</v>
          </cell>
          <cell r="O101">
            <v>171.82099999999997</v>
          </cell>
        </row>
        <row r="102">
          <cell r="A102">
            <v>35581</v>
          </cell>
          <cell r="B102">
            <v>778.05774193548405</v>
          </cell>
          <cell r="C102">
            <v>0</v>
          </cell>
          <cell r="D102">
            <v>100.43612903225801</v>
          </cell>
          <cell r="E102">
            <v>4.5125806451612895</v>
          </cell>
          <cell r="F102">
            <v>12.891935483871</v>
          </cell>
          <cell r="G102">
            <v>427.26064516129003</v>
          </cell>
          <cell r="H102">
            <v>0</v>
          </cell>
          <cell r="I102">
            <v>0</v>
          </cell>
          <cell r="O102">
            <v>1323.1590322580644</v>
          </cell>
        </row>
        <row r="103">
          <cell r="A103">
            <v>35611</v>
          </cell>
          <cell r="B103">
            <v>1260.1593333333301</v>
          </cell>
          <cell r="C103">
            <v>0</v>
          </cell>
          <cell r="D103">
            <v>544.1523333333331</v>
          </cell>
          <cell r="E103">
            <v>5.5873333333333299</v>
          </cell>
          <cell r="F103">
            <v>2.7423333333333297</v>
          </cell>
          <cell r="G103">
            <v>809.27633333333301</v>
          </cell>
          <cell r="H103">
            <v>0</v>
          </cell>
          <cell r="I103">
            <v>0</v>
          </cell>
          <cell r="O103">
            <v>2621.9176666666631</v>
          </cell>
        </row>
        <row r="104">
          <cell r="A104">
            <v>35642</v>
          </cell>
          <cell r="B104">
            <v>349.18806451612903</v>
          </cell>
          <cell r="C104">
            <v>0</v>
          </cell>
          <cell r="D104">
            <v>835.35580645161303</v>
          </cell>
          <cell r="E104">
            <v>5.7664516129032295</v>
          </cell>
          <cell r="F104">
            <v>3.1041935483871002</v>
          </cell>
          <cell r="G104">
            <v>1392.2922580645202</v>
          </cell>
          <cell r="H104">
            <v>0</v>
          </cell>
          <cell r="I104">
            <v>38.783870967741905</v>
          </cell>
          <cell r="O104">
            <v>2624.4906451612942</v>
          </cell>
        </row>
        <row r="105">
          <cell r="A105">
            <v>35673</v>
          </cell>
          <cell r="B105">
            <v>328.74419354838699</v>
          </cell>
          <cell r="C105">
            <v>0</v>
          </cell>
          <cell r="D105">
            <v>303.58290322580598</v>
          </cell>
          <cell r="E105">
            <v>4.8532258064516105</v>
          </cell>
          <cell r="F105">
            <v>0.67161290322580602</v>
          </cell>
          <cell r="G105">
            <v>108.669677419355</v>
          </cell>
          <cell r="H105">
            <v>0</v>
          </cell>
          <cell r="I105">
            <v>39.820645161290301</v>
          </cell>
          <cell r="O105">
            <v>786.3422580645157</v>
          </cell>
        </row>
        <row r="106">
          <cell r="A106">
            <v>35703</v>
          </cell>
          <cell r="B106">
            <v>580.7236666666671</v>
          </cell>
          <cell r="C106">
            <v>0</v>
          </cell>
          <cell r="D106">
            <v>743.61700000000008</v>
          </cell>
          <cell r="E106">
            <v>5.5516666666666694</v>
          </cell>
          <cell r="F106">
            <v>0</v>
          </cell>
          <cell r="G106">
            <v>0</v>
          </cell>
          <cell r="H106">
            <v>0</v>
          </cell>
          <cell r="I106">
            <v>9.9796666666666702</v>
          </cell>
          <cell r="O106">
            <v>1339.8720000000005</v>
          </cell>
        </row>
        <row r="107">
          <cell r="A107">
            <v>35734</v>
          </cell>
          <cell r="B107">
            <v>1324.0558064516101</v>
          </cell>
          <cell r="C107">
            <v>0</v>
          </cell>
          <cell r="D107">
            <v>1994.77096774194</v>
          </cell>
          <cell r="E107">
            <v>11.409032258064499</v>
          </cell>
          <cell r="F107">
            <v>0</v>
          </cell>
          <cell r="G107">
            <v>0</v>
          </cell>
          <cell r="H107">
            <v>600.942580645161</v>
          </cell>
          <cell r="I107">
            <v>0</v>
          </cell>
          <cell r="O107">
            <v>3931.1783870967756</v>
          </cell>
        </row>
        <row r="108">
          <cell r="A108">
            <v>35764</v>
          </cell>
          <cell r="B108">
            <v>1806.029</v>
          </cell>
          <cell r="C108">
            <v>0</v>
          </cell>
          <cell r="D108">
            <v>2726.2346666666704</v>
          </cell>
          <cell r="E108">
            <v>17.590666666666699</v>
          </cell>
          <cell r="F108">
            <v>0</v>
          </cell>
          <cell r="G108">
            <v>0</v>
          </cell>
          <cell r="H108">
            <v>1653.8553333333302</v>
          </cell>
          <cell r="I108">
            <v>2.6816666666666702</v>
          </cell>
          <cell r="O108">
            <v>6206.3913333333339</v>
          </cell>
        </row>
        <row r="109">
          <cell r="A109">
            <v>35795</v>
          </cell>
          <cell r="B109">
            <v>2091.9138709677404</v>
          </cell>
          <cell r="C109">
            <v>0</v>
          </cell>
          <cell r="D109">
            <v>2674.33</v>
          </cell>
          <cell r="E109">
            <v>6.3080645161290301</v>
          </cell>
          <cell r="F109">
            <v>0</v>
          </cell>
          <cell r="G109">
            <v>0</v>
          </cell>
          <cell r="H109">
            <v>2382.4829032258099</v>
          </cell>
          <cell r="I109">
            <v>12.638387096774201</v>
          </cell>
          <cell r="O109">
            <v>7167.673225806454</v>
          </cell>
        </row>
        <row r="110">
          <cell r="A110">
            <v>35826</v>
          </cell>
          <cell r="B110">
            <v>1948.4209677419401</v>
          </cell>
          <cell r="C110">
            <v>0</v>
          </cell>
          <cell r="D110">
            <v>3033.40709677419</v>
          </cell>
          <cell r="E110">
            <v>105.10483870967701</v>
          </cell>
          <cell r="F110">
            <v>0</v>
          </cell>
          <cell r="G110">
            <v>0</v>
          </cell>
          <cell r="H110">
            <v>2123.4441935483906</v>
          </cell>
          <cell r="I110">
            <v>2.4348387096774204</v>
          </cell>
          <cell r="O110">
            <v>7212.8119354838755</v>
          </cell>
        </row>
        <row r="111">
          <cell r="A111">
            <v>35854</v>
          </cell>
          <cell r="B111">
            <v>1673.2739285714301</v>
          </cell>
          <cell r="C111">
            <v>0</v>
          </cell>
          <cell r="D111">
            <v>1704.9585714285702</v>
          </cell>
          <cell r="E111">
            <v>153.17250000000001</v>
          </cell>
          <cell r="F111">
            <v>0</v>
          </cell>
          <cell r="G111">
            <v>0</v>
          </cell>
          <cell r="H111">
            <v>2513.5971428571402</v>
          </cell>
          <cell r="I111">
            <v>0.82214285714285695</v>
          </cell>
          <cell r="O111">
            <v>6045.8242857142832</v>
          </cell>
        </row>
        <row r="112">
          <cell r="A112">
            <v>35885</v>
          </cell>
          <cell r="B112">
            <v>0</v>
          </cell>
          <cell r="C112">
            <v>0</v>
          </cell>
          <cell r="D112">
            <v>1.0916129032258099</v>
          </cell>
          <cell r="E112">
            <v>164.37903225806502</v>
          </cell>
          <cell r="F112">
            <v>0</v>
          </cell>
          <cell r="G112">
            <v>0</v>
          </cell>
          <cell r="H112">
            <v>2438.8558064516105</v>
          </cell>
          <cell r="I112">
            <v>0</v>
          </cell>
          <cell r="O112">
            <v>2604.3264516129016</v>
          </cell>
        </row>
        <row r="113">
          <cell r="A113">
            <v>35915</v>
          </cell>
          <cell r="B113">
            <v>0</v>
          </cell>
          <cell r="C113">
            <v>0</v>
          </cell>
          <cell r="D113">
            <v>642.99066666666715</v>
          </cell>
          <cell r="E113">
            <v>107.411</v>
          </cell>
          <cell r="F113">
            <v>617.07866666666712</v>
          </cell>
          <cell r="G113">
            <v>88.481000000000009</v>
          </cell>
          <cell r="H113">
            <v>3829.8906666666703</v>
          </cell>
          <cell r="I113">
            <v>0</v>
          </cell>
          <cell r="O113">
            <v>5285.8520000000044</v>
          </cell>
        </row>
        <row r="114">
          <cell r="A114">
            <v>35946</v>
          </cell>
          <cell r="B114">
            <v>679.0012903225811</v>
          </cell>
          <cell r="C114">
            <v>0</v>
          </cell>
          <cell r="D114">
            <v>2744.6906451612904</v>
          </cell>
          <cell r="E114">
            <v>0</v>
          </cell>
          <cell r="F114">
            <v>582.23354838709702</v>
          </cell>
          <cell r="G114">
            <v>1281.84516129032</v>
          </cell>
          <cell r="H114">
            <v>3861.68806451613</v>
          </cell>
          <cell r="I114">
            <v>0</v>
          </cell>
          <cell r="O114">
            <v>9149.4587096774194</v>
          </cell>
        </row>
        <row r="115">
          <cell r="A115">
            <v>35976</v>
          </cell>
          <cell r="B115">
            <v>2097.2073333333296</v>
          </cell>
          <cell r="C115">
            <v>0</v>
          </cell>
          <cell r="D115">
            <v>1602.7066666666701</v>
          </cell>
          <cell r="E115">
            <v>0</v>
          </cell>
          <cell r="F115">
            <v>405.39499999999998</v>
          </cell>
          <cell r="G115">
            <v>1179.1296666666701</v>
          </cell>
          <cell r="H115">
            <v>2895.0320000000002</v>
          </cell>
          <cell r="I115">
            <v>0.50333333333333297</v>
          </cell>
          <cell r="O115">
            <v>8179.9740000000029</v>
          </cell>
        </row>
        <row r="116">
          <cell r="A116">
            <v>36007</v>
          </cell>
          <cell r="B116">
            <v>287.84612903225803</v>
          </cell>
          <cell r="C116">
            <v>0</v>
          </cell>
          <cell r="D116">
            <v>238.059032258065</v>
          </cell>
          <cell r="E116">
            <v>0</v>
          </cell>
          <cell r="F116">
            <v>0</v>
          </cell>
          <cell r="G116">
            <v>136.70612903225802</v>
          </cell>
          <cell r="H116">
            <v>353.26806451612902</v>
          </cell>
          <cell r="I116">
            <v>6.4177419354838694</v>
          </cell>
          <cell r="O116">
            <v>1022.2970967741938</v>
          </cell>
        </row>
        <row r="117">
          <cell r="A117">
            <v>36038</v>
          </cell>
          <cell r="B117">
            <v>3364.2777419354798</v>
          </cell>
          <cell r="C117">
            <v>4.2241935483870998</v>
          </cell>
          <cell r="D117">
            <v>3605.86516129032</v>
          </cell>
          <cell r="E117">
            <v>0</v>
          </cell>
          <cell r="F117">
            <v>544.20064516129003</v>
          </cell>
          <cell r="G117">
            <v>1787.7529032258103</v>
          </cell>
          <cell r="H117">
            <v>2015.9816129032301</v>
          </cell>
          <cell r="I117">
            <v>203.93</v>
          </cell>
          <cell r="O117">
            <v>11526.232258064518</v>
          </cell>
        </row>
        <row r="118">
          <cell r="A118">
            <v>36068</v>
          </cell>
          <cell r="B118">
            <v>3818.5313333333297</v>
          </cell>
          <cell r="C118">
            <v>8.7366666666666699</v>
          </cell>
          <cell r="D118">
            <v>3870.1163333333297</v>
          </cell>
          <cell r="E118">
            <v>0.77166666666666706</v>
          </cell>
          <cell r="F118">
            <v>1728.8046666666703</v>
          </cell>
          <cell r="G118">
            <v>3376.5716666666704</v>
          </cell>
          <cell r="H118">
            <v>0</v>
          </cell>
          <cell r="I118">
            <v>701.99099999999999</v>
          </cell>
          <cell r="O118">
            <v>13505.523333333333</v>
          </cell>
        </row>
        <row r="119">
          <cell r="A119">
            <v>36099</v>
          </cell>
          <cell r="B119">
            <v>3046.40064516129</v>
          </cell>
          <cell r="C119">
            <v>10.088064516128998</v>
          </cell>
          <cell r="D119">
            <v>1334.0483870967701</v>
          </cell>
          <cell r="E119">
            <v>31.615483870967697</v>
          </cell>
          <cell r="F119">
            <v>21.008064516129</v>
          </cell>
          <cell r="G119">
            <v>2999.2048387096802</v>
          </cell>
          <cell r="H119">
            <v>0</v>
          </cell>
          <cell r="I119">
            <v>1152.3641935483899</v>
          </cell>
          <cell r="O119">
            <v>8594.7296774193564</v>
          </cell>
        </row>
        <row r="120">
          <cell r="A120">
            <v>36129</v>
          </cell>
          <cell r="B120">
            <v>600.56366666666713</v>
          </cell>
          <cell r="C120">
            <v>12.978</v>
          </cell>
          <cell r="D120">
            <v>0</v>
          </cell>
          <cell r="E120">
            <v>0</v>
          </cell>
          <cell r="F120">
            <v>1.2853333333333299</v>
          </cell>
          <cell r="G120">
            <v>3854.4796666666703</v>
          </cell>
          <cell r="H120">
            <v>0</v>
          </cell>
          <cell r="I120">
            <v>1520.9560000000001</v>
          </cell>
          <cell r="O120">
            <v>5990.2626666666711</v>
          </cell>
        </row>
        <row r="121">
          <cell r="A121">
            <v>36160</v>
          </cell>
          <cell r="B121">
            <v>0</v>
          </cell>
          <cell r="C121">
            <v>13.232903225806499</v>
          </cell>
          <cell r="D121">
            <v>0</v>
          </cell>
          <cell r="E121">
            <v>0</v>
          </cell>
          <cell r="F121">
            <v>0</v>
          </cell>
          <cell r="G121">
            <v>5147.3151612903202</v>
          </cell>
          <cell r="H121">
            <v>0</v>
          </cell>
          <cell r="I121">
            <v>1819.1125806451603</v>
          </cell>
          <cell r="O121">
            <v>6979.660645161287</v>
          </cell>
        </row>
        <row r="122">
          <cell r="A122">
            <v>36191</v>
          </cell>
          <cell r="B122">
            <v>352.00419354838698</v>
          </cell>
          <cell r="C122">
            <v>49.3690322580645</v>
          </cell>
          <cell r="D122">
            <v>0</v>
          </cell>
          <cell r="E122">
            <v>0</v>
          </cell>
          <cell r="F122">
            <v>152.28225806451601</v>
          </cell>
          <cell r="G122">
            <v>4087.15935483871</v>
          </cell>
          <cell r="H122">
            <v>0</v>
          </cell>
          <cell r="I122">
            <v>1805.7112903225802</v>
          </cell>
          <cell r="O122">
            <v>6446.5261290322578</v>
          </cell>
        </row>
        <row r="123">
          <cell r="A123">
            <v>36219</v>
          </cell>
          <cell r="B123">
            <v>2649.1492857142903</v>
          </cell>
          <cell r="C123">
            <v>315.47214285714301</v>
          </cell>
          <cell r="D123">
            <v>1456.5021428571401</v>
          </cell>
          <cell r="E123">
            <v>0</v>
          </cell>
          <cell r="F123">
            <v>1264.0767857142901</v>
          </cell>
          <cell r="G123">
            <v>0</v>
          </cell>
          <cell r="H123">
            <v>208.123214285714</v>
          </cell>
          <cell r="I123">
            <v>1907.1985714285702</v>
          </cell>
          <cell r="O123">
            <v>7800.5221428571476</v>
          </cell>
        </row>
        <row r="124">
          <cell r="A124">
            <v>36250</v>
          </cell>
          <cell r="B124">
            <v>546.09354838709703</v>
          </cell>
          <cell r="C124">
            <v>51.0651612903226</v>
          </cell>
          <cell r="D124">
            <v>259.25580645161307</v>
          </cell>
          <cell r="E124">
            <v>0</v>
          </cell>
          <cell r="F124">
            <v>279.01387096774204</v>
          </cell>
          <cell r="G124">
            <v>0</v>
          </cell>
          <cell r="H124">
            <v>77.040000000000006</v>
          </cell>
          <cell r="I124">
            <v>340.31741935483905</v>
          </cell>
          <cell r="O124">
            <v>1552.7858064516138</v>
          </cell>
        </row>
        <row r="125">
          <cell r="A125">
            <v>36280</v>
          </cell>
          <cell r="B125">
            <v>4.7720000000000002</v>
          </cell>
          <cell r="C125">
            <v>9.1370000000000005</v>
          </cell>
          <cell r="D125">
            <v>15.146000000000001</v>
          </cell>
          <cell r="E125">
            <v>0</v>
          </cell>
          <cell r="F125">
            <v>49.412666666666695</v>
          </cell>
          <cell r="G125">
            <v>0</v>
          </cell>
          <cell r="H125">
            <v>3.4280000000000004</v>
          </cell>
          <cell r="I125">
            <v>0</v>
          </cell>
          <cell r="O125">
            <v>81.895666666666699</v>
          </cell>
        </row>
        <row r="126">
          <cell r="A126">
            <v>36311</v>
          </cell>
          <cell r="B126">
            <v>0</v>
          </cell>
          <cell r="C126">
            <v>531.86032258064506</v>
          </cell>
          <cell r="D126">
            <v>46.595161290322601</v>
          </cell>
          <cell r="E126">
            <v>0</v>
          </cell>
          <cell r="F126">
            <v>751.81096774193509</v>
          </cell>
          <cell r="G126">
            <v>0</v>
          </cell>
          <cell r="H126">
            <v>942.39419354838708</v>
          </cell>
          <cell r="I126">
            <v>0</v>
          </cell>
          <cell r="J126">
            <v>0</v>
          </cell>
          <cell r="O126">
            <v>2272.6606451612897</v>
          </cell>
        </row>
        <row r="127">
          <cell r="A127">
            <v>36341</v>
          </cell>
          <cell r="B127">
            <v>1027.8096666666702</v>
          </cell>
          <cell r="C127">
            <v>939.19033333333311</v>
          </cell>
          <cell r="D127">
            <v>975.04633333333311</v>
          </cell>
          <cell r="E127">
            <v>0</v>
          </cell>
          <cell r="F127">
            <v>1727.7943333333301</v>
          </cell>
          <cell r="G127">
            <v>0</v>
          </cell>
          <cell r="H127">
            <v>1484.9593333333301</v>
          </cell>
          <cell r="I127">
            <v>0</v>
          </cell>
          <cell r="J127">
            <v>0</v>
          </cell>
          <cell r="O127">
            <v>6154.7999999999975</v>
          </cell>
        </row>
        <row r="128">
          <cell r="A128">
            <v>36372</v>
          </cell>
          <cell r="B128">
            <v>2237.7258064516104</v>
          </cell>
          <cell r="C128">
            <v>1797.4474193548401</v>
          </cell>
          <cell r="D128">
            <v>4076.2861290322603</v>
          </cell>
          <cell r="E128">
            <v>0</v>
          </cell>
          <cell r="F128">
            <v>0</v>
          </cell>
          <cell r="G128">
            <v>1254.8254838709702</v>
          </cell>
          <cell r="H128">
            <v>4168.4541935483894</v>
          </cell>
          <cell r="I128">
            <v>484.64</v>
          </cell>
          <cell r="J128">
            <v>0</v>
          </cell>
          <cell r="O128">
            <v>14019.379032258072</v>
          </cell>
        </row>
        <row r="129">
          <cell r="A129">
            <v>36403</v>
          </cell>
          <cell r="B129">
            <v>2589.7564516129</v>
          </cell>
          <cell r="C129">
            <v>1499.71806451613</v>
          </cell>
          <cell r="D129">
            <v>4031.6306451612904</v>
          </cell>
          <cell r="E129">
            <v>0</v>
          </cell>
          <cell r="F129">
            <v>0</v>
          </cell>
          <cell r="G129">
            <v>4454.6264516129004</v>
          </cell>
          <cell r="H129">
            <v>3983.4283870967702</v>
          </cell>
          <cell r="I129">
            <v>263.79451612903205</v>
          </cell>
          <cell r="J129">
            <v>0</v>
          </cell>
          <cell r="O129">
            <v>16822.954516129026</v>
          </cell>
        </row>
        <row r="130">
          <cell r="A130">
            <v>36433</v>
          </cell>
          <cell r="B130">
            <v>2647.828</v>
          </cell>
          <cell r="C130">
            <v>951.20166666666717</v>
          </cell>
          <cell r="D130">
            <v>2791.7933333333299</v>
          </cell>
          <cell r="E130">
            <v>0</v>
          </cell>
          <cell r="F130">
            <v>0</v>
          </cell>
          <cell r="G130">
            <v>3339.7260000000001</v>
          </cell>
          <cell r="H130">
            <v>3168.3496666666701</v>
          </cell>
          <cell r="I130">
            <v>0</v>
          </cell>
          <cell r="J130">
            <v>0</v>
          </cell>
          <cell r="O130">
            <v>12898.898666666668</v>
          </cell>
        </row>
        <row r="131">
          <cell r="A131">
            <v>36464</v>
          </cell>
          <cell r="B131">
            <v>4120.7916129032301</v>
          </cell>
          <cell r="C131">
            <v>1582.7212903225802</v>
          </cell>
          <cell r="D131">
            <v>4794.0570967741896</v>
          </cell>
          <cell r="E131">
            <v>0</v>
          </cell>
          <cell r="F131">
            <v>0</v>
          </cell>
          <cell r="G131">
            <v>5407.5448387096803</v>
          </cell>
          <cell r="H131">
            <v>4942.7848387096801</v>
          </cell>
          <cell r="I131">
            <v>0</v>
          </cell>
          <cell r="J131">
            <v>0</v>
          </cell>
          <cell r="O131">
            <v>20847.899677419358</v>
          </cell>
        </row>
        <row r="132">
          <cell r="A132">
            <v>36494</v>
          </cell>
          <cell r="B132">
            <v>3869.1013333333299</v>
          </cell>
          <cell r="C132">
            <v>1787.6143333333303</v>
          </cell>
          <cell r="D132">
            <v>4663.1836666666695</v>
          </cell>
          <cell r="E132">
            <v>0</v>
          </cell>
          <cell r="F132">
            <v>0</v>
          </cell>
          <cell r="G132">
            <v>5024.59</v>
          </cell>
          <cell r="H132">
            <v>4666.4840000000004</v>
          </cell>
          <cell r="I132">
            <v>0</v>
          </cell>
          <cell r="J132">
            <v>0</v>
          </cell>
          <cell r="O132">
            <v>20010.973333333328</v>
          </cell>
        </row>
        <row r="133">
          <cell r="A133">
            <v>36525</v>
          </cell>
          <cell r="B133">
            <v>3916.48032258065</v>
          </cell>
          <cell r="C133">
            <v>2011.2480645161299</v>
          </cell>
          <cell r="D133">
            <v>4552.1712903225798</v>
          </cell>
          <cell r="E133">
            <v>0</v>
          </cell>
          <cell r="F133">
            <v>0</v>
          </cell>
          <cell r="G133">
            <v>5101.1683870967709</v>
          </cell>
          <cell r="H133">
            <v>4067.7261290322604</v>
          </cell>
          <cell r="I133">
            <v>580.0667741935481</v>
          </cell>
          <cell r="J133">
            <v>0</v>
          </cell>
          <cell r="O133">
            <v>20228.860967741937</v>
          </cell>
        </row>
        <row r="134">
          <cell r="A134">
            <v>36556</v>
          </cell>
          <cell r="B134">
            <v>4103.7361290322597</v>
          </cell>
          <cell r="C134">
            <v>1885.33838709677</v>
          </cell>
          <cell r="D134">
            <v>3870.38</v>
          </cell>
          <cell r="E134">
            <v>0</v>
          </cell>
          <cell r="F134">
            <v>0</v>
          </cell>
          <cell r="G134">
            <v>4656.6916129032297</v>
          </cell>
          <cell r="H134">
            <v>4030.0967741935497</v>
          </cell>
          <cell r="I134">
            <v>1246.5390322580599</v>
          </cell>
          <cell r="J134">
            <v>0</v>
          </cell>
          <cell r="O134">
            <v>19792.781935483868</v>
          </cell>
        </row>
        <row r="135">
          <cell r="A135">
            <v>36585</v>
          </cell>
          <cell r="B135">
            <v>5106.4975862069005</v>
          </cell>
          <cell r="C135">
            <v>2035.8296551724102</v>
          </cell>
          <cell r="D135">
            <v>3789.87103448276</v>
          </cell>
          <cell r="E135">
            <v>0</v>
          </cell>
          <cell r="F135">
            <v>0</v>
          </cell>
          <cell r="G135">
            <v>5039.7020689655201</v>
          </cell>
          <cell r="H135">
            <v>5039.0079310344809</v>
          </cell>
          <cell r="I135">
            <v>1692.6551724137903</v>
          </cell>
          <cell r="J135">
            <v>0</v>
          </cell>
          <cell r="O135">
            <v>22703.563448275861</v>
          </cell>
        </row>
        <row r="136">
          <cell r="A136">
            <v>36616</v>
          </cell>
          <cell r="B136">
            <v>6439.7493548387101</v>
          </cell>
          <cell r="C136">
            <v>2158.2206451612901</v>
          </cell>
          <cell r="D136">
            <v>6489.7474193548396</v>
          </cell>
          <cell r="E136">
            <v>0</v>
          </cell>
          <cell r="F136">
            <v>0</v>
          </cell>
          <cell r="G136">
            <v>5667.5454838709693</v>
          </cell>
          <cell r="H136">
            <v>6812.3558064516101</v>
          </cell>
          <cell r="I136">
            <v>1841.9893548387101</v>
          </cell>
          <cell r="J136">
            <v>0</v>
          </cell>
          <cell r="O136">
            <v>29409.608064516135</v>
          </cell>
        </row>
        <row r="137">
          <cell r="A137">
            <v>36646</v>
          </cell>
          <cell r="B137">
            <v>3396.5250000000001</v>
          </cell>
          <cell r="C137">
            <v>2291.2793333333298</v>
          </cell>
          <cell r="D137">
            <v>1925.5626666666703</v>
          </cell>
          <cell r="E137">
            <v>0</v>
          </cell>
          <cell r="F137">
            <v>0</v>
          </cell>
          <cell r="G137">
            <v>3127.9753333333297</v>
          </cell>
          <cell r="H137">
            <v>4846.4333333333307</v>
          </cell>
          <cell r="I137">
            <v>1545.8383333333302</v>
          </cell>
          <cell r="J137">
            <v>0</v>
          </cell>
          <cell r="O137">
            <v>17133.61399999999</v>
          </cell>
        </row>
        <row r="138">
          <cell r="A138">
            <v>36677</v>
          </cell>
          <cell r="B138">
            <v>6510.54225806452</v>
          </cell>
          <cell r="C138">
            <v>2081.7993548387099</v>
          </cell>
          <cell r="D138">
            <v>6540.62387096774</v>
          </cell>
          <cell r="E138">
            <v>0</v>
          </cell>
          <cell r="F138">
            <v>0</v>
          </cell>
          <cell r="G138">
            <v>5076.8935483871001</v>
          </cell>
          <cell r="H138">
            <v>5820.2112903225807</v>
          </cell>
          <cell r="I138">
            <v>803.17838709677403</v>
          </cell>
          <cell r="J138">
            <v>0</v>
          </cell>
          <cell r="O138">
            <v>26833.248709677424</v>
          </cell>
        </row>
        <row r="139">
          <cell r="A139">
            <v>36707</v>
          </cell>
          <cell r="B139">
            <v>6544.4346666666697</v>
          </cell>
          <cell r="C139">
            <v>210.838666666667</v>
          </cell>
          <cell r="D139">
            <v>7173.4010000000007</v>
          </cell>
          <cell r="E139">
            <v>0</v>
          </cell>
          <cell r="F139">
            <v>0</v>
          </cell>
          <cell r="G139">
            <v>5369.1186666666699</v>
          </cell>
          <cell r="H139">
            <v>7336.3196666666699</v>
          </cell>
          <cell r="I139">
            <v>1811.5240000000001</v>
          </cell>
          <cell r="J139">
            <v>0</v>
          </cell>
          <cell r="O139">
            <v>28445.636666666676</v>
          </cell>
        </row>
        <row r="140">
          <cell r="A140">
            <v>36738</v>
          </cell>
          <cell r="B140">
            <v>5455.2216129032295</v>
          </cell>
          <cell r="C140">
            <v>971.923870967742</v>
          </cell>
          <cell r="D140">
            <v>5205.6806451612902</v>
          </cell>
          <cell r="E140">
            <v>0</v>
          </cell>
          <cell r="F140">
            <v>0</v>
          </cell>
          <cell r="G140">
            <v>4508.3151612903202</v>
          </cell>
          <cell r="H140">
            <v>5921.3393548387103</v>
          </cell>
          <cell r="I140">
            <v>2264.3116129032301</v>
          </cell>
          <cell r="J140">
            <v>0</v>
          </cell>
          <cell r="O140">
            <v>24326.792258064525</v>
          </cell>
        </row>
        <row r="141">
          <cell r="A141">
            <v>36769</v>
          </cell>
          <cell r="B141">
            <v>6995.2838709677399</v>
          </cell>
          <cell r="C141">
            <v>2163.8551612903202</v>
          </cell>
          <cell r="D141">
            <v>0</v>
          </cell>
          <cell r="E141">
            <v>0</v>
          </cell>
          <cell r="F141">
            <v>0</v>
          </cell>
          <cell r="G141">
            <v>4938.8729032258098</v>
          </cell>
          <cell r="H141">
            <v>6739.7309677419398</v>
          </cell>
          <cell r="I141">
            <v>2637.3196774193502</v>
          </cell>
          <cell r="J141">
            <v>0</v>
          </cell>
          <cell r="O141">
            <v>23475.062580645157</v>
          </cell>
        </row>
        <row r="142">
          <cell r="A142">
            <v>36799</v>
          </cell>
          <cell r="B142">
            <v>592.01366666666706</v>
          </cell>
          <cell r="C142">
            <v>182.45700000000002</v>
          </cell>
          <cell r="D142">
            <v>0</v>
          </cell>
          <cell r="E142">
            <v>0</v>
          </cell>
          <cell r="F142">
            <v>0</v>
          </cell>
          <cell r="G142">
            <v>418.26833333333303</v>
          </cell>
          <cell r="H142">
            <v>569.077</v>
          </cell>
          <cell r="I142">
            <v>277.13100000000003</v>
          </cell>
          <cell r="J142">
            <v>0</v>
          </cell>
          <cell r="O142">
            <v>2038.9470000000001</v>
          </cell>
        </row>
        <row r="143">
          <cell r="A143">
            <v>36830</v>
          </cell>
          <cell r="B143">
            <v>2982.1758064516102</v>
          </cell>
          <cell r="C143">
            <v>1266.42903225806</v>
          </cell>
          <cell r="D143">
            <v>0</v>
          </cell>
          <cell r="E143">
            <v>0</v>
          </cell>
          <cell r="F143">
            <v>0</v>
          </cell>
          <cell r="G143">
            <v>3048.0158064516104</v>
          </cell>
          <cell r="H143">
            <v>3037.4448387096804</v>
          </cell>
          <cell r="I143">
            <v>1663.6529032258102</v>
          </cell>
          <cell r="J143">
            <v>0</v>
          </cell>
          <cell r="O143">
            <v>11997.718387096771</v>
          </cell>
        </row>
        <row r="144">
          <cell r="A144">
            <v>36860</v>
          </cell>
          <cell r="B144">
            <v>7463.8476666666693</v>
          </cell>
          <cell r="C144">
            <v>2729</v>
          </cell>
          <cell r="D144">
            <v>0</v>
          </cell>
          <cell r="E144">
            <v>0</v>
          </cell>
          <cell r="F144">
            <v>0</v>
          </cell>
          <cell r="G144">
            <v>7256.8186666666697</v>
          </cell>
          <cell r="H144">
            <v>6700.7656666666699</v>
          </cell>
          <cell r="I144">
            <v>3577.8246666666705</v>
          </cell>
          <cell r="J144">
            <v>0</v>
          </cell>
          <cell r="O144">
            <v>27728.256666666679</v>
          </cell>
        </row>
        <row r="145">
          <cell r="A145">
            <v>36891</v>
          </cell>
          <cell r="B145">
            <v>8285.8696774193504</v>
          </cell>
          <cell r="C145">
            <v>3184.4012903225803</v>
          </cell>
          <cell r="D145">
            <v>0</v>
          </cell>
          <cell r="E145">
            <v>0</v>
          </cell>
          <cell r="F145">
            <v>0</v>
          </cell>
          <cell r="G145">
            <v>8121.488709677421</v>
          </cell>
          <cell r="H145">
            <v>7275.0283870967705</v>
          </cell>
          <cell r="I145">
            <v>936.67645161290307</v>
          </cell>
          <cell r="J145">
            <v>0</v>
          </cell>
          <cell r="K145">
            <v>1340.07064516129</v>
          </cell>
          <cell r="O145">
            <v>29143.535161290314</v>
          </cell>
        </row>
        <row r="146">
          <cell r="A146">
            <v>36922</v>
          </cell>
          <cell r="B146">
            <v>8090.8858064516098</v>
          </cell>
          <cell r="C146">
            <v>3074.5690322580599</v>
          </cell>
          <cell r="D146">
            <v>0</v>
          </cell>
          <cell r="E146">
            <v>0</v>
          </cell>
          <cell r="F146">
            <v>0</v>
          </cell>
          <cell r="G146">
            <v>8453.7490322580597</v>
          </cell>
          <cell r="H146">
            <v>7582.6161290322598</v>
          </cell>
          <cell r="I146">
            <v>0</v>
          </cell>
          <cell r="J146">
            <v>0</v>
          </cell>
          <cell r="K146">
            <v>6040.1680645161305</v>
          </cell>
          <cell r="O146">
            <v>33241.988064516117</v>
          </cell>
        </row>
        <row r="147">
          <cell r="A147">
            <v>36950</v>
          </cell>
          <cell r="B147">
            <v>6800.3635714285701</v>
          </cell>
          <cell r="C147">
            <v>2584.3775000000001</v>
          </cell>
          <cell r="D147">
            <v>1724.1157142857101</v>
          </cell>
          <cell r="E147">
            <v>0</v>
          </cell>
          <cell r="F147">
            <v>0</v>
          </cell>
          <cell r="G147">
            <v>7060.4471428571405</v>
          </cell>
          <cell r="H147">
            <v>6232.9867857142899</v>
          </cell>
          <cell r="I147">
            <v>0</v>
          </cell>
          <cell r="J147">
            <v>20.406071428571398</v>
          </cell>
          <cell r="K147">
            <v>6403.2157142857113</v>
          </cell>
          <cell r="O147">
            <v>30825.912499999991</v>
          </cell>
        </row>
        <row r="148">
          <cell r="A148">
            <v>36981</v>
          </cell>
          <cell r="B148">
            <v>6491.3848387096805</v>
          </cell>
          <cell r="C148">
            <v>2444.1067741935499</v>
          </cell>
          <cell r="D148">
            <v>4263.3125806451599</v>
          </cell>
          <cell r="E148">
            <v>0</v>
          </cell>
          <cell r="F148">
            <v>0</v>
          </cell>
          <cell r="G148">
            <v>5895.5225806451599</v>
          </cell>
          <cell r="H148">
            <v>6653.0774193548395</v>
          </cell>
          <cell r="I148">
            <v>0</v>
          </cell>
          <cell r="J148">
            <v>378.43548387096803</v>
          </cell>
          <cell r="K148">
            <v>7324.6690322580607</v>
          </cell>
          <cell r="O148">
            <v>33450.508709677415</v>
          </cell>
        </row>
        <row r="149">
          <cell r="A149">
            <v>37011</v>
          </cell>
          <cell r="B149">
            <v>7228.2103333333307</v>
          </cell>
          <cell r="C149">
            <v>3119.7650000000003</v>
          </cell>
          <cell r="D149">
            <v>0</v>
          </cell>
          <cell r="E149">
            <v>0</v>
          </cell>
          <cell r="F149">
            <v>0</v>
          </cell>
          <cell r="G149">
            <v>7226.9106666666694</v>
          </cell>
          <cell r="H149">
            <v>6874.2449999999999</v>
          </cell>
          <cell r="I149">
            <v>0</v>
          </cell>
          <cell r="J149">
            <v>1383.3536666666703</v>
          </cell>
          <cell r="K149">
            <v>7982.13666666667</v>
          </cell>
          <cell r="O149">
            <v>33814.621333333344</v>
          </cell>
        </row>
        <row r="150">
          <cell r="A150">
            <v>37042</v>
          </cell>
          <cell r="B150">
            <v>1465.7793548387101</v>
          </cell>
          <cell r="C150">
            <v>3417.7003225806498</v>
          </cell>
          <cell r="D150">
            <v>1118.0096774193501</v>
          </cell>
          <cell r="E150">
            <v>0</v>
          </cell>
          <cell r="F150">
            <v>0</v>
          </cell>
          <cell r="G150">
            <v>7933.6870967741906</v>
          </cell>
          <cell r="H150">
            <v>7115.2041935483894</v>
          </cell>
          <cell r="I150">
            <v>0</v>
          </cell>
          <cell r="J150">
            <v>3063.1477419354796</v>
          </cell>
          <cell r="K150">
            <v>8681.2006451612906</v>
          </cell>
          <cell r="O150">
            <v>32794.729032258059</v>
          </cell>
        </row>
        <row r="151">
          <cell r="A151">
            <v>37072</v>
          </cell>
          <cell r="B151">
            <v>0</v>
          </cell>
          <cell r="C151">
            <v>2653.4133333333298</v>
          </cell>
          <cell r="D151">
            <v>5973.9803333333302</v>
          </cell>
          <cell r="E151">
            <v>0</v>
          </cell>
          <cell r="F151">
            <v>0</v>
          </cell>
          <cell r="G151">
            <v>7419.0496666666695</v>
          </cell>
          <cell r="H151">
            <v>6840.259</v>
          </cell>
          <cell r="I151">
            <v>0</v>
          </cell>
          <cell r="J151">
            <v>3339.3130000000001</v>
          </cell>
          <cell r="K151">
            <v>8526.8276666666698</v>
          </cell>
          <cell r="O151">
            <v>34752.843000000001</v>
          </cell>
        </row>
        <row r="152">
          <cell r="A152">
            <v>37103</v>
          </cell>
          <cell r="B152">
            <v>0</v>
          </cell>
          <cell r="C152">
            <v>3028.8035483870999</v>
          </cell>
          <cell r="D152">
            <v>7596.72580645161</v>
          </cell>
          <cell r="E152">
            <v>0</v>
          </cell>
          <cell r="F152">
            <v>0</v>
          </cell>
          <cell r="G152">
            <v>8071.2432258064509</v>
          </cell>
          <cell r="H152">
            <v>8056.9651612903208</v>
          </cell>
          <cell r="I152">
            <v>0</v>
          </cell>
          <cell r="J152">
            <v>5269.1203225806503</v>
          </cell>
          <cell r="K152">
            <v>9915.4035483870994</v>
          </cell>
          <cell r="O152">
            <v>41938.261612903232</v>
          </cell>
        </row>
        <row r="153">
          <cell r="A153">
            <v>37134</v>
          </cell>
          <cell r="B153">
            <v>0</v>
          </cell>
          <cell r="C153">
            <v>3381.13032258065</v>
          </cell>
          <cell r="D153">
            <v>7906.4480645161302</v>
          </cell>
          <cell r="E153">
            <v>0</v>
          </cell>
          <cell r="F153">
            <v>0</v>
          </cell>
          <cell r="G153">
            <v>8787.8412903225799</v>
          </cell>
          <cell r="H153">
            <v>8333.3354838709711</v>
          </cell>
          <cell r="I153">
            <v>0</v>
          </cell>
          <cell r="J153">
            <v>6448.2712903225802</v>
          </cell>
          <cell r="K153">
            <v>9992.9690322580609</v>
          </cell>
          <cell r="O153">
            <v>44849.995483870967</v>
          </cell>
        </row>
        <row r="154">
          <cell r="A154">
            <v>37164</v>
          </cell>
          <cell r="B154">
            <v>0</v>
          </cell>
          <cell r="C154">
            <v>1786.8786666666701</v>
          </cell>
          <cell r="D154">
            <v>8207.2133333333313</v>
          </cell>
          <cell r="E154">
            <v>0</v>
          </cell>
          <cell r="F154">
            <v>0</v>
          </cell>
          <cell r="G154">
            <v>8642.3130000000001</v>
          </cell>
          <cell r="H154">
            <v>8931.5833333333303</v>
          </cell>
          <cell r="I154">
            <v>0</v>
          </cell>
          <cell r="J154">
            <v>6725.2310000000007</v>
          </cell>
          <cell r="K154">
            <v>9868.9350000000013</v>
          </cell>
          <cell r="O154">
            <v>44162.154333333325</v>
          </cell>
        </row>
        <row r="155">
          <cell r="A155">
            <v>37195</v>
          </cell>
          <cell r="B155">
            <v>0</v>
          </cell>
          <cell r="C155">
            <v>2908.8019354838698</v>
          </cell>
          <cell r="D155">
            <v>5790.56</v>
          </cell>
          <cell r="E155">
            <v>0</v>
          </cell>
          <cell r="F155">
            <v>0.85</v>
          </cell>
          <cell r="G155">
            <v>5114.9367741935503</v>
          </cell>
          <cell r="H155">
            <v>7180.2325806451599</v>
          </cell>
          <cell r="I155">
            <v>2107.0864516129</v>
          </cell>
          <cell r="J155">
            <v>6016.6561290322597</v>
          </cell>
          <cell r="K155">
            <v>8071.4196774193506</v>
          </cell>
          <cell r="L155">
            <v>3.7880645161290301</v>
          </cell>
          <cell r="O155">
            <v>37194.331612903217</v>
          </cell>
        </row>
        <row r="156">
          <cell r="A156">
            <v>37225</v>
          </cell>
          <cell r="B156">
            <v>0</v>
          </cell>
          <cell r="C156">
            <v>3486.8149045702912</v>
          </cell>
          <cell r="D156">
            <v>2345.8248049020717</v>
          </cell>
          <cell r="E156">
            <v>0</v>
          </cell>
          <cell r="F156">
            <v>16.712814001522027</v>
          </cell>
          <cell r="G156">
            <v>5564.901541749422</v>
          </cell>
          <cell r="H156">
            <v>8453.5272169617656</v>
          </cell>
          <cell r="I156">
            <v>3468.284737827727</v>
          </cell>
          <cell r="J156">
            <v>7417.6458855529545</v>
          </cell>
          <cell r="K156">
            <v>9617.1719083144217</v>
          </cell>
          <cell r="L156">
            <v>153.72369487954603</v>
          </cell>
          <cell r="O156">
            <v>40524.60750875972</v>
          </cell>
        </row>
        <row r="157">
          <cell r="A157">
            <v>37256</v>
          </cell>
          <cell r="B157">
            <v>0</v>
          </cell>
          <cell r="C157">
            <v>3579.52079029879</v>
          </cell>
          <cell r="D157">
            <v>6095.9063422220615</v>
          </cell>
          <cell r="E157">
            <v>0</v>
          </cell>
          <cell r="F157">
            <v>257.87992290219859</v>
          </cell>
          <cell r="G157">
            <v>6597.2824931824425</v>
          </cell>
          <cell r="H157">
            <v>6199.4579465412553</v>
          </cell>
          <cell r="I157">
            <v>30.464964831356653</v>
          </cell>
          <cell r="J157">
            <v>7561.6448562198511</v>
          </cell>
          <cell r="K157">
            <v>10181.003857205786</v>
          </cell>
          <cell r="L157">
            <v>869.71498063546392</v>
          </cell>
          <cell r="O157">
            <v>41372.876154039208</v>
          </cell>
        </row>
        <row r="158">
          <cell r="A158">
            <v>37287</v>
          </cell>
          <cell r="B158">
            <v>0</v>
          </cell>
          <cell r="C158">
            <v>3164.3990210240013</v>
          </cell>
          <cell r="D158">
            <v>6834.6234339071489</v>
          </cell>
          <cell r="E158">
            <v>0</v>
          </cell>
          <cell r="F158">
            <v>1398.7588232727619</v>
          </cell>
          <cell r="G158">
            <v>6638.074713967465</v>
          </cell>
          <cell r="H158">
            <v>7420.2273720201074</v>
          </cell>
          <cell r="I158">
            <v>113.22132124978624</v>
          </cell>
          <cell r="J158">
            <v>7505.0715102568256</v>
          </cell>
          <cell r="K158">
            <v>6733.4811535974741</v>
          </cell>
          <cell r="L158">
            <v>3084.8680930262158</v>
          </cell>
          <cell r="O158">
            <v>42892.725442321782</v>
          </cell>
        </row>
        <row r="159">
          <cell r="A159">
            <v>37315</v>
          </cell>
          <cell r="B159">
            <v>0</v>
          </cell>
          <cell r="C159">
            <v>3572.4662173889255</v>
          </cell>
          <cell r="D159">
            <v>6033.7421935568291</v>
          </cell>
          <cell r="E159">
            <v>0</v>
          </cell>
          <cell r="F159">
            <v>1615.0316005883963</v>
          </cell>
          <cell r="G159">
            <v>5896.1014600630715</v>
          </cell>
          <cell r="H159">
            <v>6917.1705316443922</v>
          </cell>
          <cell r="I159">
            <v>525.78501159013604</v>
          </cell>
          <cell r="J159">
            <v>6645.6903794426044</v>
          </cell>
          <cell r="K159">
            <v>7356.1337301914728</v>
          </cell>
          <cell r="L159">
            <v>4602.9175141387886</v>
          </cell>
          <cell r="O159">
            <v>43165.038638604616</v>
          </cell>
        </row>
        <row r="160">
          <cell r="A160">
            <v>37346</v>
          </cell>
          <cell r="B160">
            <v>0</v>
          </cell>
          <cell r="C160">
            <v>3713.8625773567551</v>
          </cell>
          <cell r="D160">
            <v>6843.5832470794276</v>
          </cell>
          <cell r="E160">
            <v>0</v>
          </cell>
          <cell r="F160">
            <v>2328.7599243725167</v>
          </cell>
          <cell r="G160">
            <v>4935.8740092338658</v>
          </cell>
          <cell r="H160">
            <v>6566.5323887557506</v>
          </cell>
          <cell r="I160">
            <v>2.0423278627209571</v>
          </cell>
          <cell r="J160">
            <v>7460.7308590900157</v>
          </cell>
          <cell r="K160">
            <v>7582.1902653294437</v>
          </cell>
          <cell r="L160">
            <v>5663.9917864842255</v>
          </cell>
          <cell r="O160">
            <v>45097.567385564726</v>
          </cell>
        </row>
      </sheetData>
      <sheetData sheetId="15" refreshError="1"/>
      <sheetData sheetId="16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ineMAX Movements Report"/>
      <sheetName val="MineMAX Bench Report"/>
      <sheetName val="MineMAX Stockpile Report"/>
      <sheetName val="Mined Tonnes &amp; Volumes Summary"/>
      <sheetName val="Stockpile Graphs"/>
      <sheetName val="Dump Volumes Summary"/>
      <sheetName val="Tamarine Schedule"/>
      <sheetName val="Backfill Schedule"/>
      <sheetName val="Topsoil Schedule"/>
      <sheetName val="Haul Profiles"/>
      <sheetName val="Excavatability"/>
      <sheetName val="RNO Model Input via batch"/>
      <sheetName val="RNO Cost Model Input"/>
      <sheetName val="Snowden Cost Model Input"/>
      <sheetName val="Aug 02"/>
      <sheetName val="Actual Data"/>
      <sheetName val="Data Entry"/>
      <sheetName val="Production"/>
    </sheetNames>
    <sheetDataSet>
      <sheetData sheetId="0" refreshError="1"/>
      <sheetData sheetId="1" refreshError="1"/>
      <sheetData sheetId="2"/>
      <sheetData sheetId="3" refreshError="1">
        <row r="1021">
          <cell r="C1021" t="str">
            <v>Total Tonnes (dry) Mined to Stockpile</v>
          </cell>
          <cell r="N1021" t="str">
            <v>Year -1</v>
          </cell>
          <cell r="Q1021" t="str">
            <v>Year 1</v>
          </cell>
          <cell r="T1021" t="str">
            <v>Year 2</v>
          </cell>
          <cell r="W1021" t="str">
            <v>Year 3</v>
          </cell>
          <cell r="Z1021" t="str">
            <v>Year 4</v>
          </cell>
          <cell r="AC1021" t="str">
            <v>Year 5</v>
          </cell>
          <cell r="AF1021" t="str">
            <v>Year 6</v>
          </cell>
          <cell r="AI1021" t="str">
            <v>Year 7</v>
          </cell>
          <cell r="AL1021" t="str">
            <v>Year 8</v>
          </cell>
          <cell r="AO1021" t="str">
            <v>Year 9</v>
          </cell>
          <cell r="AR1021" t="str">
            <v>Year 10</v>
          </cell>
          <cell r="AU1021" t="str">
            <v>Year 11</v>
          </cell>
          <cell r="AX1021" t="str">
            <v>Year 12</v>
          </cell>
          <cell r="BA1021" t="str">
            <v>Year 13</v>
          </cell>
          <cell r="BD1021" t="str">
            <v>Year 14</v>
          </cell>
          <cell r="BG1021" t="str">
            <v>Year 15</v>
          </cell>
          <cell r="BJ1021" t="str">
            <v>Year 16</v>
          </cell>
          <cell r="BM1021" t="str">
            <v>Year 17</v>
          </cell>
          <cell r="BP1021" t="str">
            <v>Year 18</v>
          </cell>
          <cell r="BS1021" t="str">
            <v>Year 19</v>
          </cell>
          <cell r="BV1021" t="str">
            <v>Year 20</v>
          </cell>
          <cell r="BY1021" t="str">
            <v>Year 21</v>
          </cell>
          <cell r="CB1021" t="str">
            <v>Year 22</v>
          </cell>
          <cell r="CE1021" t="str">
            <v>Year 23</v>
          </cell>
          <cell r="CH1021" t="str">
            <v>Year 24</v>
          </cell>
          <cell r="CK1021" t="str">
            <v>Year 25</v>
          </cell>
          <cell r="CN1021" t="str">
            <v>Year 26</v>
          </cell>
          <cell r="CQ1021" t="str">
            <v>Year 27</v>
          </cell>
          <cell r="CT1021" t="str">
            <v>Year 28</v>
          </cell>
          <cell r="CW1021" t="str">
            <v>Year 29</v>
          </cell>
          <cell r="CZ1021" t="str">
            <v>Year 30</v>
          </cell>
        </row>
        <row r="1022">
          <cell r="E1022" t="str">
            <v>Ore</v>
          </cell>
          <cell r="N1022" t="str">
            <v>Ore</v>
          </cell>
          <cell r="Q1022" t="str">
            <v>Ore</v>
          </cell>
          <cell r="T1022" t="str">
            <v>Ore</v>
          </cell>
          <cell r="W1022" t="str">
            <v>Ore</v>
          </cell>
          <cell r="Z1022" t="str">
            <v>Ore</v>
          </cell>
          <cell r="AC1022" t="str">
            <v>Ore</v>
          </cell>
          <cell r="AF1022" t="str">
            <v>Ore</v>
          </cell>
          <cell r="AI1022" t="str">
            <v>Ore</v>
          </cell>
          <cell r="AL1022" t="str">
            <v>Ore</v>
          </cell>
          <cell r="AO1022" t="str">
            <v>Ore</v>
          </cell>
          <cell r="AR1022" t="str">
            <v>Ore</v>
          </cell>
          <cell r="AU1022" t="str">
            <v>Ore</v>
          </cell>
          <cell r="AX1022" t="str">
            <v>Ore</v>
          </cell>
          <cell r="BA1022" t="str">
            <v>Ore</v>
          </cell>
          <cell r="BD1022" t="str">
            <v>Ore</v>
          </cell>
          <cell r="BE1022" t="str">
            <v xml:space="preserve">Waste </v>
          </cell>
          <cell r="BF1022" t="str">
            <v>Rejects</v>
          </cell>
          <cell r="BG1022" t="str">
            <v>Ore</v>
          </cell>
          <cell r="BH1022" t="str">
            <v xml:space="preserve">Waste </v>
          </cell>
          <cell r="BI1022" t="str">
            <v>Rejects</v>
          </cell>
          <cell r="BJ1022" t="str">
            <v>Ore</v>
          </cell>
          <cell r="BK1022" t="str">
            <v xml:space="preserve">Waste </v>
          </cell>
          <cell r="BL1022" t="str">
            <v>Rejects</v>
          </cell>
          <cell r="BM1022" t="str">
            <v>Ore</v>
          </cell>
          <cell r="BN1022" t="str">
            <v xml:space="preserve">Waste </v>
          </cell>
          <cell r="BO1022" t="str">
            <v>Rejects</v>
          </cell>
          <cell r="BP1022" t="str">
            <v>Ore</v>
          </cell>
          <cell r="BQ1022" t="str">
            <v xml:space="preserve">Waste </v>
          </cell>
          <cell r="BR1022" t="str">
            <v>Rejects</v>
          </cell>
          <cell r="BS1022" t="str">
            <v>Ore</v>
          </cell>
          <cell r="BT1022" t="str">
            <v xml:space="preserve">Waste </v>
          </cell>
          <cell r="BU1022" t="str">
            <v>Rejects</v>
          </cell>
          <cell r="BV1022" t="str">
            <v>Ore</v>
          </cell>
          <cell r="BW1022" t="str">
            <v xml:space="preserve">Waste </v>
          </cell>
          <cell r="BX1022" t="str">
            <v>Rejects</v>
          </cell>
          <cell r="BY1022" t="str">
            <v>Ore</v>
          </cell>
          <cell r="BZ1022" t="str">
            <v xml:space="preserve">Waste </v>
          </cell>
          <cell r="CA1022" t="str">
            <v>Rejects</v>
          </cell>
          <cell r="CB1022" t="str">
            <v>Ore</v>
          </cell>
          <cell r="CC1022" t="str">
            <v xml:space="preserve">Waste </v>
          </cell>
          <cell r="CD1022" t="str">
            <v>Rejects</v>
          </cell>
          <cell r="CE1022" t="str">
            <v>Ore</v>
          </cell>
          <cell r="CF1022" t="str">
            <v xml:space="preserve">Waste </v>
          </cell>
          <cell r="CG1022" t="str">
            <v>Rejects</v>
          </cell>
          <cell r="CH1022" t="str">
            <v>Ore</v>
          </cell>
          <cell r="CI1022" t="str">
            <v xml:space="preserve">Waste </v>
          </cell>
          <cell r="CJ1022" t="str">
            <v>Rejects</v>
          </cell>
          <cell r="CK1022" t="str">
            <v>Ore</v>
          </cell>
          <cell r="CL1022" t="str">
            <v xml:space="preserve">Waste </v>
          </cell>
          <cell r="CM1022" t="str">
            <v>Rejects</v>
          </cell>
          <cell r="CN1022" t="str">
            <v>Ore</v>
          </cell>
          <cell r="CO1022" t="str">
            <v xml:space="preserve">Waste </v>
          </cell>
          <cell r="CP1022" t="str">
            <v>Rejects</v>
          </cell>
          <cell r="CQ1022" t="str">
            <v>Ore</v>
          </cell>
          <cell r="CR1022" t="str">
            <v xml:space="preserve">Waste </v>
          </cell>
          <cell r="CS1022" t="str">
            <v>Rejects</v>
          </cell>
          <cell r="CT1022" t="str">
            <v>Ore</v>
          </cell>
          <cell r="CU1022" t="str">
            <v xml:space="preserve">Waste </v>
          </cell>
          <cell r="CV1022" t="str">
            <v>Rejects</v>
          </cell>
          <cell r="CW1022" t="str">
            <v>Ore</v>
          </cell>
          <cell r="CX1022" t="str">
            <v xml:space="preserve">Waste </v>
          </cell>
          <cell r="CY1022" t="str">
            <v>Rejects</v>
          </cell>
          <cell r="CZ1022" t="str">
            <v>Ore</v>
          </cell>
          <cell r="DA1022" t="str">
            <v xml:space="preserve">Waste </v>
          </cell>
          <cell r="DB1022" t="str">
            <v>Rejects</v>
          </cell>
        </row>
        <row r="1023">
          <cell r="C1023" t="str">
            <v>HY1</v>
          </cell>
          <cell r="E1023">
            <v>1973322</v>
          </cell>
          <cell r="N1023">
            <v>0</v>
          </cell>
          <cell r="Q1023">
            <v>535894</v>
          </cell>
          <cell r="T1023">
            <v>682414</v>
          </cell>
          <cell r="W1023">
            <v>0</v>
          </cell>
          <cell r="Z1023">
            <v>755014</v>
          </cell>
          <cell r="AC1023">
            <v>0</v>
          </cell>
          <cell r="AF1023">
            <v>0</v>
          </cell>
          <cell r="AI1023">
            <v>0</v>
          </cell>
          <cell r="AL1023">
            <v>0</v>
          </cell>
          <cell r="AO1023">
            <v>0</v>
          </cell>
          <cell r="AR1023">
            <v>0</v>
          </cell>
          <cell r="AU1023">
            <v>0</v>
          </cell>
          <cell r="AX1023">
            <v>0</v>
          </cell>
          <cell r="BA1023">
            <v>0</v>
          </cell>
          <cell r="BD1023">
            <v>0</v>
          </cell>
          <cell r="BG1023">
            <v>0</v>
          </cell>
          <cell r="BJ1023">
            <v>0</v>
          </cell>
          <cell r="BM1023">
            <v>0</v>
          </cell>
          <cell r="BP1023">
            <v>0</v>
          </cell>
          <cell r="BS1023">
            <v>0</v>
          </cell>
          <cell r="BV1023">
            <v>0</v>
          </cell>
          <cell r="BY1023">
            <v>0</v>
          </cell>
          <cell r="CB1023">
            <v>0</v>
          </cell>
          <cell r="CE1023">
            <v>0</v>
          </cell>
          <cell r="CH1023">
            <v>0</v>
          </cell>
          <cell r="CK1023">
            <v>0</v>
          </cell>
          <cell r="CN1023">
            <v>0</v>
          </cell>
          <cell r="CQ1023">
            <v>0</v>
          </cell>
          <cell r="CT1023">
            <v>0</v>
          </cell>
          <cell r="CW1023">
            <v>0</v>
          </cell>
          <cell r="CZ1023">
            <v>0</v>
          </cell>
        </row>
        <row r="1024">
          <cell r="C1024" t="str">
            <v>HY2</v>
          </cell>
          <cell r="E1024">
            <v>2226024</v>
          </cell>
          <cell r="N1024">
            <v>0</v>
          </cell>
          <cell r="Q1024">
            <v>1517410</v>
          </cell>
          <cell r="T1024">
            <v>244105</v>
          </cell>
          <cell r="W1024">
            <v>0</v>
          </cell>
          <cell r="Z1024">
            <v>464509</v>
          </cell>
          <cell r="AC1024">
            <v>0</v>
          </cell>
          <cell r="AF1024">
            <v>0</v>
          </cell>
          <cell r="AI1024">
            <v>0</v>
          </cell>
          <cell r="AL1024">
            <v>0</v>
          </cell>
          <cell r="AO1024">
            <v>0</v>
          </cell>
          <cell r="AR1024">
            <v>0</v>
          </cell>
          <cell r="AU1024">
            <v>0</v>
          </cell>
          <cell r="AX1024">
            <v>0</v>
          </cell>
          <cell r="BA1024">
            <v>0</v>
          </cell>
          <cell r="BD1024">
            <v>0</v>
          </cell>
          <cell r="BG1024">
            <v>0</v>
          </cell>
          <cell r="BJ1024">
            <v>0</v>
          </cell>
          <cell r="BM1024">
            <v>0</v>
          </cell>
          <cell r="BP1024">
            <v>0</v>
          </cell>
          <cell r="BS1024">
            <v>0</v>
          </cell>
          <cell r="BV1024">
            <v>0</v>
          </cell>
          <cell r="BY1024">
            <v>0</v>
          </cell>
          <cell r="CB1024">
            <v>0</v>
          </cell>
          <cell r="CE1024">
            <v>0</v>
          </cell>
          <cell r="CH1024">
            <v>0</v>
          </cell>
          <cell r="CK1024">
            <v>0</v>
          </cell>
          <cell r="CN1024">
            <v>0</v>
          </cell>
          <cell r="CQ1024">
            <v>0</v>
          </cell>
          <cell r="CT1024">
            <v>0</v>
          </cell>
          <cell r="CW1024">
            <v>0</v>
          </cell>
          <cell r="CZ1024">
            <v>0</v>
          </cell>
        </row>
        <row r="1025">
          <cell r="C1025" t="str">
            <v>HY3</v>
          </cell>
          <cell r="E1025">
            <v>3296947</v>
          </cell>
          <cell r="N1025">
            <v>0</v>
          </cell>
          <cell r="Q1025">
            <v>2049739</v>
          </cell>
          <cell r="T1025">
            <v>914062</v>
          </cell>
          <cell r="W1025">
            <v>0</v>
          </cell>
          <cell r="Z1025">
            <v>333146</v>
          </cell>
          <cell r="AC1025">
            <v>0</v>
          </cell>
          <cell r="AF1025">
            <v>0</v>
          </cell>
          <cell r="AI1025">
            <v>0</v>
          </cell>
          <cell r="AL1025">
            <v>0</v>
          </cell>
          <cell r="AO1025">
            <v>0</v>
          </cell>
          <cell r="AR1025">
            <v>0</v>
          </cell>
          <cell r="AU1025">
            <v>0</v>
          </cell>
          <cell r="AX1025">
            <v>0</v>
          </cell>
          <cell r="BA1025">
            <v>0</v>
          </cell>
          <cell r="BD1025">
            <v>0</v>
          </cell>
          <cell r="BG1025">
            <v>0</v>
          </cell>
          <cell r="BJ1025">
            <v>0</v>
          </cell>
          <cell r="BM1025">
            <v>0</v>
          </cell>
          <cell r="BP1025">
            <v>0</v>
          </cell>
          <cell r="BS1025">
            <v>0</v>
          </cell>
          <cell r="BV1025">
            <v>0</v>
          </cell>
          <cell r="BY1025">
            <v>0</v>
          </cell>
          <cell r="CB1025">
            <v>0</v>
          </cell>
          <cell r="CE1025">
            <v>0</v>
          </cell>
          <cell r="CH1025">
            <v>0</v>
          </cell>
          <cell r="CK1025">
            <v>0</v>
          </cell>
          <cell r="CN1025">
            <v>0</v>
          </cell>
          <cell r="CQ1025">
            <v>0</v>
          </cell>
          <cell r="CT1025">
            <v>0</v>
          </cell>
          <cell r="CW1025">
            <v>0</v>
          </cell>
          <cell r="CZ1025">
            <v>0</v>
          </cell>
        </row>
        <row r="1026">
          <cell r="C1026" t="str">
            <v>HY4</v>
          </cell>
          <cell r="E1026">
            <v>4105077</v>
          </cell>
          <cell r="N1026">
            <v>0</v>
          </cell>
          <cell r="Q1026">
            <v>0</v>
          </cell>
          <cell r="T1026">
            <v>1351785</v>
          </cell>
          <cell r="W1026">
            <v>1058144</v>
          </cell>
          <cell r="Z1026">
            <v>475885</v>
          </cell>
          <cell r="AC1026">
            <v>650440</v>
          </cell>
          <cell r="AF1026">
            <v>568823</v>
          </cell>
          <cell r="AI1026">
            <v>0</v>
          </cell>
          <cell r="AL1026">
            <v>0</v>
          </cell>
          <cell r="AO1026">
            <v>0</v>
          </cell>
          <cell r="AR1026">
            <v>0</v>
          </cell>
          <cell r="AU1026">
            <v>0</v>
          </cell>
          <cell r="AX1026">
            <v>0</v>
          </cell>
          <cell r="BA1026">
            <v>0</v>
          </cell>
          <cell r="BD1026">
            <v>0</v>
          </cell>
          <cell r="BG1026">
            <v>0</v>
          </cell>
          <cell r="BJ1026">
            <v>0</v>
          </cell>
          <cell r="BM1026">
            <v>0</v>
          </cell>
          <cell r="BP1026">
            <v>0</v>
          </cell>
          <cell r="BS1026">
            <v>0</v>
          </cell>
          <cell r="BV1026">
            <v>0</v>
          </cell>
          <cell r="BY1026">
            <v>0</v>
          </cell>
          <cell r="CB1026">
            <v>0</v>
          </cell>
          <cell r="CE1026">
            <v>0</v>
          </cell>
          <cell r="CH1026">
            <v>0</v>
          </cell>
          <cell r="CK1026">
            <v>0</v>
          </cell>
          <cell r="CN1026">
            <v>0</v>
          </cell>
          <cell r="CQ1026">
            <v>0</v>
          </cell>
          <cell r="CT1026">
            <v>0</v>
          </cell>
          <cell r="CW1026">
            <v>0</v>
          </cell>
          <cell r="CZ1026">
            <v>0</v>
          </cell>
        </row>
        <row r="1027">
          <cell r="C1027" t="str">
            <v>HY5</v>
          </cell>
          <cell r="E1027">
            <v>5528795</v>
          </cell>
          <cell r="N1027">
            <v>3266</v>
          </cell>
          <cell r="Q1027">
            <v>0</v>
          </cell>
          <cell r="T1027">
            <v>67463</v>
          </cell>
          <cell r="W1027">
            <v>5379046</v>
          </cell>
          <cell r="Z1027">
            <v>0</v>
          </cell>
          <cell r="AC1027">
            <v>0</v>
          </cell>
          <cell r="AF1027">
            <v>79020</v>
          </cell>
          <cell r="AI1027">
            <v>0</v>
          </cell>
          <cell r="AL1027">
            <v>0</v>
          </cell>
          <cell r="AO1027">
            <v>0</v>
          </cell>
          <cell r="AR1027">
            <v>0</v>
          </cell>
          <cell r="AU1027">
            <v>0</v>
          </cell>
          <cell r="AX1027">
            <v>0</v>
          </cell>
          <cell r="BA1027">
            <v>0</v>
          </cell>
          <cell r="BD1027">
            <v>0</v>
          </cell>
          <cell r="BG1027">
            <v>0</v>
          </cell>
          <cell r="BJ1027">
            <v>0</v>
          </cell>
          <cell r="BM1027">
            <v>0</v>
          </cell>
          <cell r="BP1027">
            <v>0</v>
          </cell>
          <cell r="BS1027">
            <v>0</v>
          </cell>
          <cell r="BV1027">
            <v>0</v>
          </cell>
          <cell r="BY1027">
            <v>0</v>
          </cell>
          <cell r="CB1027">
            <v>0</v>
          </cell>
          <cell r="CE1027">
            <v>0</v>
          </cell>
          <cell r="CH1027">
            <v>0</v>
          </cell>
          <cell r="CK1027">
            <v>0</v>
          </cell>
          <cell r="CN1027">
            <v>0</v>
          </cell>
          <cell r="CQ1027">
            <v>0</v>
          </cell>
          <cell r="CT1027">
            <v>0</v>
          </cell>
          <cell r="CW1027">
            <v>0</v>
          </cell>
          <cell r="CZ1027">
            <v>0</v>
          </cell>
        </row>
        <row r="1028">
          <cell r="C1028" t="str">
            <v>HY6</v>
          </cell>
          <cell r="E1028">
            <v>5337837</v>
          </cell>
          <cell r="N1028">
            <v>38036</v>
          </cell>
          <cell r="Q1028">
            <v>0</v>
          </cell>
          <cell r="T1028">
            <v>3617798</v>
          </cell>
          <cell r="W1028">
            <v>1552616</v>
          </cell>
          <cell r="Z1028">
            <v>0</v>
          </cell>
          <cell r="AC1028">
            <v>0</v>
          </cell>
          <cell r="AF1028">
            <v>50633</v>
          </cell>
          <cell r="AI1028">
            <v>78754</v>
          </cell>
          <cell r="AL1028">
            <v>0</v>
          </cell>
          <cell r="AO1028">
            <v>0</v>
          </cell>
          <cell r="AR1028">
            <v>0</v>
          </cell>
          <cell r="AU1028">
            <v>0</v>
          </cell>
          <cell r="AX1028">
            <v>0</v>
          </cell>
          <cell r="BA1028">
            <v>0</v>
          </cell>
          <cell r="BD1028">
            <v>0</v>
          </cell>
          <cell r="BG1028">
            <v>0</v>
          </cell>
          <cell r="BJ1028">
            <v>0</v>
          </cell>
          <cell r="BM1028">
            <v>0</v>
          </cell>
          <cell r="BP1028">
            <v>0</v>
          </cell>
          <cell r="BS1028">
            <v>0</v>
          </cell>
          <cell r="BV1028">
            <v>0</v>
          </cell>
          <cell r="BY1028">
            <v>0</v>
          </cell>
          <cell r="CB1028">
            <v>0</v>
          </cell>
          <cell r="CE1028">
            <v>0</v>
          </cell>
          <cell r="CH1028">
            <v>0</v>
          </cell>
          <cell r="CK1028">
            <v>0</v>
          </cell>
          <cell r="CN1028">
            <v>0</v>
          </cell>
          <cell r="CQ1028">
            <v>0</v>
          </cell>
          <cell r="CT1028">
            <v>0</v>
          </cell>
          <cell r="CW1028">
            <v>0</v>
          </cell>
          <cell r="CZ1028">
            <v>0</v>
          </cell>
        </row>
        <row r="1029">
          <cell r="C1029" t="str">
            <v>HY7</v>
          </cell>
          <cell r="E1029">
            <v>5625251</v>
          </cell>
          <cell r="N1029">
            <v>39626</v>
          </cell>
          <cell r="Q1029">
            <v>2438351</v>
          </cell>
          <cell r="T1029">
            <v>1556771</v>
          </cell>
          <cell r="W1029">
            <v>0</v>
          </cell>
          <cell r="Z1029">
            <v>813345</v>
          </cell>
          <cell r="AC1029">
            <v>0</v>
          </cell>
          <cell r="AF1029">
            <v>368063</v>
          </cell>
          <cell r="AI1029">
            <v>409095</v>
          </cell>
          <cell r="AL1029">
            <v>0</v>
          </cell>
          <cell r="AO1029">
            <v>0</v>
          </cell>
          <cell r="AR1029">
            <v>0</v>
          </cell>
          <cell r="AU1029">
            <v>0</v>
          </cell>
          <cell r="AX1029">
            <v>0</v>
          </cell>
          <cell r="BA1029">
            <v>0</v>
          </cell>
          <cell r="BD1029">
            <v>0</v>
          </cell>
          <cell r="BG1029">
            <v>0</v>
          </cell>
          <cell r="BJ1029">
            <v>0</v>
          </cell>
          <cell r="BM1029">
            <v>0</v>
          </cell>
          <cell r="BP1029">
            <v>0</v>
          </cell>
          <cell r="BS1029">
            <v>0</v>
          </cell>
          <cell r="BV1029">
            <v>0</v>
          </cell>
          <cell r="BY1029">
            <v>0</v>
          </cell>
          <cell r="CB1029">
            <v>0</v>
          </cell>
          <cell r="CE1029">
            <v>0</v>
          </cell>
          <cell r="CH1029">
            <v>0</v>
          </cell>
          <cell r="CK1029">
            <v>0</v>
          </cell>
          <cell r="CN1029">
            <v>0</v>
          </cell>
          <cell r="CQ1029">
            <v>0</v>
          </cell>
          <cell r="CT1029">
            <v>0</v>
          </cell>
          <cell r="CW1029">
            <v>0</v>
          </cell>
          <cell r="CZ1029">
            <v>0</v>
          </cell>
        </row>
        <row r="1030">
          <cell r="C1030" t="str">
            <v>HY8</v>
          </cell>
          <cell r="E1030">
            <v>2061549</v>
          </cell>
          <cell r="N1030">
            <v>44885</v>
          </cell>
          <cell r="Q1030">
            <v>0</v>
          </cell>
          <cell r="T1030">
            <v>0</v>
          </cell>
          <cell r="W1030">
            <v>0</v>
          </cell>
          <cell r="Z1030">
            <v>1333185</v>
          </cell>
          <cell r="AC1030">
            <v>0</v>
          </cell>
          <cell r="AF1030">
            <v>0</v>
          </cell>
          <cell r="AI1030">
            <v>683479</v>
          </cell>
          <cell r="AL1030">
            <v>0</v>
          </cell>
          <cell r="AO1030">
            <v>0</v>
          </cell>
          <cell r="AR1030">
            <v>0</v>
          </cell>
          <cell r="AU1030">
            <v>0</v>
          </cell>
          <cell r="AX1030">
            <v>0</v>
          </cell>
          <cell r="BA1030">
            <v>0</v>
          </cell>
          <cell r="BD1030">
            <v>0</v>
          </cell>
          <cell r="BG1030">
            <v>0</v>
          </cell>
          <cell r="BJ1030">
            <v>0</v>
          </cell>
          <cell r="BM1030">
            <v>0</v>
          </cell>
          <cell r="BP1030">
            <v>0</v>
          </cell>
          <cell r="BS1030">
            <v>0</v>
          </cell>
          <cell r="BV1030">
            <v>0</v>
          </cell>
          <cell r="BY1030">
            <v>0</v>
          </cell>
          <cell r="CB1030">
            <v>0</v>
          </cell>
          <cell r="CE1030">
            <v>0</v>
          </cell>
          <cell r="CH1030">
            <v>0</v>
          </cell>
          <cell r="CK1030">
            <v>0</v>
          </cell>
          <cell r="CN1030">
            <v>0</v>
          </cell>
          <cell r="CQ1030">
            <v>0</v>
          </cell>
          <cell r="CT1030">
            <v>0</v>
          </cell>
          <cell r="CW1030">
            <v>0</v>
          </cell>
          <cell r="CZ1030">
            <v>0</v>
          </cell>
        </row>
        <row r="1031">
          <cell r="C1031" t="str">
            <v>HY9</v>
          </cell>
          <cell r="E1031">
            <v>3079589</v>
          </cell>
          <cell r="N1031">
            <v>0</v>
          </cell>
          <cell r="Q1031">
            <v>0</v>
          </cell>
          <cell r="T1031">
            <v>0</v>
          </cell>
          <cell r="W1031">
            <v>0</v>
          </cell>
          <cell r="Z1031">
            <v>3773</v>
          </cell>
          <cell r="AC1031">
            <v>1278085</v>
          </cell>
          <cell r="AF1031">
            <v>0</v>
          </cell>
          <cell r="AI1031">
            <v>1797731</v>
          </cell>
          <cell r="AL1031">
            <v>0</v>
          </cell>
          <cell r="AO1031">
            <v>0</v>
          </cell>
          <cell r="AR1031">
            <v>0</v>
          </cell>
          <cell r="AU1031">
            <v>0</v>
          </cell>
          <cell r="AX1031">
            <v>0</v>
          </cell>
          <cell r="BA1031">
            <v>0</v>
          </cell>
          <cell r="BD1031">
            <v>0</v>
          </cell>
          <cell r="BG1031">
            <v>0</v>
          </cell>
          <cell r="BJ1031">
            <v>0</v>
          </cell>
          <cell r="BM1031">
            <v>0</v>
          </cell>
          <cell r="BP1031">
            <v>0</v>
          </cell>
          <cell r="BS1031">
            <v>0</v>
          </cell>
          <cell r="BV1031">
            <v>0</v>
          </cell>
          <cell r="BY1031">
            <v>0</v>
          </cell>
          <cell r="CB1031">
            <v>0</v>
          </cell>
          <cell r="CE1031">
            <v>0</v>
          </cell>
          <cell r="CH1031">
            <v>0</v>
          </cell>
          <cell r="CK1031">
            <v>0</v>
          </cell>
          <cell r="CN1031">
            <v>0</v>
          </cell>
          <cell r="CQ1031">
            <v>0</v>
          </cell>
          <cell r="CT1031">
            <v>0</v>
          </cell>
          <cell r="CW1031">
            <v>0</v>
          </cell>
          <cell r="CZ1031">
            <v>0</v>
          </cell>
        </row>
        <row r="1032">
          <cell r="C1032" t="str">
            <v>HY10</v>
          </cell>
          <cell r="E1032">
            <v>678296</v>
          </cell>
          <cell r="N1032">
            <v>0</v>
          </cell>
          <cell r="Q1032">
            <v>0</v>
          </cell>
          <cell r="T1032">
            <v>0</v>
          </cell>
          <cell r="W1032">
            <v>0</v>
          </cell>
          <cell r="Z1032">
            <v>0</v>
          </cell>
          <cell r="AC1032">
            <v>0</v>
          </cell>
          <cell r="AF1032">
            <v>0</v>
          </cell>
          <cell r="AI1032">
            <v>678296</v>
          </cell>
          <cell r="AL1032">
            <v>0</v>
          </cell>
          <cell r="AO1032">
            <v>0</v>
          </cell>
          <cell r="AR1032">
            <v>0</v>
          </cell>
          <cell r="AU1032">
            <v>0</v>
          </cell>
          <cell r="AX1032">
            <v>0</v>
          </cell>
          <cell r="BA1032">
            <v>0</v>
          </cell>
          <cell r="BD1032">
            <v>0</v>
          </cell>
          <cell r="BG1032">
            <v>0</v>
          </cell>
          <cell r="BJ1032">
            <v>0</v>
          </cell>
          <cell r="BM1032">
            <v>0</v>
          </cell>
          <cell r="BP1032">
            <v>0</v>
          </cell>
          <cell r="BS1032">
            <v>0</v>
          </cell>
          <cell r="BV1032">
            <v>0</v>
          </cell>
          <cell r="BY1032">
            <v>0</v>
          </cell>
          <cell r="CB1032">
            <v>0</v>
          </cell>
          <cell r="CE1032">
            <v>0</v>
          </cell>
          <cell r="CH1032">
            <v>0</v>
          </cell>
          <cell r="CK1032">
            <v>0</v>
          </cell>
          <cell r="CN1032">
            <v>0</v>
          </cell>
          <cell r="CQ1032">
            <v>0</v>
          </cell>
          <cell r="CT1032">
            <v>0</v>
          </cell>
          <cell r="CW1032">
            <v>0</v>
          </cell>
          <cell r="CZ1032">
            <v>0</v>
          </cell>
        </row>
        <row r="1033">
          <cell r="C1033" t="str">
            <v>HY11</v>
          </cell>
          <cell r="E1033">
            <v>2168869</v>
          </cell>
          <cell r="N1033">
            <v>0</v>
          </cell>
          <cell r="Q1033">
            <v>0</v>
          </cell>
          <cell r="T1033">
            <v>0</v>
          </cell>
          <cell r="W1033">
            <v>0</v>
          </cell>
          <cell r="Z1033">
            <v>0</v>
          </cell>
          <cell r="AC1033">
            <v>0</v>
          </cell>
          <cell r="AF1033">
            <v>0</v>
          </cell>
          <cell r="AI1033">
            <v>2168869</v>
          </cell>
          <cell r="AL1033">
            <v>0</v>
          </cell>
          <cell r="AO1033">
            <v>0</v>
          </cell>
          <cell r="AR1033">
            <v>0</v>
          </cell>
          <cell r="AU1033">
            <v>0</v>
          </cell>
          <cell r="AX1033">
            <v>0</v>
          </cell>
          <cell r="BA1033">
            <v>0</v>
          </cell>
          <cell r="BD1033">
            <v>0</v>
          </cell>
          <cell r="BG1033">
            <v>0</v>
          </cell>
          <cell r="BJ1033">
            <v>0</v>
          </cell>
          <cell r="BM1033">
            <v>0</v>
          </cell>
          <cell r="BP1033">
            <v>0</v>
          </cell>
          <cell r="BS1033">
            <v>0</v>
          </cell>
          <cell r="BV1033">
            <v>0</v>
          </cell>
          <cell r="BY1033">
            <v>0</v>
          </cell>
          <cell r="CB1033">
            <v>0</v>
          </cell>
          <cell r="CE1033">
            <v>0</v>
          </cell>
          <cell r="CH1033">
            <v>0</v>
          </cell>
          <cell r="CK1033">
            <v>0</v>
          </cell>
          <cell r="CN1033">
            <v>0</v>
          </cell>
          <cell r="CQ1033">
            <v>0</v>
          </cell>
          <cell r="CT1033">
            <v>0</v>
          </cell>
          <cell r="CW1033">
            <v>0</v>
          </cell>
          <cell r="CZ1033">
            <v>0</v>
          </cell>
        </row>
        <row r="1034">
          <cell r="C1034" t="str">
            <v>SL12</v>
          </cell>
          <cell r="E1034">
            <v>0</v>
          </cell>
          <cell r="N1034">
            <v>0</v>
          </cell>
          <cell r="Q1034">
            <v>0</v>
          </cell>
          <cell r="T1034">
            <v>0</v>
          </cell>
          <cell r="W1034">
            <v>0</v>
          </cell>
          <cell r="Z1034">
            <v>0</v>
          </cell>
          <cell r="AC1034">
            <v>0</v>
          </cell>
          <cell r="AF1034">
            <v>0</v>
          </cell>
          <cell r="AI1034">
            <v>0</v>
          </cell>
          <cell r="AL1034">
            <v>0</v>
          </cell>
          <cell r="AO1034">
            <v>0</v>
          </cell>
          <cell r="AR1034">
            <v>0</v>
          </cell>
          <cell r="AU1034">
            <v>0</v>
          </cell>
          <cell r="AX1034">
            <v>0</v>
          </cell>
          <cell r="BA1034">
            <v>0</v>
          </cell>
          <cell r="BD1034">
            <v>0</v>
          </cell>
          <cell r="BG1034">
            <v>0</v>
          </cell>
          <cell r="BJ1034">
            <v>0</v>
          </cell>
          <cell r="BM1034">
            <v>0</v>
          </cell>
          <cell r="BP1034">
            <v>0</v>
          </cell>
          <cell r="BS1034">
            <v>0</v>
          </cell>
          <cell r="BV1034">
            <v>0</v>
          </cell>
          <cell r="BY1034">
            <v>0</v>
          </cell>
          <cell r="CB1034">
            <v>0</v>
          </cell>
          <cell r="CE1034">
            <v>0</v>
          </cell>
          <cell r="CH1034">
            <v>0</v>
          </cell>
          <cell r="CK1034">
            <v>0</v>
          </cell>
          <cell r="CN1034">
            <v>0</v>
          </cell>
          <cell r="CQ1034">
            <v>0</v>
          </cell>
          <cell r="CT1034">
            <v>0</v>
          </cell>
          <cell r="CW1034">
            <v>0</v>
          </cell>
          <cell r="CZ1034">
            <v>0</v>
          </cell>
        </row>
        <row r="1035">
          <cell r="C1035" t="str">
            <v>SL13</v>
          </cell>
          <cell r="E1035">
            <v>204664</v>
          </cell>
          <cell r="N1035">
            <v>0</v>
          </cell>
          <cell r="Q1035">
            <v>0</v>
          </cell>
          <cell r="T1035">
            <v>0</v>
          </cell>
          <cell r="W1035">
            <v>0</v>
          </cell>
          <cell r="Z1035">
            <v>0</v>
          </cell>
          <cell r="AC1035">
            <v>0</v>
          </cell>
          <cell r="AF1035">
            <v>0</v>
          </cell>
          <cell r="AI1035">
            <v>0</v>
          </cell>
          <cell r="AL1035">
            <v>0</v>
          </cell>
          <cell r="AO1035">
            <v>0</v>
          </cell>
          <cell r="AR1035">
            <v>0</v>
          </cell>
          <cell r="AU1035">
            <v>0</v>
          </cell>
          <cell r="AX1035">
            <v>0</v>
          </cell>
          <cell r="BA1035">
            <v>0</v>
          </cell>
          <cell r="BD1035">
            <v>0</v>
          </cell>
          <cell r="BG1035">
            <v>0</v>
          </cell>
          <cell r="BJ1035">
            <v>204664</v>
          </cell>
          <cell r="BM1035">
            <v>0</v>
          </cell>
          <cell r="BP1035">
            <v>0</v>
          </cell>
          <cell r="BS1035">
            <v>0</v>
          </cell>
          <cell r="BV1035">
            <v>0</v>
          </cell>
          <cell r="BY1035">
            <v>0</v>
          </cell>
          <cell r="CB1035">
            <v>0</v>
          </cell>
          <cell r="CE1035">
            <v>0</v>
          </cell>
          <cell r="CH1035">
            <v>0</v>
          </cell>
          <cell r="CK1035">
            <v>0</v>
          </cell>
          <cell r="CN1035">
            <v>0</v>
          </cell>
          <cell r="CQ1035">
            <v>0</v>
          </cell>
          <cell r="CT1035">
            <v>0</v>
          </cell>
          <cell r="CW1035">
            <v>0</v>
          </cell>
          <cell r="CZ1035">
            <v>0</v>
          </cell>
        </row>
        <row r="1036">
          <cell r="C1036" t="str">
            <v>SL14</v>
          </cell>
          <cell r="E1036">
            <v>523230</v>
          </cell>
          <cell r="N1036">
            <v>0</v>
          </cell>
          <cell r="Q1036">
            <v>0</v>
          </cell>
          <cell r="T1036">
            <v>0</v>
          </cell>
          <cell r="W1036">
            <v>0</v>
          </cell>
          <cell r="Z1036">
            <v>0</v>
          </cell>
          <cell r="AC1036">
            <v>0</v>
          </cell>
          <cell r="AF1036">
            <v>0</v>
          </cell>
          <cell r="AI1036">
            <v>0</v>
          </cell>
          <cell r="AL1036">
            <v>0</v>
          </cell>
          <cell r="AO1036">
            <v>0</v>
          </cell>
          <cell r="AR1036">
            <v>0</v>
          </cell>
          <cell r="AU1036">
            <v>0</v>
          </cell>
          <cell r="AX1036">
            <v>0</v>
          </cell>
          <cell r="BA1036">
            <v>0</v>
          </cell>
          <cell r="BD1036">
            <v>0</v>
          </cell>
          <cell r="BG1036">
            <v>0</v>
          </cell>
          <cell r="BJ1036">
            <v>523230</v>
          </cell>
          <cell r="BM1036">
            <v>0</v>
          </cell>
          <cell r="BP1036">
            <v>0</v>
          </cell>
          <cell r="BS1036">
            <v>0</v>
          </cell>
          <cell r="BV1036">
            <v>0</v>
          </cell>
          <cell r="BY1036">
            <v>0</v>
          </cell>
          <cell r="CB1036">
            <v>0</v>
          </cell>
          <cell r="CE1036">
            <v>0</v>
          </cell>
          <cell r="CH1036">
            <v>0</v>
          </cell>
          <cell r="CK1036">
            <v>0</v>
          </cell>
          <cell r="CN1036">
            <v>0</v>
          </cell>
          <cell r="CQ1036">
            <v>0</v>
          </cell>
          <cell r="CT1036">
            <v>0</v>
          </cell>
          <cell r="CW1036">
            <v>0</v>
          </cell>
          <cell r="CZ1036">
            <v>0</v>
          </cell>
        </row>
        <row r="1037">
          <cell r="C1037" t="str">
            <v>SL15</v>
          </cell>
          <cell r="E1037">
            <v>24326</v>
          </cell>
          <cell r="N1037">
            <v>0</v>
          </cell>
          <cell r="Q1037">
            <v>0</v>
          </cell>
          <cell r="T1037">
            <v>0</v>
          </cell>
          <cell r="W1037">
            <v>0</v>
          </cell>
          <cell r="Z1037">
            <v>0</v>
          </cell>
          <cell r="AC1037">
            <v>0</v>
          </cell>
          <cell r="AF1037">
            <v>0</v>
          </cell>
          <cell r="AI1037">
            <v>0</v>
          </cell>
          <cell r="AL1037">
            <v>0</v>
          </cell>
          <cell r="AO1037">
            <v>0</v>
          </cell>
          <cell r="AR1037">
            <v>0</v>
          </cell>
          <cell r="AU1037">
            <v>0</v>
          </cell>
          <cell r="AX1037">
            <v>0</v>
          </cell>
          <cell r="BA1037">
            <v>0</v>
          </cell>
          <cell r="BD1037">
            <v>4812</v>
          </cell>
          <cell r="BG1037">
            <v>10384</v>
          </cell>
          <cell r="BJ1037">
            <v>9130</v>
          </cell>
          <cell r="BM1037">
            <v>0</v>
          </cell>
          <cell r="BP1037">
            <v>0</v>
          </cell>
          <cell r="BS1037">
            <v>0</v>
          </cell>
          <cell r="BV1037">
            <v>0</v>
          </cell>
          <cell r="BY1037">
            <v>0</v>
          </cell>
          <cell r="CB1037">
            <v>0</v>
          </cell>
          <cell r="CE1037">
            <v>0</v>
          </cell>
          <cell r="CH1037">
            <v>0</v>
          </cell>
          <cell r="CK1037">
            <v>0</v>
          </cell>
          <cell r="CN1037">
            <v>0</v>
          </cell>
          <cell r="CQ1037">
            <v>0</v>
          </cell>
          <cell r="CT1037">
            <v>0</v>
          </cell>
          <cell r="CW1037">
            <v>0</v>
          </cell>
          <cell r="CZ1037">
            <v>0</v>
          </cell>
        </row>
        <row r="1038">
          <cell r="C1038" t="str">
            <v>SL16</v>
          </cell>
          <cell r="E1038">
            <v>1431679</v>
          </cell>
          <cell r="N1038">
            <v>0</v>
          </cell>
          <cell r="Q1038">
            <v>0</v>
          </cell>
          <cell r="T1038">
            <v>0</v>
          </cell>
          <cell r="W1038">
            <v>0</v>
          </cell>
          <cell r="Z1038">
            <v>0</v>
          </cell>
          <cell r="AC1038">
            <v>0</v>
          </cell>
          <cell r="AF1038">
            <v>0</v>
          </cell>
          <cell r="AI1038">
            <v>0</v>
          </cell>
          <cell r="AL1038">
            <v>0</v>
          </cell>
          <cell r="AO1038">
            <v>0</v>
          </cell>
          <cell r="AR1038">
            <v>0</v>
          </cell>
          <cell r="AU1038">
            <v>0</v>
          </cell>
          <cell r="AX1038">
            <v>0</v>
          </cell>
          <cell r="BA1038">
            <v>935294</v>
          </cell>
          <cell r="BD1038">
            <v>496385</v>
          </cell>
          <cell r="BG1038">
            <v>0</v>
          </cell>
          <cell r="BJ1038">
            <v>0</v>
          </cell>
          <cell r="BM1038">
            <v>0</v>
          </cell>
          <cell r="BP1038">
            <v>0</v>
          </cell>
          <cell r="BS1038">
            <v>0</v>
          </cell>
          <cell r="BV1038">
            <v>0</v>
          </cell>
          <cell r="BY1038">
            <v>0</v>
          </cell>
          <cell r="CB1038">
            <v>0</v>
          </cell>
          <cell r="CE1038">
            <v>0</v>
          </cell>
          <cell r="CH1038">
            <v>0</v>
          </cell>
          <cell r="CK1038">
            <v>0</v>
          </cell>
          <cell r="CN1038">
            <v>0</v>
          </cell>
          <cell r="CQ1038">
            <v>0</v>
          </cell>
          <cell r="CT1038">
            <v>0</v>
          </cell>
          <cell r="CW1038">
            <v>0</v>
          </cell>
          <cell r="CZ1038">
            <v>0</v>
          </cell>
        </row>
        <row r="1039">
          <cell r="C1039" t="str">
            <v>SL17</v>
          </cell>
          <cell r="E1039">
            <v>1578391</v>
          </cell>
          <cell r="N1039">
            <v>0</v>
          </cell>
          <cell r="Q1039">
            <v>0</v>
          </cell>
          <cell r="T1039">
            <v>0</v>
          </cell>
          <cell r="W1039">
            <v>0</v>
          </cell>
          <cell r="Z1039">
            <v>0</v>
          </cell>
          <cell r="AC1039">
            <v>0</v>
          </cell>
          <cell r="AF1039">
            <v>0</v>
          </cell>
          <cell r="AI1039">
            <v>0</v>
          </cell>
          <cell r="AL1039">
            <v>0</v>
          </cell>
          <cell r="AO1039">
            <v>0</v>
          </cell>
          <cell r="AR1039">
            <v>0</v>
          </cell>
          <cell r="AU1039">
            <v>0</v>
          </cell>
          <cell r="AX1039">
            <v>0</v>
          </cell>
          <cell r="BA1039">
            <v>1570178</v>
          </cell>
          <cell r="BD1039">
            <v>8213</v>
          </cell>
          <cell r="BG1039">
            <v>0</v>
          </cell>
          <cell r="BJ1039">
            <v>0</v>
          </cell>
          <cell r="BM1039">
            <v>0</v>
          </cell>
          <cell r="BP1039">
            <v>0</v>
          </cell>
          <cell r="BS1039">
            <v>0</v>
          </cell>
          <cell r="BV1039">
            <v>0</v>
          </cell>
          <cell r="BY1039">
            <v>0</v>
          </cell>
          <cell r="CB1039">
            <v>0</v>
          </cell>
          <cell r="CE1039">
            <v>0</v>
          </cell>
          <cell r="CH1039">
            <v>0</v>
          </cell>
          <cell r="CK1039">
            <v>0</v>
          </cell>
          <cell r="CN1039">
            <v>0</v>
          </cell>
          <cell r="CQ1039">
            <v>0</v>
          </cell>
          <cell r="CT1039">
            <v>0</v>
          </cell>
          <cell r="CW1039">
            <v>0</v>
          </cell>
          <cell r="CZ1039">
            <v>0</v>
          </cell>
        </row>
        <row r="1040">
          <cell r="C1040" t="str">
            <v>SL18</v>
          </cell>
          <cell r="E1040">
            <v>3389679</v>
          </cell>
          <cell r="N1040">
            <v>0</v>
          </cell>
          <cell r="Q1040">
            <v>0</v>
          </cell>
          <cell r="T1040">
            <v>0</v>
          </cell>
          <cell r="W1040">
            <v>0</v>
          </cell>
          <cell r="Z1040">
            <v>0</v>
          </cell>
          <cell r="AC1040">
            <v>0</v>
          </cell>
          <cell r="AF1040">
            <v>811734</v>
          </cell>
          <cell r="AI1040">
            <v>720998</v>
          </cell>
          <cell r="AL1040">
            <v>660505</v>
          </cell>
          <cell r="AO1040">
            <v>1196442</v>
          </cell>
          <cell r="AR1040">
            <v>0</v>
          </cell>
          <cell r="AU1040">
            <v>0</v>
          </cell>
          <cell r="AX1040">
            <v>0</v>
          </cell>
          <cell r="BA1040">
            <v>0</v>
          </cell>
          <cell r="BD1040">
            <v>0</v>
          </cell>
          <cell r="BG1040">
            <v>0</v>
          </cell>
          <cell r="BJ1040">
            <v>0</v>
          </cell>
          <cell r="BM1040">
            <v>0</v>
          </cell>
          <cell r="BP1040">
            <v>0</v>
          </cell>
          <cell r="BS1040">
            <v>0</v>
          </cell>
          <cell r="BV1040">
            <v>0</v>
          </cell>
          <cell r="BY1040">
            <v>0</v>
          </cell>
          <cell r="CB1040">
            <v>0</v>
          </cell>
          <cell r="CE1040">
            <v>0</v>
          </cell>
          <cell r="CH1040">
            <v>0</v>
          </cell>
          <cell r="CK1040">
            <v>0</v>
          </cell>
          <cell r="CN1040">
            <v>0</v>
          </cell>
          <cell r="CQ1040">
            <v>0</v>
          </cell>
          <cell r="CT1040">
            <v>0</v>
          </cell>
          <cell r="CW1040">
            <v>0</v>
          </cell>
          <cell r="CZ1040">
            <v>0</v>
          </cell>
        </row>
        <row r="1041">
          <cell r="C1041" t="str">
            <v>SL19</v>
          </cell>
          <cell r="E1041">
            <v>3290768</v>
          </cell>
          <cell r="N1041">
            <v>0</v>
          </cell>
          <cell r="Q1041">
            <v>0</v>
          </cell>
          <cell r="T1041">
            <v>0</v>
          </cell>
          <cell r="W1041">
            <v>0</v>
          </cell>
          <cell r="Z1041">
            <v>0</v>
          </cell>
          <cell r="AC1041">
            <v>0</v>
          </cell>
          <cell r="AF1041">
            <v>2025</v>
          </cell>
          <cell r="AI1041">
            <v>129934</v>
          </cell>
          <cell r="AL1041">
            <v>2859345</v>
          </cell>
          <cell r="AO1041">
            <v>299464</v>
          </cell>
          <cell r="AR1041">
            <v>0</v>
          </cell>
          <cell r="AU1041">
            <v>0</v>
          </cell>
          <cell r="AX1041">
            <v>0</v>
          </cell>
          <cell r="BA1041">
            <v>0</v>
          </cell>
          <cell r="BD1041">
            <v>0</v>
          </cell>
          <cell r="BG1041">
            <v>0</v>
          </cell>
          <cell r="BJ1041">
            <v>0</v>
          </cell>
          <cell r="BM1041">
            <v>0</v>
          </cell>
          <cell r="BP1041">
            <v>0</v>
          </cell>
          <cell r="BS1041">
            <v>0</v>
          </cell>
          <cell r="BV1041">
            <v>0</v>
          </cell>
          <cell r="BY1041">
            <v>0</v>
          </cell>
          <cell r="CB1041">
            <v>0</v>
          </cell>
          <cell r="CE1041">
            <v>0</v>
          </cell>
          <cell r="CH1041">
            <v>0</v>
          </cell>
          <cell r="CK1041">
            <v>0</v>
          </cell>
          <cell r="CN1041">
            <v>0</v>
          </cell>
          <cell r="CQ1041">
            <v>0</v>
          </cell>
          <cell r="CT1041">
            <v>0</v>
          </cell>
          <cell r="CW1041">
            <v>0</v>
          </cell>
          <cell r="CZ1041">
            <v>0</v>
          </cell>
        </row>
        <row r="1042">
          <cell r="C1042" t="str">
            <v>SL20</v>
          </cell>
          <cell r="E1042">
            <v>2561499</v>
          </cell>
          <cell r="N1042">
            <v>0</v>
          </cell>
          <cell r="Q1042">
            <v>0</v>
          </cell>
          <cell r="T1042">
            <v>0</v>
          </cell>
          <cell r="W1042">
            <v>0</v>
          </cell>
          <cell r="Z1042">
            <v>0</v>
          </cell>
          <cell r="AC1042">
            <v>0</v>
          </cell>
          <cell r="AF1042">
            <v>1120898</v>
          </cell>
          <cell r="AI1042">
            <v>624591</v>
          </cell>
          <cell r="AL1042">
            <v>816010</v>
          </cell>
          <cell r="AO1042">
            <v>0</v>
          </cell>
          <cell r="AR1042">
            <v>0</v>
          </cell>
          <cell r="AU1042">
            <v>0</v>
          </cell>
          <cell r="AX1042">
            <v>0</v>
          </cell>
          <cell r="BA1042">
            <v>0</v>
          </cell>
          <cell r="BD1042">
            <v>0</v>
          </cell>
          <cell r="BG1042">
            <v>0</v>
          </cell>
          <cell r="BJ1042">
            <v>0</v>
          </cell>
          <cell r="BM1042">
            <v>0</v>
          </cell>
          <cell r="BP1042">
            <v>0</v>
          </cell>
          <cell r="BS1042">
            <v>0</v>
          </cell>
          <cell r="BV1042">
            <v>0</v>
          </cell>
          <cell r="BY1042">
            <v>0</v>
          </cell>
          <cell r="CB1042">
            <v>0</v>
          </cell>
          <cell r="CE1042">
            <v>0</v>
          </cell>
          <cell r="CH1042">
            <v>0</v>
          </cell>
          <cell r="CK1042">
            <v>0</v>
          </cell>
          <cell r="CN1042">
            <v>0</v>
          </cell>
          <cell r="CQ1042">
            <v>0</v>
          </cell>
          <cell r="CT1042">
            <v>0</v>
          </cell>
          <cell r="CW1042">
            <v>0</v>
          </cell>
          <cell r="CZ1042">
            <v>0</v>
          </cell>
        </row>
        <row r="1043">
          <cell r="C1043" t="str">
            <v>SL21</v>
          </cell>
          <cell r="E1043">
            <v>922414</v>
          </cell>
          <cell r="N1043">
            <v>0</v>
          </cell>
          <cell r="Q1043">
            <v>0</v>
          </cell>
          <cell r="T1043">
            <v>0</v>
          </cell>
          <cell r="W1043">
            <v>0</v>
          </cell>
          <cell r="Z1043">
            <v>0</v>
          </cell>
          <cell r="AC1043">
            <v>0</v>
          </cell>
          <cell r="AF1043">
            <v>0</v>
          </cell>
          <cell r="AI1043">
            <v>0</v>
          </cell>
          <cell r="AL1043">
            <v>0</v>
          </cell>
          <cell r="AO1043">
            <v>0</v>
          </cell>
          <cell r="AR1043">
            <v>0</v>
          </cell>
          <cell r="AU1043">
            <v>0</v>
          </cell>
          <cell r="AX1043">
            <v>0</v>
          </cell>
          <cell r="BA1043">
            <v>0</v>
          </cell>
          <cell r="BD1043">
            <v>0</v>
          </cell>
          <cell r="BG1043">
            <v>921356</v>
          </cell>
          <cell r="BJ1043">
            <v>1058</v>
          </cell>
          <cell r="BM1043">
            <v>0</v>
          </cell>
          <cell r="BP1043">
            <v>0</v>
          </cell>
          <cell r="BS1043">
            <v>0</v>
          </cell>
          <cell r="BV1043">
            <v>0</v>
          </cell>
          <cell r="BY1043">
            <v>0</v>
          </cell>
          <cell r="CB1043">
            <v>0</v>
          </cell>
          <cell r="CE1043">
            <v>0</v>
          </cell>
          <cell r="CH1043">
            <v>0</v>
          </cell>
          <cell r="CK1043">
            <v>0</v>
          </cell>
          <cell r="CN1043">
            <v>0</v>
          </cell>
          <cell r="CQ1043">
            <v>0</v>
          </cell>
          <cell r="CT1043">
            <v>0</v>
          </cell>
          <cell r="CW1043">
            <v>0</v>
          </cell>
          <cell r="CZ1043">
            <v>0</v>
          </cell>
        </row>
        <row r="1044">
          <cell r="C1044" t="str">
            <v>SL22</v>
          </cell>
          <cell r="E1044">
            <v>623970</v>
          </cell>
          <cell r="N1044">
            <v>0</v>
          </cell>
          <cell r="Q1044">
            <v>0</v>
          </cell>
          <cell r="T1044">
            <v>0</v>
          </cell>
          <cell r="W1044">
            <v>0</v>
          </cell>
          <cell r="Z1044">
            <v>0</v>
          </cell>
          <cell r="AC1044">
            <v>0</v>
          </cell>
          <cell r="AF1044">
            <v>0</v>
          </cell>
          <cell r="AI1044">
            <v>0</v>
          </cell>
          <cell r="AL1044">
            <v>0</v>
          </cell>
          <cell r="AO1044">
            <v>0</v>
          </cell>
          <cell r="AR1044">
            <v>0</v>
          </cell>
          <cell r="AU1044">
            <v>0</v>
          </cell>
          <cell r="AX1044">
            <v>0</v>
          </cell>
          <cell r="BA1044">
            <v>0</v>
          </cell>
          <cell r="BD1044">
            <v>0</v>
          </cell>
          <cell r="BG1044">
            <v>0</v>
          </cell>
          <cell r="BJ1044">
            <v>0</v>
          </cell>
          <cell r="BM1044">
            <v>623970</v>
          </cell>
          <cell r="BP1044">
            <v>0</v>
          </cell>
          <cell r="BS1044">
            <v>0</v>
          </cell>
          <cell r="BV1044">
            <v>0</v>
          </cell>
          <cell r="BY1044">
            <v>0</v>
          </cell>
          <cell r="CB1044">
            <v>0</v>
          </cell>
          <cell r="CE1044">
            <v>0</v>
          </cell>
          <cell r="CH1044">
            <v>0</v>
          </cell>
          <cell r="CK1044">
            <v>0</v>
          </cell>
          <cell r="CN1044">
            <v>0</v>
          </cell>
          <cell r="CQ1044">
            <v>0</v>
          </cell>
          <cell r="CT1044">
            <v>0</v>
          </cell>
          <cell r="CW1044">
            <v>0</v>
          </cell>
          <cell r="CZ1044">
            <v>0</v>
          </cell>
        </row>
        <row r="1045">
          <cell r="C1045" t="str">
            <v>SL23</v>
          </cell>
          <cell r="E1045">
            <v>587257</v>
          </cell>
          <cell r="N1045">
            <v>0</v>
          </cell>
          <cell r="Q1045">
            <v>0</v>
          </cell>
          <cell r="T1045">
            <v>0</v>
          </cell>
          <cell r="W1045">
            <v>0</v>
          </cell>
          <cell r="Z1045">
            <v>0</v>
          </cell>
          <cell r="AC1045">
            <v>0</v>
          </cell>
          <cell r="AF1045">
            <v>0</v>
          </cell>
          <cell r="AI1045">
            <v>0</v>
          </cell>
          <cell r="AL1045">
            <v>0</v>
          </cell>
          <cell r="AO1045">
            <v>0</v>
          </cell>
          <cell r="AR1045">
            <v>0</v>
          </cell>
          <cell r="AU1045">
            <v>0</v>
          </cell>
          <cell r="AX1045">
            <v>0</v>
          </cell>
          <cell r="BA1045">
            <v>0</v>
          </cell>
          <cell r="BD1045">
            <v>0</v>
          </cell>
          <cell r="BG1045">
            <v>587257</v>
          </cell>
          <cell r="BJ1045">
            <v>0</v>
          </cell>
          <cell r="BM1045">
            <v>0</v>
          </cell>
          <cell r="BP1045">
            <v>0</v>
          </cell>
          <cell r="BS1045">
            <v>0</v>
          </cell>
          <cell r="BV1045">
            <v>0</v>
          </cell>
          <cell r="BY1045">
            <v>0</v>
          </cell>
          <cell r="CB1045">
            <v>0</v>
          </cell>
          <cell r="CE1045">
            <v>0</v>
          </cell>
          <cell r="CH1045">
            <v>0</v>
          </cell>
          <cell r="CK1045">
            <v>0</v>
          </cell>
          <cell r="CN1045">
            <v>0</v>
          </cell>
          <cell r="CQ1045">
            <v>0</v>
          </cell>
          <cell r="CT1045">
            <v>0</v>
          </cell>
          <cell r="CW1045">
            <v>0</v>
          </cell>
          <cell r="CZ1045">
            <v>0</v>
          </cell>
        </row>
        <row r="1046">
          <cell r="C1046" t="str">
            <v>SL24</v>
          </cell>
          <cell r="E1046">
            <v>905310</v>
          </cell>
          <cell r="N1046">
            <v>0</v>
          </cell>
          <cell r="Q1046">
            <v>0</v>
          </cell>
          <cell r="T1046">
            <v>0</v>
          </cell>
          <cell r="W1046">
            <v>0</v>
          </cell>
          <cell r="Z1046">
            <v>0</v>
          </cell>
          <cell r="AC1046">
            <v>0</v>
          </cell>
          <cell r="AF1046">
            <v>0</v>
          </cell>
          <cell r="AI1046">
            <v>0</v>
          </cell>
          <cell r="AL1046">
            <v>0</v>
          </cell>
          <cell r="AO1046">
            <v>0</v>
          </cell>
          <cell r="AR1046">
            <v>0</v>
          </cell>
          <cell r="AU1046">
            <v>0</v>
          </cell>
          <cell r="AX1046">
            <v>878013</v>
          </cell>
          <cell r="BA1046">
            <v>22797</v>
          </cell>
          <cell r="BD1046">
            <v>4500</v>
          </cell>
          <cell r="BG1046">
            <v>0</v>
          </cell>
          <cell r="BJ1046">
            <v>0</v>
          </cell>
          <cell r="BM1046">
            <v>0</v>
          </cell>
          <cell r="BP1046">
            <v>0</v>
          </cell>
          <cell r="BS1046">
            <v>0</v>
          </cell>
          <cell r="BV1046">
            <v>0</v>
          </cell>
          <cell r="BY1046">
            <v>0</v>
          </cell>
          <cell r="CB1046">
            <v>0</v>
          </cell>
          <cell r="CE1046">
            <v>0</v>
          </cell>
          <cell r="CH1046">
            <v>0</v>
          </cell>
          <cell r="CK1046">
            <v>0</v>
          </cell>
          <cell r="CN1046">
            <v>0</v>
          </cell>
          <cell r="CQ1046">
            <v>0</v>
          </cell>
          <cell r="CT1046">
            <v>0</v>
          </cell>
          <cell r="CW1046">
            <v>0</v>
          </cell>
          <cell r="CZ1046">
            <v>0</v>
          </cell>
        </row>
        <row r="1047">
          <cell r="C1047" t="str">
            <v>SL25</v>
          </cell>
          <cell r="E1047">
            <v>1125446</v>
          </cell>
          <cell r="N1047">
            <v>0</v>
          </cell>
          <cell r="Q1047">
            <v>0</v>
          </cell>
          <cell r="T1047">
            <v>0</v>
          </cell>
          <cell r="W1047">
            <v>0</v>
          </cell>
          <cell r="Z1047">
            <v>0</v>
          </cell>
          <cell r="AC1047">
            <v>0</v>
          </cell>
          <cell r="AF1047">
            <v>0</v>
          </cell>
          <cell r="AI1047">
            <v>0</v>
          </cell>
          <cell r="AL1047">
            <v>0</v>
          </cell>
          <cell r="AO1047">
            <v>0</v>
          </cell>
          <cell r="AR1047">
            <v>0</v>
          </cell>
          <cell r="AU1047">
            <v>0</v>
          </cell>
          <cell r="AX1047">
            <v>1125446</v>
          </cell>
          <cell r="BA1047">
            <v>0</v>
          </cell>
          <cell r="BD1047">
            <v>0</v>
          </cell>
          <cell r="BG1047">
            <v>0</v>
          </cell>
          <cell r="BJ1047">
            <v>0</v>
          </cell>
          <cell r="BM1047">
            <v>0</v>
          </cell>
          <cell r="BP1047">
            <v>0</v>
          </cell>
          <cell r="BS1047">
            <v>0</v>
          </cell>
          <cell r="BV1047">
            <v>0</v>
          </cell>
          <cell r="BY1047">
            <v>0</v>
          </cell>
          <cell r="CB1047">
            <v>0</v>
          </cell>
          <cell r="CE1047">
            <v>0</v>
          </cell>
          <cell r="CH1047">
            <v>0</v>
          </cell>
          <cell r="CK1047">
            <v>0</v>
          </cell>
          <cell r="CN1047">
            <v>0</v>
          </cell>
          <cell r="CQ1047">
            <v>0</v>
          </cell>
          <cell r="CT1047">
            <v>0</v>
          </cell>
          <cell r="CW1047">
            <v>0</v>
          </cell>
          <cell r="CZ1047">
            <v>0</v>
          </cell>
        </row>
        <row r="1048">
          <cell r="C1048" t="str">
            <v>SL26</v>
          </cell>
          <cell r="E1048">
            <v>1161039</v>
          </cell>
          <cell r="N1048">
            <v>0</v>
          </cell>
          <cell r="Q1048">
            <v>0</v>
          </cell>
          <cell r="T1048">
            <v>0</v>
          </cell>
          <cell r="W1048">
            <v>0</v>
          </cell>
          <cell r="Z1048">
            <v>0</v>
          </cell>
          <cell r="AC1048">
            <v>0</v>
          </cell>
          <cell r="AF1048">
            <v>0</v>
          </cell>
          <cell r="AI1048">
            <v>0</v>
          </cell>
          <cell r="AL1048">
            <v>0</v>
          </cell>
          <cell r="AO1048">
            <v>0</v>
          </cell>
          <cell r="AR1048">
            <v>0</v>
          </cell>
          <cell r="AU1048">
            <v>238240</v>
          </cell>
          <cell r="AX1048">
            <v>922799</v>
          </cell>
          <cell r="BA1048">
            <v>0</v>
          </cell>
          <cell r="BD1048">
            <v>0</v>
          </cell>
          <cell r="BG1048">
            <v>0</v>
          </cell>
          <cell r="BJ1048">
            <v>0</v>
          </cell>
          <cell r="BM1048">
            <v>0</v>
          </cell>
          <cell r="BP1048">
            <v>0</v>
          </cell>
          <cell r="BS1048">
            <v>0</v>
          </cell>
          <cell r="BV1048">
            <v>0</v>
          </cell>
          <cell r="BY1048">
            <v>0</v>
          </cell>
          <cell r="CB1048">
            <v>0</v>
          </cell>
          <cell r="CE1048">
            <v>0</v>
          </cell>
          <cell r="CH1048">
            <v>0</v>
          </cell>
          <cell r="CK1048">
            <v>0</v>
          </cell>
          <cell r="CN1048">
            <v>0</v>
          </cell>
          <cell r="CQ1048">
            <v>0</v>
          </cell>
          <cell r="CT1048">
            <v>0</v>
          </cell>
          <cell r="CW1048">
            <v>0</v>
          </cell>
          <cell r="CZ1048">
            <v>0</v>
          </cell>
        </row>
        <row r="1049">
          <cell r="C1049" t="str">
            <v>SL27</v>
          </cell>
          <cell r="E1049">
            <v>2104189</v>
          </cell>
          <cell r="N1049">
            <v>0</v>
          </cell>
          <cell r="Q1049">
            <v>0</v>
          </cell>
          <cell r="T1049">
            <v>0</v>
          </cell>
          <cell r="W1049">
            <v>0</v>
          </cell>
          <cell r="Z1049">
            <v>0</v>
          </cell>
          <cell r="AC1049">
            <v>0</v>
          </cell>
          <cell r="AF1049">
            <v>0</v>
          </cell>
          <cell r="AI1049">
            <v>2049</v>
          </cell>
          <cell r="AL1049">
            <v>1917021</v>
          </cell>
          <cell r="AO1049">
            <v>68580</v>
          </cell>
          <cell r="AR1049">
            <v>0</v>
          </cell>
          <cell r="AU1049">
            <v>116539</v>
          </cell>
          <cell r="AX1049">
            <v>0</v>
          </cell>
          <cell r="BA1049">
            <v>0</v>
          </cell>
          <cell r="BD1049">
            <v>0</v>
          </cell>
          <cell r="BG1049">
            <v>0</v>
          </cell>
          <cell r="BJ1049">
            <v>0</v>
          </cell>
          <cell r="BM1049">
            <v>0</v>
          </cell>
          <cell r="BP1049">
            <v>0</v>
          </cell>
          <cell r="BS1049">
            <v>0</v>
          </cell>
          <cell r="BV1049">
            <v>0</v>
          </cell>
          <cell r="BY1049">
            <v>0</v>
          </cell>
          <cell r="CB1049">
            <v>0</v>
          </cell>
          <cell r="CE1049">
            <v>0</v>
          </cell>
          <cell r="CH1049">
            <v>0</v>
          </cell>
          <cell r="CK1049">
            <v>0</v>
          </cell>
          <cell r="CN1049">
            <v>0</v>
          </cell>
          <cell r="CQ1049">
            <v>0</v>
          </cell>
          <cell r="CT1049">
            <v>0</v>
          </cell>
          <cell r="CW1049">
            <v>0</v>
          </cell>
          <cell r="CZ1049">
            <v>0</v>
          </cell>
        </row>
        <row r="1050">
          <cell r="C1050" t="str">
            <v>SL28</v>
          </cell>
          <cell r="E1050">
            <v>2576839</v>
          </cell>
          <cell r="M1050" t="str">
            <v xml:space="preserve">  </v>
          </cell>
          <cell r="N1050">
            <v>0</v>
          </cell>
          <cell r="Q1050">
            <v>0</v>
          </cell>
          <cell r="T1050">
            <v>0</v>
          </cell>
          <cell r="W1050">
            <v>0</v>
          </cell>
          <cell r="Z1050">
            <v>0</v>
          </cell>
          <cell r="AC1050">
            <v>421096</v>
          </cell>
          <cell r="AF1050">
            <v>1568984</v>
          </cell>
          <cell r="AI1050">
            <v>0</v>
          </cell>
          <cell r="AL1050">
            <v>586759</v>
          </cell>
          <cell r="AO1050">
            <v>0</v>
          </cell>
          <cell r="AR1050">
            <v>0</v>
          </cell>
          <cell r="AU1050">
            <v>0</v>
          </cell>
          <cell r="AX1050">
            <v>0</v>
          </cell>
          <cell r="BA1050">
            <v>0</v>
          </cell>
          <cell r="BD1050">
            <v>0</v>
          </cell>
          <cell r="BG1050">
            <v>0</v>
          </cell>
          <cell r="BJ1050">
            <v>0</v>
          </cell>
          <cell r="BM1050">
            <v>0</v>
          </cell>
          <cell r="BP1050">
            <v>0</v>
          </cell>
          <cell r="BS1050">
            <v>0</v>
          </cell>
          <cell r="BV1050">
            <v>0</v>
          </cell>
          <cell r="BY1050">
            <v>0</v>
          </cell>
          <cell r="CB1050">
            <v>0</v>
          </cell>
          <cell r="CE1050">
            <v>0</v>
          </cell>
          <cell r="CH1050">
            <v>0</v>
          </cell>
          <cell r="CK1050">
            <v>0</v>
          </cell>
          <cell r="CN1050">
            <v>0</v>
          </cell>
          <cell r="CQ1050">
            <v>0</v>
          </cell>
          <cell r="CT1050">
            <v>0</v>
          </cell>
          <cell r="CW1050">
            <v>0</v>
          </cell>
          <cell r="CZ1050">
            <v>0</v>
          </cell>
        </row>
        <row r="1051">
          <cell r="C1051" t="str">
            <v>SL29</v>
          </cell>
          <cell r="E1051">
            <v>2745944</v>
          </cell>
          <cell r="N1051">
            <v>0</v>
          </cell>
          <cell r="Q1051">
            <v>0</v>
          </cell>
          <cell r="T1051">
            <v>0</v>
          </cell>
          <cell r="W1051">
            <v>0</v>
          </cell>
          <cell r="Z1051">
            <v>0</v>
          </cell>
          <cell r="AC1051">
            <v>0</v>
          </cell>
          <cell r="AF1051">
            <v>355916</v>
          </cell>
          <cell r="AI1051">
            <v>0</v>
          </cell>
          <cell r="AL1051">
            <v>407821</v>
          </cell>
          <cell r="AO1051">
            <v>1982207</v>
          </cell>
          <cell r="AR1051">
            <v>0</v>
          </cell>
          <cell r="AU1051">
            <v>0</v>
          </cell>
          <cell r="AX1051">
            <v>0</v>
          </cell>
          <cell r="BA1051">
            <v>0</v>
          </cell>
          <cell r="BD1051">
            <v>0</v>
          </cell>
          <cell r="BG1051">
            <v>0</v>
          </cell>
          <cell r="BJ1051">
            <v>0</v>
          </cell>
          <cell r="BM1051">
            <v>0</v>
          </cell>
          <cell r="BP1051">
            <v>0</v>
          </cell>
          <cell r="BS1051">
            <v>0</v>
          </cell>
          <cell r="BV1051">
            <v>0</v>
          </cell>
          <cell r="BY1051">
            <v>0</v>
          </cell>
          <cell r="CB1051">
            <v>0</v>
          </cell>
          <cell r="CE1051">
            <v>0</v>
          </cell>
          <cell r="CH1051">
            <v>0</v>
          </cell>
          <cell r="CK1051">
            <v>0</v>
          </cell>
          <cell r="CN1051">
            <v>0</v>
          </cell>
          <cell r="CQ1051">
            <v>0</v>
          </cell>
          <cell r="CT1051">
            <v>0</v>
          </cell>
          <cell r="CW1051">
            <v>0</v>
          </cell>
          <cell r="CZ1051">
            <v>0</v>
          </cell>
        </row>
        <row r="1052">
          <cell r="C1052" t="str">
            <v>SL30</v>
          </cell>
          <cell r="E1052">
            <v>1578102</v>
          </cell>
          <cell r="N1052">
            <v>0</v>
          </cell>
          <cell r="Q1052">
            <v>0</v>
          </cell>
          <cell r="T1052">
            <v>0</v>
          </cell>
          <cell r="W1052">
            <v>0</v>
          </cell>
          <cell r="Z1052">
            <v>0</v>
          </cell>
          <cell r="AC1052">
            <v>0</v>
          </cell>
          <cell r="AF1052">
            <v>0</v>
          </cell>
          <cell r="AI1052">
            <v>0</v>
          </cell>
          <cell r="AL1052">
            <v>0</v>
          </cell>
          <cell r="AO1052">
            <v>0</v>
          </cell>
          <cell r="AR1052">
            <v>645248</v>
          </cell>
          <cell r="AU1052">
            <v>877515</v>
          </cell>
          <cell r="AX1052">
            <v>0</v>
          </cell>
          <cell r="BA1052">
            <v>55339</v>
          </cell>
          <cell r="BD1052">
            <v>0</v>
          </cell>
          <cell r="BG1052">
            <v>0</v>
          </cell>
          <cell r="BJ1052">
            <v>0</v>
          </cell>
          <cell r="BM1052">
            <v>0</v>
          </cell>
          <cell r="BP1052">
            <v>0</v>
          </cell>
          <cell r="BS1052">
            <v>0</v>
          </cell>
          <cell r="BV1052">
            <v>0</v>
          </cell>
          <cell r="BY1052">
            <v>0</v>
          </cell>
          <cell r="CB1052">
            <v>0</v>
          </cell>
          <cell r="CE1052">
            <v>0</v>
          </cell>
          <cell r="CH1052">
            <v>0</v>
          </cell>
          <cell r="CK1052">
            <v>0</v>
          </cell>
          <cell r="CN1052">
            <v>0</v>
          </cell>
          <cell r="CQ1052">
            <v>0</v>
          </cell>
          <cell r="CT1052">
            <v>0</v>
          </cell>
          <cell r="CW1052">
            <v>0</v>
          </cell>
          <cell r="CZ1052">
            <v>0</v>
          </cell>
        </row>
        <row r="1053">
          <cell r="C1053" t="str">
            <v>SL31</v>
          </cell>
          <cell r="E1053">
            <v>597790</v>
          </cell>
          <cell r="N1053">
            <v>0</v>
          </cell>
          <cell r="Q1053">
            <v>0</v>
          </cell>
          <cell r="T1053">
            <v>0</v>
          </cell>
          <cell r="W1053">
            <v>0</v>
          </cell>
          <cell r="Z1053">
            <v>0</v>
          </cell>
          <cell r="AC1053">
            <v>0</v>
          </cell>
          <cell r="AF1053">
            <v>0</v>
          </cell>
          <cell r="AI1053">
            <v>0</v>
          </cell>
          <cell r="AL1053">
            <v>0</v>
          </cell>
          <cell r="AO1053">
            <v>0</v>
          </cell>
          <cell r="AR1053">
            <v>0</v>
          </cell>
          <cell r="AU1053">
            <v>290706</v>
          </cell>
          <cell r="AX1053">
            <v>0</v>
          </cell>
          <cell r="BA1053">
            <v>307084</v>
          </cell>
          <cell r="BD1053">
            <v>0</v>
          </cell>
          <cell r="BG1053">
            <v>0</v>
          </cell>
          <cell r="BJ1053">
            <v>0</v>
          </cell>
          <cell r="BM1053">
            <v>0</v>
          </cell>
          <cell r="BP1053">
            <v>0</v>
          </cell>
          <cell r="BS1053">
            <v>0</v>
          </cell>
          <cell r="BV1053">
            <v>0</v>
          </cell>
          <cell r="BY1053">
            <v>0</v>
          </cell>
          <cell r="CB1053">
            <v>0</v>
          </cell>
          <cell r="CE1053">
            <v>0</v>
          </cell>
          <cell r="CH1053">
            <v>0</v>
          </cell>
          <cell r="CK1053">
            <v>0</v>
          </cell>
          <cell r="CN1053">
            <v>0</v>
          </cell>
          <cell r="CQ1053">
            <v>0</v>
          </cell>
          <cell r="CT1053">
            <v>0</v>
          </cell>
          <cell r="CW1053">
            <v>0</v>
          </cell>
          <cell r="CZ1053">
            <v>0</v>
          </cell>
        </row>
        <row r="1054">
          <cell r="C1054" t="str">
            <v>SL32</v>
          </cell>
          <cell r="E1054">
            <v>223677</v>
          </cell>
          <cell r="N1054">
            <v>0</v>
          </cell>
          <cell r="Q1054">
            <v>0</v>
          </cell>
          <cell r="T1054">
            <v>0</v>
          </cell>
          <cell r="W1054">
            <v>0</v>
          </cell>
          <cell r="Z1054">
            <v>0</v>
          </cell>
          <cell r="AC1054">
            <v>0</v>
          </cell>
          <cell r="AF1054">
            <v>0</v>
          </cell>
          <cell r="AI1054">
            <v>0</v>
          </cell>
          <cell r="AL1054">
            <v>0</v>
          </cell>
          <cell r="AO1054">
            <v>0</v>
          </cell>
          <cell r="AR1054">
            <v>0</v>
          </cell>
          <cell r="AU1054">
            <v>0</v>
          </cell>
          <cell r="AX1054">
            <v>0</v>
          </cell>
          <cell r="BA1054">
            <v>0</v>
          </cell>
          <cell r="BD1054">
            <v>113298</v>
          </cell>
          <cell r="BG1054">
            <v>110379</v>
          </cell>
          <cell r="BJ1054">
            <v>0</v>
          </cell>
          <cell r="BM1054">
            <v>0</v>
          </cell>
          <cell r="BP1054">
            <v>0</v>
          </cell>
          <cell r="BS1054">
            <v>0</v>
          </cell>
          <cell r="BV1054">
            <v>0</v>
          </cell>
          <cell r="BY1054">
            <v>0</v>
          </cell>
          <cell r="CB1054">
            <v>0</v>
          </cell>
          <cell r="CE1054">
            <v>0</v>
          </cell>
          <cell r="CH1054">
            <v>0</v>
          </cell>
          <cell r="CK1054">
            <v>0</v>
          </cell>
          <cell r="CN1054">
            <v>0</v>
          </cell>
          <cell r="CQ1054">
            <v>0</v>
          </cell>
          <cell r="CT1054">
            <v>0</v>
          </cell>
          <cell r="CW1054">
            <v>0</v>
          </cell>
          <cell r="CZ1054">
            <v>0</v>
          </cell>
        </row>
        <row r="1055">
          <cell r="C1055" t="str">
            <v>SL33</v>
          </cell>
          <cell r="E1055">
            <v>104104</v>
          </cell>
          <cell r="N1055">
            <v>0</v>
          </cell>
          <cell r="Q1055">
            <v>0</v>
          </cell>
          <cell r="T1055">
            <v>0</v>
          </cell>
          <cell r="W1055">
            <v>0</v>
          </cell>
          <cell r="Z1055">
            <v>0</v>
          </cell>
          <cell r="AC1055">
            <v>0</v>
          </cell>
          <cell r="AF1055">
            <v>0</v>
          </cell>
          <cell r="AI1055">
            <v>0</v>
          </cell>
          <cell r="AL1055">
            <v>0</v>
          </cell>
          <cell r="AO1055">
            <v>0</v>
          </cell>
          <cell r="AR1055">
            <v>0</v>
          </cell>
          <cell r="AU1055">
            <v>0</v>
          </cell>
          <cell r="AX1055">
            <v>0</v>
          </cell>
          <cell r="BA1055">
            <v>0</v>
          </cell>
          <cell r="BD1055">
            <v>0</v>
          </cell>
          <cell r="BG1055">
            <v>0</v>
          </cell>
          <cell r="BJ1055">
            <v>0</v>
          </cell>
          <cell r="BM1055">
            <v>104104</v>
          </cell>
          <cell r="BP1055">
            <v>0</v>
          </cell>
          <cell r="BS1055">
            <v>0</v>
          </cell>
          <cell r="BV1055">
            <v>0</v>
          </cell>
          <cell r="BY1055">
            <v>0</v>
          </cell>
          <cell r="CB1055">
            <v>0</v>
          </cell>
          <cell r="CE1055">
            <v>0</v>
          </cell>
          <cell r="CH1055">
            <v>0</v>
          </cell>
          <cell r="CK1055">
            <v>0</v>
          </cell>
          <cell r="CN1055">
            <v>0</v>
          </cell>
          <cell r="CQ1055">
            <v>0</v>
          </cell>
          <cell r="CT1055">
            <v>0</v>
          </cell>
          <cell r="CW1055">
            <v>0</v>
          </cell>
          <cell r="CZ1055">
            <v>0</v>
          </cell>
        </row>
        <row r="1056">
          <cell r="C1056" t="str">
            <v>SL34</v>
          </cell>
          <cell r="E1056">
            <v>420653</v>
          </cell>
          <cell r="N1056">
            <v>0</v>
          </cell>
          <cell r="Q1056">
            <v>0</v>
          </cell>
          <cell r="T1056">
            <v>0</v>
          </cell>
          <cell r="W1056">
            <v>0</v>
          </cell>
          <cell r="Z1056">
            <v>0</v>
          </cell>
          <cell r="AC1056">
            <v>0</v>
          </cell>
          <cell r="AF1056">
            <v>0</v>
          </cell>
          <cell r="AI1056">
            <v>0</v>
          </cell>
          <cell r="AL1056">
            <v>0</v>
          </cell>
          <cell r="AO1056">
            <v>0</v>
          </cell>
          <cell r="AR1056">
            <v>0</v>
          </cell>
          <cell r="AU1056">
            <v>0</v>
          </cell>
          <cell r="AX1056">
            <v>0</v>
          </cell>
          <cell r="BA1056">
            <v>0</v>
          </cell>
          <cell r="BD1056">
            <v>0</v>
          </cell>
          <cell r="BG1056">
            <v>0</v>
          </cell>
          <cell r="BJ1056">
            <v>0</v>
          </cell>
          <cell r="BM1056">
            <v>420653</v>
          </cell>
          <cell r="BP1056">
            <v>0</v>
          </cell>
          <cell r="BS1056">
            <v>0</v>
          </cell>
          <cell r="BV1056">
            <v>0</v>
          </cell>
          <cell r="BY1056">
            <v>0</v>
          </cell>
          <cell r="CB1056">
            <v>0</v>
          </cell>
          <cell r="CE1056">
            <v>0</v>
          </cell>
          <cell r="CH1056">
            <v>0</v>
          </cell>
          <cell r="CK1056">
            <v>0</v>
          </cell>
          <cell r="CN1056">
            <v>0</v>
          </cell>
          <cell r="CQ1056">
            <v>0</v>
          </cell>
          <cell r="CT1056">
            <v>0</v>
          </cell>
          <cell r="CW1056">
            <v>0</v>
          </cell>
          <cell r="CZ1056">
            <v>0</v>
          </cell>
        </row>
        <row r="1057">
          <cell r="C1057" t="str">
            <v>SL35</v>
          </cell>
          <cell r="E1057">
            <v>1998304</v>
          </cell>
          <cell r="N1057">
            <v>0</v>
          </cell>
          <cell r="Q1057">
            <v>0</v>
          </cell>
          <cell r="T1057">
            <v>0</v>
          </cell>
          <cell r="W1057">
            <v>0</v>
          </cell>
          <cell r="Z1057">
            <v>0</v>
          </cell>
          <cell r="AC1057">
            <v>0</v>
          </cell>
          <cell r="AF1057">
            <v>0</v>
          </cell>
          <cell r="AI1057">
            <v>0</v>
          </cell>
          <cell r="AL1057">
            <v>0</v>
          </cell>
          <cell r="AO1057">
            <v>0</v>
          </cell>
          <cell r="AR1057">
            <v>1568531</v>
          </cell>
          <cell r="AU1057">
            <v>429773</v>
          </cell>
          <cell r="AX1057">
            <v>0</v>
          </cell>
          <cell r="BA1057">
            <v>0</v>
          </cell>
          <cell r="BD1057">
            <v>0</v>
          </cell>
          <cell r="BG1057">
            <v>0</v>
          </cell>
          <cell r="BJ1057">
            <v>0</v>
          </cell>
          <cell r="BM1057">
            <v>0</v>
          </cell>
          <cell r="BP1057">
            <v>0</v>
          </cell>
          <cell r="BS1057">
            <v>0</v>
          </cell>
          <cell r="BV1057">
            <v>0</v>
          </cell>
          <cell r="BY1057">
            <v>0</v>
          </cell>
          <cell r="CB1057">
            <v>0</v>
          </cell>
          <cell r="CE1057">
            <v>0</v>
          </cell>
          <cell r="CH1057">
            <v>0</v>
          </cell>
          <cell r="CK1057">
            <v>0</v>
          </cell>
          <cell r="CN1057">
            <v>0</v>
          </cell>
          <cell r="CQ1057">
            <v>0</v>
          </cell>
          <cell r="CT1057">
            <v>0</v>
          </cell>
          <cell r="CW1057">
            <v>0</v>
          </cell>
          <cell r="CZ1057">
            <v>0</v>
          </cell>
        </row>
        <row r="1058">
          <cell r="C1058" t="str">
            <v>SL36</v>
          </cell>
          <cell r="E1058">
            <v>1887905</v>
          </cell>
          <cell r="N1058">
            <v>0</v>
          </cell>
          <cell r="Q1058">
            <v>0</v>
          </cell>
          <cell r="T1058">
            <v>0</v>
          </cell>
          <cell r="W1058">
            <v>0</v>
          </cell>
          <cell r="Z1058">
            <v>0</v>
          </cell>
          <cell r="AC1058">
            <v>0</v>
          </cell>
          <cell r="AF1058">
            <v>0</v>
          </cell>
          <cell r="AI1058">
            <v>0</v>
          </cell>
          <cell r="AL1058">
            <v>0</v>
          </cell>
          <cell r="AO1058">
            <v>18840</v>
          </cell>
          <cell r="AR1058">
            <v>1223194</v>
          </cell>
          <cell r="AU1058">
            <v>200401</v>
          </cell>
          <cell r="AX1058">
            <v>0</v>
          </cell>
          <cell r="BA1058">
            <v>0</v>
          </cell>
          <cell r="BD1058">
            <v>445470</v>
          </cell>
          <cell r="BG1058">
            <v>0</v>
          </cell>
          <cell r="BJ1058">
            <v>0</v>
          </cell>
          <cell r="BM1058">
            <v>0</v>
          </cell>
          <cell r="BP1058">
            <v>0</v>
          </cell>
          <cell r="BS1058">
            <v>0</v>
          </cell>
          <cell r="BV1058">
            <v>0</v>
          </cell>
          <cell r="BY1058">
            <v>0</v>
          </cell>
          <cell r="CB1058">
            <v>0</v>
          </cell>
          <cell r="CE1058">
            <v>0</v>
          </cell>
          <cell r="CH1058">
            <v>0</v>
          </cell>
          <cell r="CK1058">
            <v>0</v>
          </cell>
          <cell r="CN1058">
            <v>0</v>
          </cell>
          <cell r="CQ1058">
            <v>0</v>
          </cell>
          <cell r="CT1058">
            <v>0</v>
          </cell>
          <cell r="CW1058">
            <v>0</v>
          </cell>
          <cell r="CZ1058">
            <v>0</v>
          </cell>
        </row>
        <row r="1059">
          <cell r="C1059" t="str">
            <v>SL37</v>
          </cell>
          <cell r="E1059">
            <v>2995474</v>
          </cell>
          <cell r="N1059">
            <v>0</v>
          </cell>
          <cell r="Q1059">
            <v>0</v>
          </cell>
          <cell r="T1059">
            <v>0</v>
          </cell>
          <cell r="W1059">
            <v>0</v>
          </cell>
          <cell r="Z1059">
            <v>0</v>
          </cell>
          <cell r="AC1059">
            <v>0</v>
          </cell>
          <cell r="AF1059">
            <v>0</v>
          </cell>
          <cell r="AI1059">
            <v>0</v>
          </cell>
          <cell r="AL1059">
            <v>0</v>
          </cell>
          <cell r="AO1059">
            <v>1505745</v>
          </cell>
          <cell r="AR1059">
            <v>651735</v>
          </cell>
          <cell r="AU1059">
            <v>621544</v>
          </cell>
          <cell r="AX1059">
            <v>0</v>
          </cell>
          <cell r="BA1059">
            <v>216450</v>
          </cell>
          <cell r="BD1059">
            <v>0</v>
          </cell>
          <cell r="BG1059">
            <v>0</v>
          </cell>
          <cell r="BJ1059">
            <v>0</v>
          </cell>
          <cell r="BM1059">
            <v>0</v>
          </cell>
          <cell r="BP1059">
            <v>0</v>
          </cell>
          <cell r="BS1059">
            <v>0</v>
          </cell>
          <cell r="BV1059">
            <v>0</v>
          </cell>
          <cell r="BY1059">
            <v>0</v>
          </cell>
          <cell r="CB1059">
            <v>0</v>
          </cell>
          <cell r="CE1059">
            <v>0</v>
          </cell>
          <cell r="CH1059">
            <v>0</v>
          </cell>
          <cell r="CK1059">
            <v>0</v>
          </cell>
          <cell r="CN1059">
            <v>0</v>
          </cell>
          <cell r="CQ1059">
            <v>0</v>
          </cell>
          <cell r="CT1059">
            <v>0</v>
          </cell>
          <cell r="CW1059">
            <v>0</v>
          </cell>
          <cell r="CZ1059">
            <v>0</v>
          </cell>
        </row>
        <row r="1060">
          <cell r="C1060" t="str">
            <v>SL38</v>
          </cell>
          <cell r="E1060">
            <v>1663508</v>
          </cell>
          <cell r="N1060">
            <v>0</v>
          </cell>
          <cell r="Q1060">
            <v>0</v>
          </cell>
          <cell r="T1060">
            <v>0</v>
          </cell>
          <cell r="W1060">
            <v>0</v>
          </cell>
          <cell r="Z1060">
            <v>0</v>
          </cell>
          <cell r="AC1060">
            <v>0</v>
          </cell>
          <cell r="AF1060">
            <v>0</v>
          </cell>
          <cell r="AI1060">
            <v>0</v>
          </cell>
          <cell r="AL1060">
            <v>0</v>
          </cell>
          <cell r="AO1060">
            <v>0</v>
          </cell>
          <cell r="AR1060">
            <v>0</v>
          </cell>
          <cell r="AU1060">
            <v>0</v>
          </cell>
          <cell r="AX1060">
            <v>0</v>
          </cell>
          <cell r="BA1060">
            <v>0</v>
          </cell>
          <cell r="BD1060">
            <v>1189418</v>
          </cell>
          <cell r="BG1060">
            <v>202675</v>
          </cell>
          <cell r="BJ1060">
            <v>271415</v>
          </cell>
          <cell r="BM1060">
            <v>0</v>
          </cell>
          <cell r="BP1060">
            <v>0</v>
          </cell>
          <cell r="BS1060">
            <v>0</v>
          </cell>
          <cell r="BV1060">
            <v>0</v>
          </cell>
          <cell r="BY1060">
            <v>0</v>
          </cell>
          <cell r="CB1060">
            <v>0</v>
          </cell>
          <cell r="CE1060">
            <v>0</v>
          </cell>
          <cell r="CH1060">
            <v>0</v>
          </cell>
          <cell r="CK1060">
            <v>0</v>
          </cell>
          <cell r="CN1060">
            <v>0</v>
          </cell>
          <cell r="CQ1060">
            <v>0</v>
          </cell>
          <cell r="CT1060">
            <v>0</v>
          </cell>
          <cell r="CW1060">
            <v>0</v>
          </cell>
          <cell r="CZ1060">
            <v>0</v>
          </cell>
        </row>
        <row r="1061">
          <cell r="C1061" t="str">
            <v>SL39</v>
          </cell>
          <cell r="E1061">
            <v>184099</v>
          </cell>
          <cell r="N1061">
            <v>0</v>
          </cell>
          <cell r="Q1061">
            <v>0</v>
          </cell>
          <cell r="T1061">
            <v>0</v>
          </cell>
          <cell r="W1061">
            <v>0</v>
          </cell>
          <cell r="Z1061">
            <v>0</v>
          </cell>
          <cell r="AC1061">
            <v>0</v>
          </cell>
          <cell r="AF1061">
            <v>0</v>
          </cell>
          <cell r="AI1061">
            <v>0</v>
          </cell>
          <cell r="AL1061">
            <v>0</v>
          </cell>
          <cell r="AO1061">
            <v>0</v>
          </cell>
          <cell r="AR1061">
            <v>0</v>
          </cell>
          <cell r="AU1061">
            <v>0</v>
          </cell>
          <cell r="AX1061">
            <v>0</v>
          </cell>
          <cell r="BA1061">
            <v>0</v>
          </cell>
          <cell r="BD1061">
            <v>0</v>
          </cell>
          <cell r="BG1061">
            <v>0</v>
          </cell>
          <cell r="BJ1061">
            <v>184099</v>
          </cell>
          <cell r="BM1061">
            <v>0</v>
          </cell>
          <cell r="BP1061">
            <v>0</v>
          </cell>
          <cell r="BS1061">
            <v>0</v>
          </cell>
          <cell r="BV1061">
            <v>0</v>
          </cell>
          <cell r="BY1061">
            <v>0</v>
          </cell>
          <cell r="CB1061">
            <v>0</v>
          </cell>
          <cell r="CE1061">
            <v>0</v>
          </cell>
          <cell r="CH1061">
            <v>0</v>
          </cell>
          <cell r="CK1061">
            <v>0</v>
          </cell>
          <cell r="CN1061">
            <v>0</v>
          </cell>
          <cell r="CQ1061">
            <v>0</v>
          </cell>
          <cell r="CT1061">
            <v>0</v>
          </cell>
          <cell r="CW1061">
            <v>0</v>
          </cell>
          <cell r="CZ1061">
            <v>0</v>
          </cell>
        </row>
        <row r="1062">
          <cell r="C1062" t="str">
            <v>SL40</v>
          </cell>
          <cell r="E1062">
            <v>678746</v>
          </cell>
          <cell r="N1062">
            <v>0</v>
          </cell>
          <cell r="Q1062">
            <v>0</v>
          </cell>
          <cell r="T1062">
            <v>0</v>
          </cell>
          <cell r="W1062">
            <v>0</v>
          </cell>
          <cell r="Z1062">
            <v>0</v>
          </cell>
          <cell r="AC1062">
            <v>0</v>
          </cell>
          <cell r="AF1062">
            <v>0</v>
          </cell>
          <cell r="AI1062">
            <v>0</v>
          </cell>
          <cell r="AL1062">
            <v>0</v>
          </cell>
          <cell r="AO1062">
            <v>0</v>
          </cell>
          <cell r="AR1062">
            <v>0</v>
          </cell>
          <cell r="AU1062">
            <v>0</v>
          </cell>
          <cell r="AX1062">
            <v>0</v>
          </cell>
          <cell r="BA1062">
            <v>0</v>
          </cell>
          <cell r="BD1062">
            <v>0</v>
          </cell>
          <cell r="BG1062">
            <v>0</v>
          </cell>
          <cell r="BJ1062">
            <v>678746</v>
          </cell>
          <cell r="BM1062">
            <v>0</v>
          </cell>
          <cell r="BP1062">
            <v>0</v>
          </cell>
          <cell r="BS1062">
            <v>0</v>
          </cell>
          <cell r="BV1062">
            <v>0</v>
          </cell>
          <cell r="BY1062">
            <v>0</v>
          </cell>
          <cell r="CB1062">
            <v>0</v>
          </cell>
          <cell r="CE1062">
            <v>0</v>
          </cell>
          <cell r="CH1062">
            <v>0</v>
          </cell>
          <cell r="CK1062">
            <v>0</v>
          </cell>
          <cell r="CN1062">
            <v>0</v>
          </cell>
          <cell r="CQ1062">
            <v>0</v>
          </cell>
          <cell r="CT1062">
            <v>0</v>
          </cell>
          <cell r="CW1062">
            <v>0</v>
          </cell>
          <cell r="CZ1062">
            <v>0</v>
          </cell>
        </row>
        <row r="1063">
          <cell r="C1063" t="str">
            <v>SL41</v>
          </cell>
          <cell r="E1063">
            <v>0</v>
          </cell>
          <cell r="N1063">
            <v>0</v>
          </cell>
          <cell r="Q1063">
            <v>0</v>
          </cell>
          <cell r="T1063">
            <v>0</v>
          </cell>
          <cell r="W1063">
            <v>0</v>
          </cell>
          <cell r="Z1063">
            <v>0</v>
          </cell>
          <cell r="AC1063">
            <v>0</v>
          </cell>
          <cell r="AF1063">
            <v>0</v>
          </cell>
          <cell r="AI1063">
            <v>0</v>
          </cell>
          <cell r="AL1063">
            <v>0</v>
          </cell>
          <cell r="AO1063">
            <v>0</v>
          </cell>
          <cell r="AR1063">
            <v>0</v>
          </cell>
          <cell r="AU1063">
            <v>0</v>
          </cell>
          <cell r="AX1063">
            <v>0</v>
          </cell>
          <cell r="BA1063">
            <v>0</v>
          </cell>
          <cell r="BD1063">
            <v>0</v>
          </cell>
          <cell r="BG1063">
            <v>0</v>
          </cell>
          <cell r="BJ1063">
            <v>0</v>
          </cell>
          <cell r="BM1063">
            <v>0</v>
          </cell>
          <cell r="BP1063">
            <v>0</v>
          </cell>
          <cell r="BS1063">
            <v>0</v>
          </cell>
          <cell r="BV1063">
            <v>0</v>
          </cell>
          <cell r="BY1063">
            <v>0</v>
          </cell>
          <cell r="CB1063">
            <v>0</v>
          </cell>
          <cell r="CE1063">
            <v>0</v>
          </cell>
          <cell r="CH1063">
            <v>0</v>
          </cell>
          <cell r="CK1063">
            <v>0</v>
          </cell>
          <cell r="CN1063">
            <v>0</v>
          </cell>
          <cell r="CQ1063">
            <v>0</v>
          </cell>
          <cell r="CT1063">
            <v>0</v>
          </cell>
          <cell r="CW1063">
            <v>0</v>
          </cell>
          <cell r="CZ1063">
            <v>0</v>
          </cell>
        </row>
        <row r="1064">
          <cell r="C1064" t="str">
            <v>SL0</v>
          </cell>
          <cell r="E1064">
            <v>0</v>
          </cell>
          <cell r="N1064">
            <v>0</v>
          </cell>
          <cell r="Q1064">
            <v>0</v>
          </cell>
          <cell r="T1064">
            <v>0</v>
          </cell>
          <cell r="W1064">
            <v>0</v>
          </cell>
          <cell r="Z1064">
            <v>0</v>
          </cell>
          <cell r="AC1064">
            <v>0</v>
          </cell>
          <cell r="AF1064">
            <v>0</v>
          </cell>
          <cell r="AI1064">
            <v>0</v>
          </cell>
          <cell r="AL1064">
            <v>0</v>
          </cell>
          <cell r="AO1064">
            <v>0</v>
          </cell>
          <cell r="AR1064">
            <v>0</v>
          </cell>
          <cell r="AU1064">
            <v>0</v>
          </cell>
          <cell r="AX1064">
            <v>0</v>
          </cell>
          <cell r="BA1064">
            <v>0</v>
          </cell>
          <cell r="BD1064">
            <v>0</v>
          </cell>
          <cell r="BG1064">
            <v>0</v>
          </cell>
          <cell r="BJ1064">
            <v>0</v>
          </cell>
          <cell r="BM1064">
            <v>0</v>
          </cell>
          <cell r="BP1064">
            <v>0</v>
          </cell>
          <cell r="BS1064">
            <v>0</v>
          </cell>
          <cell r="BV1064">
            <v>0</v>
          </cell>
          <cell r="BY1064">
            <v>0</v>
          </cell>
          <cell r="CB1064">
            <v>0</v>
          </cell>
          <cell r="CE1064">
            <v>0</v>
          </cell>
          <cell r="CH1064">
            <v>0</v>
          </cell>
          <cell r="CK1064">
            <v>0</v>
          </cell>
          <cell r="CN1064">
            <v>0</v>
          </cell>
          <cell r="CQ1064">
            <v>0</v>
          </cell>
          <cell r="CT1064">
            <v>0</v>
          </cell>
          <cell r="CW1064">
            <v>0</v>
          </cell>
          <cell r="CZ1064">
            <v>0</v>
          </cell>
        </row>
        <row r="1065">
          <cell r="C1065" t="str">
            <v>HB42</v>
          </cell>
          <cell r="E1065">
            <v>52159</v>
          </cell>
          <cell r="N1065">
            <v>0</v>
          </cell>
          <cell r="Q1065">
            <v>0</v>
          </cell>
          <cell r="T1065">
            <v>0</v>
          </cell>
          <cell r="W1065">
            <v>0</v>
          </cell>
          <cell r="Z1065">
            <v>0</v>
          </cell>
          <cell r="AC1065">
            <v>0</v>
          </cell>
          <cell r="AF1065">
            <v>0</v>
          </cell>
          <cell r="AI1065">
            <v>0</v>
          </cell>
          <cell r="AL1065">
            <v>52159</v>
          </cell>
          <cell r="AO1065">
            <v>0</v>
          </cell>
          <cell r="AR1065">
            <v>0</v>
          </cell>
          <cell r="AU1065">
            <v>0</v>
          </cell>
          <cell r="AX1065">
            <v>0</v>
          </cell>
          <cell r="BA1065">
            <v>0</v>
          </cell>
          <cell r="BD1065">
            <v>0</v>
          </cell>
          <cell r="BG1065">
            <v>0</v>
          </cell>
          <cell r="BJ1065">
            <v>0</v>
          </cell>
          <cell r="BM1065">
            <v>0</v>
          </cell>
          <cell r="BP1065">
            <v>0</v>
          </cell>
          <cell r="BS1065">
            <v>0</v>
          </cell>
          <cell r="BV1065">
            <v>0</v>
          </cell>
          <cell r="BY1065">
            <v>0</v>
          </cell>
          <cell r="CB1065">
            <v>0</v>
          </cell>
          <cell r="CE1065">
            <v>0</v>
          </cell>
          <cell r="CH1065">
            <v>0</v>
          </cell>
          <cell r="CK1065">
            <v>0</v>
          </cell>
          <cell r="CN1065">
            <v>0</v>
          </cell>
          <cell r="CQ1065">
            <v>0</v>
          </cell>
          <cell r="CT1065">
            <v>0</v>
          </cell>
          <cell r="CW1065">
            <v>0</v>
          </cell>
          <cell r="CZ1065">
            <v>0</v>
          </cell>
        </row>
        <row r="1066">
          <cell r="C1066" t="str">
            <v>HB43</v>
          </cell>
          <cell r="E1066">
            <v>880099</v>
          </cell>
          <cell r="N1066">
            <v>0</v>
          </cell>
          <cell r="Q1066">
            <v>0</v>
          </cell>
          <cell r="T1066">
            <v>0</v>
          </cell>
          <cell r="W1066">
            <v>0</v>
          </cell>
          <cell r="Z1066">
            <v>5134</v>
          </cell>
          <cell r="AC1066">
            <v>0</v>
          </cell>
          <cell r="AF1066">
            <v>0</v>
          </cell>
          <cell r="AI1066">
            <v>0</v>
          </cell>
          <cell r="AL1066">
            <v>874965</v>
          </cell>
          <cell r="AO1066">
            <v>0</v>
          </cell>
          <cell r="AR1066">
            <v>0</v>
          </cell>
          <cell r="AU1066">
            <v>0</v>
          </cell>
          <cell r="AX1066">
            <v>0</v>
          </cell>
          <cell r="BA1066">
            <v>0</v>
          </cell>
          <cell r="BD1066">
            <v>0</v>
          </cell>
          <cell r="BG1066">
            <v>0</v>
          </cell>
          <cell r="BJ1066">
            <v>0</v>
          </cell>
          <cell r="BM1066">
            <v>0</v>
          </cell>
          <cell r="BP1066">
            <v>0</v>
          </cell>
          <cell r="BS1066">
            <v>0</v>
          </cell>
          <cell r="BV1066">
            <v>0</v>
          </cell>
          <cell r="BY1066">
            <v>0</v>
          </cell>
          <cell r="CB1066">
            <v>0</v>
          </cell>
          <cell r="CE1066">
            <v>0</v>
          </cell>
          <cell r="CH1066">
            <v>0</v>
          </cell>
          <cell r="CK1066">
            <v>0</v>
          </cell>
          <cell r="CN1066">
            <v>0</v>
          </cell>
          <cell r="CQ1066">
            <v>0</v>
          </cell>
          <cell r="CT1066">
            <v>0</v>
          </cell>
          <cell r="CW1066">
            <v>0</v>
          </cell>
          <cell r="CZ1066">
            <v>0</v>
          </cell>
        </row>
        <row r="1067">
          <cell r="C1067" t="str">
            <v>HB44</v>
          </cell>
          <cell r="E1067">
            <v>0</v>
          </cell>
          <cell r="N1067">
            <v>0</v>
          </cell>
          <cell r="Q1067">
            <v>0</v>
          </cell>
          <cell r="T1067">
            <v>0</v>
          </cell>
          <cell r="W1067">
            <v>0</v>
          </cell>
          <cell r="Z1067">
            <v>0</v>
          </cell>
          <cell r="AC1067">
            <v>0</v>
          </cell>
          <cell r="AF1067">
            <v>0</v>
          </cell>
          <cell r="AI1067">
            <v>0</v>
          </cell>
          <cell r="AL1067">
            <v>0</v>
          </cell>
          <cell r="AO1067">
            <v>0</v>
          </cell>
          <cell r="AR1067">
            <v>0</v>
          </cell>
          <cell r="AU1067">
            <v>0</v>
          </cell>
          <cell r="AX1067">
            <v>0</v>
          </cell>
          <cell r="BA1067">
            <v>0</v>
          </cell>
          <cell r="BD1067">
            <v>0</v>
          </cell>
          <cell r="BG1067">
            <v>0</v>
          </cell>
          <cell r="BJ1067">
            <v>0</v>
          </cell>
          <cell r="BM1067">
            <v>0</v>
          </cell>
          <cell r="BP1067">
            <v>0</v>
          </cell>
          <cell r="BS1067">
            <v>0</v>
          </cell>
          <cell r="BV1067">
            <v>0</v>
          </cell>
          <cell r="BY1067">
            <v>0</v>
          </cell>
          <cell r="CB1067">
            <v>0</v>
          </cell>
          <cell r="CE1067">
            <v>0</v>
          </cell>
          <cell r="CH1067">
            <v>0</v>
          </cell>
          <cell r="CK1067">
            <v>0</v>
          </cell>
          <cell r="CN1067">
            <v>0</v>
          </cell>
          <cell r="CQ1067">
            <v>0</v>
          </cell>
          <cell r="CT1067">
            <v>0</v>
          </cell>
          <cell r="CW1067">
            <v>0</v>
          </cell>
          <cell r="CZ1067">
            <v>0</v>
          </cell>
        </row>
        <row r="1068">
          <cell r="C1068" t="str">
            <v>HB45</v>
          </cell>
          <cell r="E1068">
            <v>0</v>
          </cell>
          <cell r="N1068">
            <v>0</v>
          </cell>
          <cell r="Q1068">
            <v>0</v>
          </cell>
          <cell r="T1068">
            <v>0</v>
          </cell>
          <cell r="W1068">
            <v>0</v>
          </cell>
          <cell r="Z1068">
            <v>0</v>
          </cell>
          <cell r="AC1068">
            <v>0</v>
          </cell>
          <cell r="AF1068">
            <v>0</v>
          </cell>
          <cell r="AI1068">
            <v>0</v>
          </cell>
          <cell r="AL1068">
            <v>0</v>
          </cell>
          <cell r="AO1068">
            <v>0</v>
          </cell>
          <cell r="AR1068">
            <v>0</v>
          </cell>
          <cell r="AU1068">
            <v>0</v>
          </cell>
          <cell r="AX1068">
            <v>0</v>
          </cell>
          <cell r="BA1068">
            <v>0</v>
          </cell>
          <cell r="BD1068">
            <v>0</v>
          </cell>
          <cell r="BG1068">
            <v>0</v>
          </cell>
          <cell r="BJ1068">
            <v>0</v>
          </cell>
          <cell r="BM1068">
            <v>0</v>
          </cell>
          <cell r="BP1068">
            <v>0</v>
          </cell>
          <cell r="BS1068">
            <v>0</v>
          </cell>
          <cell r="BV1068">
            <v>0</v>
          </cell>
          <cell r="BY1068">
            <v>0</v>
          </cell>
          <cell r="CB1068">
            <v>0</v>
          </cell>
          <cell r="CE1068">
            <v>0</v>
          </cell>
          <cell r="CH1068">
            <v>0</v>
          </cell>
          <cell r="CK1068">
            <v>0</v>
          </cell>
          <cell r="CN1068">
            <v>0</v>
          </cell>
          <cell r="CQ1068">
            <v>0</v>
          </cell>
          <cell r="CT1068">
            <v>0</v>
          </cell>
          <cell r="CW1068">
            <v>0</v>
          </cell>
          <cell r="CZ1068">
            <v>0</v>
          </cell>
        </row>
        <row r="1069">
          <cell r="C1069" t="str">
            <v>HB46</v>
          </cell>
          <cell r="E1069">
            <v>0</v>
          </cell>
          <cell r="N1069">
            <v>0</v>
          </cell>
          <cell r="Q1069">
            <v>0</v>
          </cell>
          <cell r="T1069">
            <v>0</v>
          </cell>
          <cell r="W1069">
            <v>0</v>
          </cell>
          <cell r="Z1069">
            <v>0</v>
          </cell>
          <cell r="AC1069">
            <v>0</v>
          </cell>
          <cell r="AF1069">
            <v>0</v>
          </cell>
          <cell r="AI1069">
            <v>0</v>
          </cell>
          <cell r="AL1069">
            <v>0</v>
          </cell>
          <cell r="AO1069">
            <v>0</v>
          </cell>
          <cell r="AR1069">
            <v>0</v>
          </cell>
          <cell r="AU1069">
            <v>0</v>
          </cell>
          <cell r="AX1069">
            <v>0</v>
          </cell>
          <cell r="BA1069">
            <v>0</v>
          </cell>
          <cell r="BD1069">
            <v>0</v>
          </cell>
          <cell r="BG1069">
            <v>0</v>
          </cell>
          <cell r="BJ1069">
            <v>0</v>
          </cell>
          <cell r="BM1069">
            <v>0</v>
          </cell>
          <cell r="BP1069">
            <v>0</v>
          </cell>
          <cell r="BS1069">
            <v>0</v>
          </cell>
          <cell r="BV1069">
            <v>0</v>
          </cell>
          <cell r="BY1069">
            <v>0</v>
          </cell>
          <cell r="CB1069">
            <v>0</v>
          </cell>
          <cell r="CE1069">
            <v>0</v>
          </cell>
          <cell r="CH1069">
            <v>0</v>
          </cell>
          <cell r="CK1069">
            <v>0</v>
          </cell>
          <cell r="CN1069">
            <v>0</v>
          </cell>
          <cell r="CQ1069">
            <v>0</v>
          </cell>
          <cell r="CT1069">
            <v>0</v>
          </cell>
          <cell r="CW1069">
            <v>0</v>
          </cell>
          <cell r="CZ1069">
            <v>0</v>
          </cell>
        </row>
        <row r="1070">
          <cell r="C1070" t="str">
            <v>HB47</v>
          </cell>
          <cell r="E1070">
            <v>1219403</v>
          </cell>
          <cell r="N1070">
            <v>0</v>
          </cell>
          <cell r="Q1070">
            <v>0</v>
          </cell>
          <cell r="T1070">
            <v>0</v>
          </cell>
          <cell r="W1070">
            <v>0</v>
          </cell>
          <cell r="Z1070">
            <v>0</v>
          </cell>
          <cell r="AC1070">
            <v>0</v>
          </cell>
          <cell r="AF1070">
            <v>0</v>
          </cell>
          <cell r="AI1070">
            <v>0</v>
          </cell>
          <cell r="AL1070">
            <v>0</v>
          </cell>
          <cell r="AO1070">
            <v>0</v>
          </cell>
          <cell r="AR1070">
            <v>0</v>
          </cell>
          <cell r="AU1070">
            <v>0</v>
          </cell>
          <cell r="AX1070">
            <v>0</v>
          </cell>
          <cell r="BA1070">
            <v>0</v>
          </cell>
          <cell r="BD1070">
            <v>0</v>
          </cell>
          <cell r="BG1070">
            <v>0</v>
          </cell>
          <cell r="BJ1070">
            <v>1219403</v>
          </cell>
          <cell r="BM1070">
            <v>0</v>
          </cell>
          <cell r="BP1070">
            <v>0</v>
          </cell>
          <cell r="BS1070">
            <v>0</v>
          </cell>
          <cell r="BV1070">
            <v>0</v>
          </cell>
          <cell r="BY1070">
            <v>0</v>
          </cell>
          <cell r="CB1070">
            <v>0</v>
          </cell>
          <cell r="CE1070">
            <v>0</v>
          </cell>
          <cell r="CH1070">
            <v>0</v>
          </cell>
          <cell r="CK1070">
            <v>0</v>
          </cell>
          <cell r="CN1070">
            <v>0</v>
          </cell>
          <cell r="CQ1070">
            <v>0</v>
          </cell>
          <cell r="CT1070">
            <v>0</v>
          </cell>
          <cell r="CW1070">
            <v>0</v>
          </cell>
          <cell r="CZ1070">
            <v>0</v>
          </cell>
        </row>
        <row r="1071">
          <cell r="C1071" t="str">
            <v>HB48</v>
          </cell>
          <cell r="E1071">
            <v>1320053</v>
          </cell>
          <cell r="N1071">
            <v>0</v>
          </cell>
          <cell r="Q1071">
            <v>0</v>
          </cell>
          <cell r="T1071">
            <v>0</v>
          </cell>
          <cell r="W1071">
            <v>0</v>
          </cell>
          <cell r="Z1071">
            <v>0</v>
          </cell>
          <cell r="AC1071">
            <v>0</v>
          </cell>
          <cell r="AF1071">
            <v>0</v>
          </cell>
          <cell r="AI1071">
            <v>0</v>
          </cell>
          <cell r="AL1071">
            <v>0</v>
          </cell>
          <cell r="AO1071">
            <v>0</v>
          </cell>
          <cell r="AR1071">
            <v>0</v>
          </cell>
          <cell r="AU1071">
            <v>0</v>
          </cell>
          <cell r="AX1071">
            <v>0</v>
          </cell>
          <cell r="BA1071">
            <v>0</v>
          </cell>
          <cell r="BD1071">
            <v>0</v>
          </cell>
          <cell r="BG1071">
            <v>1320053</v>
          </cell>
          <cell r="BJ1071">
            <v>0</v>
          </cell>
          <cell r="BM1071">
            <v>0</v>
          </cell>
          <cell r="BP1071">
            <v>0</v>
          </cell>
          <cell r="BS1071">
            <v>0</v>
          </cell>
          <cell r="BV1071">
            <v>0</v>
          </cell>
          <cell r="BY1071">
            <v>0</v>
          </cell>
          <cell r="CB1071">
            <v>0</v>
          </cell>
          <cell r="CE1071">
            <v>0</v>
          </cell>
          <cell r="CH1071">
            <v>0</v>
          </cell>
          <cell r="CK1071">
            <v>0</v>
          </cell>
          <cell r="CN1071">
            <v>0</v>
          </cell>
          <cell r="CQ1071">
            <v>0</v>
          </cell>
          <cell r="CT1071">
            <v>0</v>
          </cell>
          <cell r="CW1071">
            <v>0</v>
          </cell>
          <cell r="CZ1071">
            <v>0</v>
          </cell>
        </row>
        <row r="1072">
          <cell r="C1072" t="str">
            <v>HB49</v>
          </cell>
          <cell r="E1072">
            <v>742009</v>
          </cell>
          <cell r="N1072">
            <v>0</v>
          </cell>
          <cell r="Q1072">
            <v>0</v>
          </cell>
          <cell r="T1072">
            <v>0</v>
          </cell>
          <cell r="W1072">
            <v>0</v>
          </cell>
          <cell r="Z1072">
            <v>0</v>
          </cell>
          <cell r="AC1072">
            <v>0</v>
          </cell>
          <cell r="AF1072">
            <v>0</v>
          </cell>
          <cell r="AI1072">
            <v>0</v>
          </cell>
          <cell r="AL1072">
            <v>0</v>
          </cell>
          <cell r="AO1072">
            <v>0</v>
          </cell>
          <cell r="AR1072">
            <v>0</v>
          </cell>
          <cell r="AU1072">
            <v>0</v>
          </cell>
          <cell r="AX1072">
            <v>0</v>
          </cell>
          <cell r="BA1072">
            <v>708664</v>
          </cell>
          <cell r="BD1072">
            <v>33345</v>
          </cell>
          <cell r="BG1072">
            <v>0</v>
          </cell>
          <cell r="BJ1072">
            <v>0</v>
          </cell>
          <cell r="BM1072">
            <v>0</v>
          </cell>
          <cell r="BP1072">
            <v>0</v>
          </cell>
          <cell r="BS1072">
            <v>0</v>
          </cell>
          <cell r="BV1072">
            <v>0</v>
          </cell>
          <cell r="BY1072">
            <v>0</v>
          </cell>
          <cell r="CB1072">
            <v>0</v>
          </cell>
          <cell r="CE1072">
            <v>0</v>
          </cell>
          <cell r="CH1072">
            <v>0</v>
          </cell>
          <cell r="CK1072">
            <v>0</v>
          </cell>
          <cell r="CN1072">
            <v>0</v>
          </cell>
          <cell r="CQ1072">
            <v>0</v>
          </cell>
          <cell r="CT1072">
            <v>0</v>
          </cell>
          <cell r="CW1072">
            <v>0</v>
          </cell>
          <cell r="CZ1072">
            <v>0</v>
          </cell>
        </row>
        <row r="1073">
          <cell r="C1073" t="str">
            <v>HB50</v>
          </cell>
          <cell r="E1073">
            <v>1391081</v>
          </cell>
          <cell r="N1073">
            <v>0</v>
          </cell>
          <cell r="Q1073">
            <v>0</v>
          </cell>
          <cell r="T1073">
            <v>0</v>
          </cell>
          <cell r="W1073">
            <v>0</v>
          </cell>
          <cell r="Z1073">
            <v>0</v>
          </cell>
          <cell r="AC1073">
            <v>0</v>
          </cell>
          <cell r="AF1073">
            <v>0</v>
          </cell>
          <cell r="AI1073">
            <v>0</v>
          </cell>
          <cell r="AL1073">
            <v>0</v>
          </cell>
          <cell r="AO1073">
            <v>0</v>
          </cell>
          <cell r="AR1073">
            <v>0</v>
          </cell>
          <cell r="AU1073">
            <v>1391081</v>
          </cell>
          <cell r="AX1073">
            <v>0</v>
          </cell>
          <cell r="BA1073">
            <v>0</v>
          </cell>
          <cell r="BD1073">
            <v>0</v>
          </cell>
          <cell r="BG1073">
            <v>0</v>
          </cell>
          <cell r="BJ1073">
            <v>0</v>
          </cell>
          <cell r="BM1073">
            <v>0</v>
          </cell>
          <cell r="BP1073">
            <v>0</v>
          </cell>
          <cell r="BS1073">
            <v>0</v>
          </cell>
          <cell r="BV1073">
            <v>0</v>
          </cell>
          <cell r="BY1073">
            <v>0</v>
          </cell>
          <cell r="CB1073">
            <v>0</v>
          </cell>
          <cell r="CE1073">
            <v>0</v>
          </cell>
          <cell r="CH1073">
            <v>0</v>
          </cell>
          <cell r="CK1073">
            <v>0</v>
          </cell>
          <cell r="CN1073">
            <v>0</v>
          </cell>
          <cell r="CQ1073">
            <v>0</v>
          </cell>
          <cell r="CT1073">
            <v>0</v>
          </cell>
          <cell r="CW1073">
            <v>0</v>
          </cell>
          <cell r="CZ1073">
            <v>0</v>
          </cell>
        </row>
        <row r="1074">
          <cell r="C1074" t="str">
            <v>HB51</v>
          </cell>
          <cell r="E1074">
            <v>1819967</v>
          </cell>
          <cell r="N1074">
            <v>0</v>
          </cell>
          <cell r="Q1074">
            <v>0</v>
          </cell>
          <cell r="T1074">
            <v>0</v>
          </cell>
          <cell r="W1074">
            <v>0</v>
          </cell>
          <cell r="Z1074">
            <v>0</v>
          </cell>
          <cell r="AC1074">
            <v>0</v>
          </cell>
          <cell r="AF1074">
            <v>0</v>
          </cell>
          <cell r="AI1074">
            <v>81578</v>
          </cell>
          <cell r="AL1074">
            <v>0</v>
          </cell>
          <cell r="AO1074">
            <v>0</v>
          </cell>
          <cell r="AR1074">
            <v>224602</v>
          </cell>
          <cell r="AU1074">
            <v>1513787</v>
          </cell>
          <cell r="AX1074">
            <v>0</v>
          </cell>
          <cell r="BA1074">
            <v>0</v>
          </cell>
          <cell r="BD1074">
            <v>0</v>
          </cell>
          <cell r="BG1074">
            <v>0</v>
          </cell>
          <cell r="BJ1074">
            <v>0</v>
          </cell>
          <cell r="BM1074">
            <v>0</v>
          </cell>
          <cell r="BP1074">
            <v>0</v>
          </cell>
          <cell r="BS1074">
            <v>0</v>
          </cell>
          <cell r="BV1074">
            <v>0</v>
          </cell>
          <cell r="BY1074">
            <v>0</v>
          </cell>
          <cell r="CB1074">
            <v>0</v>
          </cell>
          <cell r="CE1074">
            <v>0</v>
          </cell>
          <cell r="CH1074">
            <v>0</v>
          </cell>
          <cell r="CK1074">
            <v>0</v>
          </cell>
          <cell r="CN1074">
            <v>0</v>
          </cell>
          <cell r="CQ1074">
            <v>0</v>
          </cell>
          <cell r="CT1074">
            <v>0</v>
          </cell>
          <cell r="CW1074">
            <v>0</v>
          </cell>
          <cell r="CZ1074">
            <v>0</v>
          </cell>
        </row>
        <row r="1075">
          <cell r="C1075" t="str">
            <v>HB52</v>
          </cell>
          <cell r="E1075">
            <v>905577</v>
          </cell>
          <cell r="N1075">
            <v>0</v>
          </cell>
          <cell r="Q1075">
            <v>0</v>
          </cell>
          <cell r="T1075">
            <v>0</v>
          </cell>
          <cell r="W1075">
            <v>0</v>
          </cell>
          <cell r="Z1075">
            <v>0</v>
          </cell>
          <cell r="AC1075">
            <v>0</v>
          </cell>
          <cell r="AF1075">
            <v>0</v>
          </cell>
          <cell r="AI1075">
            <v>465304</v>
          </cell>
          <cell r="AL1075">
            <v>0</v>
          </cell>
          <cell r="AO1075">
            <v>0</v>
          </cell>
          <cell r="AR1075">
            <v>130050</v>
          </cell>
          <cell r="AU1075">
            <v>310223</v>
          </cell>
          <cell r="AX1075">
            <v>0</v>
          </cell>
          <cell r="BA1075">
            <v>0</v>
          </cell>
          <cell r="BD1075">
            <v>0</v>
          </cell>
          <cell r="BG1075">
            <v>0</v>
          </cell>
          <cell r="BJ1075">
            <v>0</v>
          </cell>
          <cell r="BM1075">
            <v>0</v>
          </cell>
          <cell r="BP1075">
            <v>0</v>
          </cell>
          <cell r="BS1075">
            <v>0</v>
          </cell>
          <cell r="BV1075">
            <v>0</v>
          </cell>
          <cell r="BY1075">
            <v>0</v>
          </cell>
          <cell r="CB1075">
            <v>0</v>
          </cell>
          <cell r="CE1075">
            <v>0</v>
          </cell>
          <cell r="CH1075">
            <v>0</v>
          </cell>
          <cell r="CK1075">
            <v>0</v>
          </cell>
          <cell r="CN1075">
            <v>0</v>
          </cell>
          <cell r="CQ1075">
            <v>0</v>
          </cell>
          <cell r="CT1075">
            <v>0</v>
          </cell>
          <cell r="CW1075">
            <v>0</v>
          </cell>
          <cell r="CZ1075">
            <v>0</v>
          </cell>
        </row>
        <row r="1081">
          <cell r="C1081" t="str">
            <v>Total Tonnes (dry)</v>
          </cell>
          <cell r="N1081" t="str">
            <v>Year -1</v>
          </cell>
          <cell r="Q1081" t="str">
            <v>Year 1</v>
          </cell>
          <cell r="T1081" t="str">
            <v>Year 2</v>
          </cell>
          <cell r="W1081" t="str">
            <v>Year 3</v>
          </cell>
          <cell r="Z1081" t="str">
            <v>Year 4</v>
          </cell>
          <cell r="AC1081" t="str">
            <v>Year 5</v>
          </cell>
          <cell r="AF1081" t="str">
            <v>Year 6</v>
          </cell>
          <cell r="AI1081" t="str">
            <v>Year 7</v>
          </cell>
          <cell r="AL1081" t="str">
            <v>Year 8</v>
          </cell>
          <cell r="AO1081" t="str">
            <v>Year 9</v>
          </cell>
          <cell r="AR1081" t="str">
            <v>Year 10</v>
          </cell>
          <cell r="AU1081" t="str">
            <v>Year 11</v>
          </cell>
          <cell r="AX1081" t="str">
            <v>Year 12</v>
          </cell>
          <cell r="BA1081" t="str">
            <v>Year 13</v>
          </cell>
          <cell r="BD1081" t="str">
            <v>Year 14</v>
          </cell>
          <cell r="BG1081" t="str">
            <v>Year 15</v>
          </cell>
          <cell r="BJ1081" t="str">
            <v>Year 16</v>
          </cell>
          <cell r="BM1081" t="str">
            <v>Year 17</v>
          </cell>
          <cell r="BP1081" t="str">
            <v>Year 18</v>
          </cell>
          <cell r="BS1081" t="str">
            <v>Year 19</v>
          </cell>
          <cell r="BV1081" t="str">
            <v>Year 20</v>
          </cell>
          <cell r="BY1081" t="str">
            <v>Year 21</v>
          </cell>
          <cell r="CB1081" t="str">
            <v>Year 22</v>
          </cell>
          <cell r="CE1081" t="str">
            <v>Year 23</v>
          </cell>
          <cell r="CH1081" t="str">
            <v>Year 24</v>
          </cell>
          <cell r="CK1081" t="str">
            <v>Year 25</v>
          </cell>
          <cell r="CN1081" t="str">
            <v>Year 26</v>
          </cell>
          <cell r="CQ1081" t="str">
            <v>Year 27</v>
          </cell>
          <cell r="CT1081" t="str">
            <v>Year 28</v>
          </cell>
          <cell r="CW1081" t="str">
            <v>Year 29</v>
          </cell>
          <cell r="CZ1081" t="str">
            <v>Year 30</v>
          </cell>
        </row>
        <row r="1082">
          <cell r="E1082" t="str">
            <v>Ore</v>
          </cell>
          <cell r="F1082" t="str">
            <v xml:space="preserve">Waste </v>
          </cell>
          <cell r="G1082" t="str">
            <v>Rejects</v>
          </cell>
          <cell r="N1082" t="str">
            <v>Ore</v>
          </cell>
          <cell r="O1082" t="str">
            <v xml:space="preserve">Waste </v>
          </cell>
          <cell r="P1082" t="str">
            <v>Rejects</v>
          </cell>
          <cell r="Q1082" t="str">
            <v>Ore</v>
          </cell>
          <cell r="R1082" t="str">
            <v xml:space="preserve">Waste </v>
          </cell>
          <cell r="S1082" t="str">
            <v>Rejects</v>
          </cell>
          <cell r="T1082" t="str">
            <v>Ore</v>
          </cell>
          <cell r="U1082" t="str">
            <v xml:space="preserve">Waste </v>
          </cell>
          <cell r="V1082" t="str">
            <v>Rejects</v>
          </cell>
          <cell r="W1082" t="str">
            <v>Ore</v>
          </cell>
          <cell r="X1082" t="str">
            <v xml:space="preserve">Waste </v>
          </cell>
          <cell r="Y1082" t="str">
            <v>Rejects</v>
          </cell>
          <cell r="Z1082" t="str">
            <v>Ore</v>
          </cell>
          <cell r="AA1082" t="str">
            <v xml:space="preserve">Waste </v>
          </cell>
          <cell r="AB1082" t="str">
            <v>Rejects</v>
          </cell>
          <cell r="AC1082" t="str">
            <v>Ore</v>
          </cell>
          <cell r="AD1082" t="str">
            <v xml:space="preserve">Waste </v>
          </cell>
          <cell r="AE1082" t="str">
            <v>Rejects</v>
          </cell>
          <cell r="AF1082" t="str">
            <v>Ore</v>
          </cell>
          <cell r="AG1082" t="str">
            <v xml:space="preserve">Waste </v>
          </cell>
          <cell r="AH1082" t="str">
            <v>Rejects</v>
          </cell>
          <cell r="AI1082" t="str">
            <v>Ore</v>
          </cell>
          <cell r="AJ1082" t="str">
            <v xml:space="preserve">Waste </v>
          </cell>
          <cell r="AK1082" t="str">
            <v>Rejects</v>
          </cell>
          <cell r="AL1082" t="str">
            <v>Ore</v>
          </cell>
          <cell r="AM1082" t="str">
            <v xml:space="preserve">Waste </v>
          </cell>
          <cell r="AN1082" t="str">
            <v>Rejects</v>
          </cell>
          <cell r="AO1082" t="str">
            <v>Ore</v>
          </cell>
          <cell r="AP1082" t="str">
            <v xml:space="preserve">Waste </v>
          </cell>
          <cell r="AQ1082" t="str">
            <v>Rejects</v>
          </cell>
          <cell r="AR1082" t="str">
            <v>Ore</v>
          </cell>
          <cell r="AS1082" t="str">
            <v xml:space="preserve">Waste </v>
          </cell>
          <cell r="AT1082" t="str">
            <v>Rejects</v>
          </cell>
          <cell r="AU1082" t="str">
            <v>Ore</v>
          </cell>
          <cell r="AV1082" t="str">
            <v xml:space="preserve">Waste </v>
          </cell>
          <cell r="AW1082" t="str">
            <v>Rejects</v>
          </cell>
          <cell r="AX1082" t="str">
            <v>Ore</v>
          </cell>
          <cell r="AY1082" t="str">
            <v xml:space="preserve">Waste </v>
          </cell>
          <cell r="AZ1082" t="str">
            <v>Rejects</v>
          </cell>
          <cell r="BA1082" t="str">
            <v>Ore</v>
          </cell>
          <cell r="BB1082" t="str">
            <v xml:space="preserve">Waste </v>
          </cell>
          <cell r="BC1082" t="str">
            <v>Rejects</v>
          </cell>
          <cell r="BD1082" t="str">
            <v>Ore</v>
          </cell>
          <cell r="BE1082" t="str">
            <v xml:space="preserve">Waste </v>
          </cell>
          <cell r="BF1082" t="str">
            <v>Rejects</v>
          </cell>
          <cell r="BG1082" t="str">
            <v>Ore</v>
          </cell>
          <cell r="BH1082" t="str">
            <v xml:space="preserve">Waste </v>
          </cell>
          <cell r="BI1082" t="str">
            <v>Rejects</v>
          </cell>
          <cell r="BJ1082" t="str">
            <v>Ore</v>
          </cell>
          <cell r="BK1082" t="str">
            <v xml:space="preserve">Waste </v>
          </cell>
          <cell r="BL1082" t="str">
            <v>Rejects</v>
          </cell>
          <cell r="BM1082" t="str">
            <v>Ore</v>
          </cell>
          <cell r="BN1082" t="str">
            <v xml:space="preserve">Waste </v>
          </cell>
          <cell r="BO1082" t="str">
            <v>Rejects</v>
          </cell>
          <cell r="BP1082" t="str">
            <v>Ore</v>
          </cell>
          <cell r="BQ1082" t="str">
            <v xml:space="preserve">Waste </v>
          </cell>
          <cell r="BR1082" t="str">
            <v>Rejects</v>
          </cell>
          <cell r="BS1082" t="str">
            <v>Ore</v>
          </cell>
          <cell r="BT1082" t="str">
            <v xml:space="preserve">Waste </v>
          </cell>
          <cell r="BU1082" t="str">
            <v>Rejects</v>
          </cell>
          <cell r="BV1082" t="str">
            <v>Ore</v>
          </cell>
          <cell r="BW1082" t="str">
            <v xml:space="preserve">Waste </v>
          </cell>
          <cell r="BX1082" t="str">
            <v>Rejects</v>
          </cell>
          <cell r="BY1082" t="str">
            <v>Ore</v>
          </cell>
          <cell r="BZ1082" t="str">
            <v xml:space="preserve">Waste </v>
          </cell>
          <cell r="CA1082" t="str">
            <v>Rejects</v>
          </cell>
          <cell r="CB1082" t="str">
            <v>Ore</v>
          </cell>
          <cell r="CC1082" t="str">
            <v xml:space="preserve">Waste </v>
          </cell>
          <cell r="CD1082" t="str">
            <v>Rejects</v>
          </cell>
          <cell r="CE1082" t="str">
            <v>Ore</v>
          </cell>
          <cell r="CF1082" t="str">
            <v xml:space="preserve">Waste </v>
          </cell>
          <cell r="CG1082" t="str">
            <v>Rejects</v>
          </cell>
          <cell r="CH1082" t="str">
            <v>Ore</v>
          </cell>
          <cell r="CI1082" t="str">
            <v xml:space="preserve">Waste </v>
          </cell>
          <cell r="CJ1082" t="str">
            <v>Rejects</v>
          </cell>
          <cell r="CK1082" t="str">
            <v>Ore</v>
          </cell>
          <cell r="CL1082" t="str">
            <v xml:space="preserve">Waste </v>
          </cell>
          <cell r="CM1082" t="str">
            <v>Rejects</v>
          </cell>
          <cell r="CN1082" t="str">
            <v>Ore</v>
          </cell>
          <cell r="CO1082" t="str">
            <v xml:space="preserve">Waste </v>
          </cell>
          <cell r="CP1082" t="str">
            <v>Rejects</v>
          </cell>
          <cell r="CQ1082" t="str">
            <v>Ore</v>
          </cell>
          <cell r="CR1082" t="str">
            <v xml:space="preserve">Waste </v>
          </cell>
          <cell r="CS1082" t="str">
            <v>Rejects</v>
          </cell>
          <cell r="CT1082" t="str">
            <v>Ore</v>
          </cell>
          <cell r="CU1082" t="str">
            <v xml:space="preserve">Waste </v>
          </cell>
          <cell r="CV1082" t="str">
            <v>Rejects</v>
          </cell>
          <cell r="CW1082" t="str">
            <v>Ore</v>
          </cell>
          <cell r="CX1082" t="str">
            <v xml:space="preserve">Waste </v>
          </cell>
          <cell r="CY1082" t="str">
            <v>Rejects</v>
          </cell>
          <cell r="CZ1082" t="str">
            <v>Ore</v>
          </cell>
          <cell r="DA1082" t="str">
            <v xml:space="preserve">Waste </v>
          </cell>
          <cell r="DB1082" t="str">
            <v>Rejects</v>
          </cell>
        </row>
        <row r="1083">
          <cell r="C1083" t="str">
            <v>HY1</v>
          </cell>
          <cell r="E1083">
            <v>3022687.9</v>
          </cell>
          <cell r="F1083">
            <v>142429</v>
          </cell>
          <cell r="G1083">
            <v>2063105.5000000002</v>
          </cell>
          <cell r="N1083">
            <v>0</v>
          </cell>
          <cell r="O1083">
            <v>0</v>
          </cell>
          <cell r="P1083">
            <v>0</v>
          </cell>
          <cell r="Q1083">
            <v>1034794</v>
          </cell>
          <cell r="R1083">
            <v>55226.400000000009</v>
          </cell>
          <cell r="S1083">
            <v>714889.39999999991</v>
          </cell>
          <cell r="T1083">
            <v>1187520.1000000001</v>
          </cell>
          <cell r="U1083">
            <v>61856.3</v>
          </cell>
          <cell r="V1083">
            <v>812508.1</v>
          </cell>
          <cell r="W1083">
            <v>0</v>
          </cell>
          <cell r="X1083">
            <v>0</v>
          </cell>
          <cell r="Y1083">
            <v>0</v>
          </cell>
          <cell r="Z1083">
            <v>800373.8</v>
          </cell>
          <cell r="AA1083">
            <v>25346.3</v>
          </cell>
          <cell r="AB1083">
            <v>535708</v>
          </cell>
          <cell r="AC1083">
            <v>0</v>
          </cell>
          <cell r="AD1083">
            <v>0</v>
          </cell>
          <cell r="AE1083">
            <v>0</v>
          </cell>
          <cell r="AF1083">
            <v>0</v>
          </cell>
          <cell r="AG1083">
            <v>0</v>
          </cell>
          <cell r="AH1083">
            <v>0</v>
          </cell>
          <cell r="AI1083">
            <v>0</v>
          </cell>
          <cell r="AJ1083">
            <v>0</v>
          </cell>
          <cell r="AK1083">
            <v>0</v>
          </cell>
          <cell r="AL1083">
            <v>0</v>
          </cell>
          <cell r="AM1083">
            <v>0</v>
          </cell>
          <cell r="AN1083">
            <v>0</v>
          </cell>
          <cell r="AO1083">
            <v>0</v>
          </cell>
          <cell r="AP1083">
            <v>0</v>
          </cell>
          <cell r="AQ1083">
            <v>0</v>
          </cell>
          <cell r="AR1083">
            <v>0</v>
          </cell>
          <cell r="AS1083">
            <v>0</v>
          </cell>
          <cell r="AT1083">
            <v>0</v>
          </cell>
          <cell r="AU1083">
            <v>0</v>
          </cell>
          <cell r="AV1083">
            <v>0</v>
          </cell>
          <cell r="AW1083">
            <v>0</v>
          </cell>
          <cell r="AX1083">
            <v>0</v>
          </cell>
          <cell r="AY1083">
            <v>0</v>
          </cell>
          <cell r="AZ1083">
            <v>0</v>
          </cell>
          <cell r="BA1083">
            <v>0</v>
          </cell>
          <cell r="BB1083">
            <v>0</v>
          </cell>
          <cell r="BC1083">
            <v>0</v>
          </cell>
          <cell r="BD1083">
            <v>0</v>
          </cell>
          <cell r="BE1083">
            <v>0</v>
          </cell>
          <cell r="BF1083">
            <v>0</v>
          </cell>
          <cell r="BG1083">
            <v>0</v>
          </cell>
          <cell r="BH1083">
            <v>0</v>
          </cell>
          <cell r="BI1083">
            <v>0</v>
          </cell>
          <cell r="BJ1083">
            <v>0</v>
          </cell>
          <cell r="BK1083">
            <v>0</v>
          </cell>
          <cell r="BL1083">
            <v>0</v>
          </cell>
          <cell r="BM1083">
            <v>0</v>
          </cell>
          <cell r="BN1083">
            <v>0</v>
          </cell>
          <cell r="BO1083">
            <v>0</v>
          </cell>
          <cell r="BP1083">
            <v>0</v>
          </cell>
          <cell r="BQ1083">
            <v>0</v>
          </cell>
          <cell r="BR1083">
            <v>0</v>
          </cell>
          <cell r="BS1083">
            <v>0</v>
          </cell>
          <cell r="BT1083">
            <v>0</v>
          </cell>
          <cell r="BU1083">
            <v>0</v>
          </cell>
          <cell r="BV1083">
            <v>0</v>
          </cell>
          <cell r="BW1083">
            <v>0</v>
          </cell>
          <cell r="BX1083">
            <v>0</v>
          </cell>
          <cell r="BY1083">
            <v>0</v>
          </cell>
          <cell r="BZ1083">
            <v>0</v>
          </cell>
          <cell r="CA1083">
            <v>0</v>
          </cell>
          <cell r="CB1083">
            <v>0</v>
          </cell>
          <cell r="CC1083">
            <v>0</v>
          </cell>
          <cell r="CD1083">
            <v>0</v>
          </cell>
          <cell r="CE1083">
            <v>0</v>
          </cell>
          <cell r="CF1083">
            <v>0</v>
          </cell>
          <cell r="CG1083">
            <v>0</v>
          </cell>
          <cell r="CH1083">
            <v>0</v>
          </cell>
          <cell r="CI1083">
            <v>0</v>
          </cell>
          <cell r="CJ1083">
            <v>0</v>
          </cell>
          <cell r="CK1083">
            <v>0</v>
          </cell>
          <cell r="CL1083">
            <v>0</v>
          </cell>
          <cell r="CM1083">
            <v>0</v>
          </cell>
          <cell r="CN1083">
            <v>0</v>
          </cell>
          <cell r="CO1083">
            <v>0</v>
          </cell>
          <cell r="CP1083">
            <v>0</v>
          </cell>
          <cell r="CQ1083">
            <v>0</v>
          </cell>
          <cell r="CR1083">
            <v>0</v>
          </cell>
          <cell r="CS1083">
            <v>0</v>
          </cell>
          <cell r="CT1083">
            <v>0</v>
          </cell>
          <cell r="CU1083">
            <v>0</v>
          </cell>
          <cell r="CV1083">
            <v>0</v>
          </cell>
          <cell r="CW1083">
            <v>0</v>
          </cell>
          <cell r="CX1083">
            <v>0</v>
          </cell>
          <cell r="CY1083">
            <v>0</v>
          </cell>
          <cell r="CZ1083">
            <v>0</v>
          </cell>
          <cell r="DA1083">
            <v>0</v>
          </cell>
          <cell r="DB1083">
            <v>0</v>
          </cell>
        </row>
        <row r="1084">
          <cell r="C1084" t="str">
            <v>HY2</v>
          </cell>
          <cell r="E1084">
            <v>4405871.7999999989</v>
          </cell>
          <cell r="F1084">
            <v>205991.59999999998</v>
          </cell>
          <cell r="G1084">
            <v>3068656.5</v>
          </cell>
          <cell r="N1084">
            <v>0</v>
          </cell>
          <cell r="O1084">
            <v>0</v>
          </cell>
          <cell r="P1084">
            <v>0</v>
          </cell>
          <cell r="Q1084">
            <v>3311301.1999999997</v>
          </cell>
          <cell r="R1084">
            <v>201325.8</v>
          </cell>
          <cell r="S1084">
            <v>2291551.9</v>
          </cell>
          <cell r="T1084">
            <v>463842.9</v>
          </cell>
          <cell r="U1084">
            <v>2025.8</v>
          </cell>
          <cell r="V1084">
            <v>329560.80000000005</v>
          </cell>
          <cell r="W1084">
            <v>0</v>
          </cell>
          <cell r="X1084">
            <v>0</v>
          </cell>
          <cell r="Y1084">
            <v>0</v>
          </cell>
          <cell r="Z1084">
            <v>630727.70000000007</v>
          </cell>
          <cell r="AA1084">
            <v>2640</v>
          </cell>
          <cell r="AB1084">
            <v>447543.80000000005</v>
          </cell>
          <cell r="AC1084">
            <v>0</v>
          </cell>
          <cell r="AD1084">
            <v>0</v>
          </cell>
          <cell r="AE1084">
            <v>0</v>
          </cell>
          <cell r="AF1084">
            <v>0</v>
          </cell>
          <cell r="AG1084">
            <v>0</v>
          </cell>
          <cell r="AH1084">
            <v>0</v>
          </cell>
          <cell r="AI1084">
            <v>0</v>
          </cell>
          <cell r="AJ1084">
            <v>0</v>
          </cell>
          <cell r="AK1084">
            <v>0</v>
          </cell>
          <cell r="AL1084">
            <v>0</v>
          </cell>
          <cell r="AM1084">
            <v>0</v>
          </cell>
          <cell r="AN1084">
            <v>0</v>
          </cell>
          <cell r="AO1084">
            <v>0</v>
          </cell>
          <cell r="AP1084">
            <v>0</v>
          </cell>
          <cell r="AQ1084">
            <v>0</v>
          </cell>
          <cell r="AR1084">
            <v>0</v>
          </cell>
          <cell r="AS1084">
            <v>0</v>
          </cell>
          <cell r="AT1084">
            <v>0</v>
          </cell>
          <cell r="AU1084">
            <v>0</v>
          </cell>
          <cell r="AV1084">
            <v>0</v>
          </cell>
          <cell r="AW1084">
            <v>0</v>
          </cell>
          <cell r="AX1084">
            <v>0</v>
          </cell>
          <cell r="AY1084">
            <v>0</v>
          </cell>
          <cell r="AZ1084">
            <v>0</v>
          </cell>
          <cell r="BA1084">
            <v>0</v>
          </cell>
          <cell r="BB1084">
            <v>0</v>
          </cell>
          <cell r="BC1084">
            <v>0</v>
          </cell>
          <cell r="BD1084">
            <v>0</v>
          </cell>
          <cell r="BE1084">
            <v>0</v>
          </cell>
          <cell r="BF1084">
            <v>0</v>
          </cell>
          <cell r="BG1084">
            <v>0</v>
          </cell>
          <cell r="BH1084">
            <v>0</v>
          </cell>
          <cell r="BI1084">
            <v>0</v>
          </cell>
          <cell r="BJ1084">
            <v>0</v>
          </cell>
          <cell r="BK1084">
            <v>0</v>
          </cell>
          <cell r="BL1084">
            <v>0</v>
          </cell>
          <cell r="BM1084">
            <v>0</v>
          </cell>
          <cell r="BN1084">
            <v>0</v>
          </cell>
          <cell r="BO1084">
            <v>0</v>
          </cell>
          <cell r="BP1084">
            <v>0</v>
          </cell>
          <cell r="BQ1084">
            <v>0</v>
          </cell>
          <cell r="BR1084">
            <v>0</v>
          </cell>
          <cell r="BS1084">
            <v>0</v>
          </cell>
          <cell r="BT1084">
            <v>0</v>
          </cell>
          <cell r="BU1084">
            <v>0</v>
          </cell>
          <cell r="BV1084">
            <v>0</v>
          </cell>
          <cell r="BW1084">
            <v>0</v>
          </cell>
          <cell r="BX1084">
            <v>0</v>
          </cell>
          <cell r="BY1084">
            <v>0</v>
          </cell>
          <cell r="BZ1084">
            <v>0</v>
          </cell>
          <cell r="CA1084">
            <v>0</v>
          </cell>
          <cell r="CB1084">
            <v>0</v>
          </cell>
          <cell r="CC1084">
            <v>0</v>
          </cell>
          <cell r="CD1084">
            <v>0</v>
          </cell>
          <cell r="CE1084">
            <v>0</v>
          </cell>
          <cell r="CF1084">
            <v>0</v>
          </cell>
          <cell r="CG1084">
            <v>0</v>
          </cell>
          <cell r="CH1084">
            <v>0</v>
          </cell>
          <cell r="CI1084">
            <v>0</v>
          </cell>
          <cell r="CJ1084">
            <v>0</v>
          </cell>
          <cell r="CK1084">
            <v>0</v>
          </cell>
          <cell r="CL1084">
            <v>0</v>
          </cell>
          <cell r="CM1084">
            <v>0</v>
          </cell>
          <cell r="CN1084">
            <v>0</v>
          </cell>
          <cell r="CO1084">
            <v>0</v>
          </cell>
          <cell r="CP1084">
            <v>0</v>
          </cell>
          <cell r="CQ1084">
            <v>0</v>
          </cell>
          <cell r="CR1084">
            <v>0</v>
          </cell>
          <cell r="CS1084">
            <v>0</v>
          </cell>
          <cell r="CT1084">
            <v>0</v>
          </cell>
          <cell r="CU1084">
            <v>0</v>
          </cell>
          <cell r="CV1084">
            <v>0</v>
          </cell>
          <cell r="CW1084">
            <v>0</v>
          </cell>
          <cell r="CX1084">
            <v>0</v>
          </cell>
          <cell r="CY1084">
            <v>0</v>
          </cell>
          <cell r="CZ1084">
            <v>0</v>
          </cell>
          <cell r="DA1084">
            <v>0</v>
          </cell>
          <cell r="DB1084">
            <v>0</v>
          </cell>
        </row>
        <row r="1085">
          <cell r="C1085" t="str">
            <v>HY3</v>
          </cell>
          <cell r="E1085">
            <v>5716950.4999999991</v>
          </cell>
          <cell r="F1085">
            <v>861292.80000000028</v>
          </cell>
          <cell r="G1085">
            <v>3907910.4000000004</v>
          </cell>
          <cell r="N1085">
            <v>0</v>
          </cell>
          <cell r="O1085">
            <v>0</v>
          </cell>
          <cell r="P1085">
            <v>0</v>
          </cell>
          <cell r="Q1085">
            <v>3741949.0999999996</v>
          </cell>
          <cell r="R1085">
            <v>844054.00000000023</v>
          </cell>
          <cell r="S1085">
            <v>2551316.7999999998</v>
          </cell>
          <cell r="T1085">
            <v>1579112.6</v>
          </cell>
          <cell r="U1085">
            <v>17238.8</v>
          </cell>
          <cell r="V1085">
            <v>1089261</v>
          </cell>
          <cell r="W1085">
            <v>0</v>
          </cell>
          <cell r="X1085">
            <v>0</v>
          </cell>
          <cell r="Y1085">
            <v>0</v>
          </cell>
          <cell r="Z1085">
            <v>395888.8</v>
          </cell>
          <cell r="AA1085">
            <v>0</v>
          </cell>
          <cell r="AB1085">
            <v>267332.60000000003</v>
          </cell>
          <cell r="AC1085">
            <v>0</v>
          </cell>
          <cell r="AD1085">
            <v>0</v>
          </cell>
          <cell r="AE1085">
            <v>0</v>
          </cell>
          <cell r="AF1085">
            <v>0</v>
          </cell>
          <cell r="AG1085">
            <v>0</v>
          </cell>
          <cell r="AH1085">
            <v>0</v>
          </cell>
          <cell r="AI1085">
            <v>0</v>
          </cell>
          <cell r="AJ1085">
            <v>0</v>
          </cell>
          <cell r="AK1085">
            <v>0</v>
          </cell>
          <cell r="AL1085">
            <v>0</v>
          </cell>
          <cell r="AM1085">
            <v>0</v>
          </cell>
          <cell r="AN1085">
            <v>0</v>
          </cell>
          <cell r="AO1085">
            <v>0</v>
          </cell>
          <cell r="AP1085">
            <v>0</v>
          </cell>
          <cell r="AQ1085">
            <v>0</v>
          </cell>
          <cell r="AR1085">
            <v>0</v>
          </cell>
          <cell r="AS1085">
            <v>0</v>
          </cell>
          <cell r="AT1085">
            <v>0</v>
          </cell>
          <cell r="AU1085">
            <v>0</v>
          </cell>
          <cell r="AV1085">
            <v>0</v>
          </cell>
          <cell r="AW1085">
            <v>0</v>
          </cell>
          <cell r="AX1085">
            <v>0</v>
          </cell>
          <cell r="AY1085">
            <v>0</v>
          </cell>
          <cell r="AZ1085">
            <v>0</v>
          </cell>
          <cell r="BA1085">
            <v>0</v>
          </cell>
          <cell r="BB1085">
            <v>0</v>
          </cell>
          <cell r="BC1085">
            <v>0</v>
          </cell>
          <cell r="BD1085">
            <v>0</v>
          </cell>
          <cell r="BE1085">
            <v>0</v>
          </cell>
          <cell r="BF1085">
            <v>0</v>
          </cell>
          <cell r="BG1085">
            <v>0</v>
          </cell>
          <cell r="BH1085">
            <v>0</v>
          </cell>
          <cell r="BI1085">
            <v>0</v>
          </cell>
          <cell r="BJ1085">
            <v>0</v>
          </cell>
          <cell r="BK1085">
            <v>0</v>
          </cell>
          <cell r="BL1085">
            <v>0</v>
          </cell>
          <cell r="BM1085">
            <v>0</v>
          </cell>
          <cell r="BN1085">
            <v>0</v>
          </cell>
          <cell r="BO1085">
            <v>0</v>
          </cell>
          <cell r="BP1085">
            <v>0</v>
          </cell>
          <cell r="BQ1085">
            <v>0</v>
          </cell>
          <cell r="BR1085">
            <v>0</v>
          </cell>
          <cell r="BS1085">
            <v>0</v>
          </cell>
          <cell r="BT1085">
            <v>0</v>
          </cell>
          <cell r="BU1085">
            <v>0</v>
          </cell>
          <cell r="BV1085">
            <v>0</v>
          </cell>
          <cell r="BW1085">
            <v>0</v>
          </cell>
          <cell r="BX1085">
            <v>0</v>
          </cell>
          <cell r="BY1085">
            <v>0</v>
          </cell>
          <cell r="BZ1085">
            <v>0</v>
          </cell>
          <cell r="CA1085">
            <v>0</v>
          </cell>
          <cell r="CB1085">
            <v>0</v>
          </cell>
          <cell r="CC1085">
            <v>0</v>
          </cell>
          <cell r="CD1085">
            <v>0</v>
          </cell>
          <cell r="CE1085">
            <v>0</v>
          </cell>
          <cell r="CF1085">
            <v>0</v>
          </cell>
          <cell r="CG1085">
            <v>0</v>
          </cell>
          <cell r="CH1085">
            <v>0</v>
          </cell>
          <cell r="CI1085">
            <v>0</v>
          </cell>
          <cell r="CJ1085">
            <v>0</v>
          </cell>
          <cell r="CK1085">
            <v>0</v>
          </cell>
          <cell r="CL1085">
            <v>0</v>
          </cell>
          <cell r="CM1085">
            <v>0</v>
          </cell>
          <cell r="CN1085">
            <v>0</v>
          </cell>
          <cell r="CO1085">
            <v>0</v>
          </cell>
          <cell r="CP1085">
            <v>0</v>
          </cell>
          <cell r="CQ1085">
            <v>0</v>
          </cell>
          <cell r="CR1085">
            <v>0</v>
          </cell>
          <cell r="CS1085">
            <v>0</v>
          </cell>
          <cell r="CT1085">
            <v>0</v>
          </cell>
          <cell r="CU1085">
            <v>0</v>
          </cell>
          <cell r="CV1085">
            <v>0</v>
          </cell>
          <cell r="CW1085">
            <v>0</v>
          </cell>
          <cell r="CX1085">
            <v>0</v>
          </cell>
          <cell r="CY1085">
            <v>0</v>
          </cell>
          <cell r="CZ1085">
            <v>0</v>
          </cell>
          <cell r="DA1085">
            <v>0</v>
          </cell>
          <cell r="DB1085">
            <v>0</v>
          </cell>
        </row>
        <row r="1086">
          <cell r="C1086" t="str">
            <v>HY4</v>
          </cell>
          <cell r="E1086">
            <v>5992417.9999999991</v>
          </cell>
          <cell r="F1086">
            <v>1086964.1000000001</v>
          </cell>
          <cell r="G1086">
            <v>3887325.1999999997</v>
          </cell>
          <cell r="N1086">
            <v>0</v>
          </cell>
          <cell r="O1086">
            <v>0</v>
          </cell>
          <cell r="P1086">
            <v>0</v>
          </cell>
          <cell r="Q1086">
            <v>0</v>
          </cell>
          <cell r="R1086">
            <v>12825</v>
          </cell>
          <cell r="S1086">
            <v>0</v>
          </cell>
          <cell r="T1086">
            <v>2120407.6</v>
          </cell>
          <cell r="U1086">
            <v>1013081.5000000001</v>
          </cell>
          <cell r="V1086">
            <v>1386221.2999999998</v>
          </cell>
          <cell r="W1086">
            <v>1820555</v>
          </cell>
          <cell r="X1086">
            <v>47813.8</v>
          </cell>
          <cell r="Y1086">
            <v>1180936.7000000002</v>
          </cell>
          <cell r="Z1086">
            <v>640415</v>
          </cell>
          <cell r="AA1086">
            <v>11476.2</v>
          </cell>
          <cell r="AB1086">
            <v>421003.4</v>
          </cell>
          <cell r="AC1086">
            <v>812513.89999999991</v>
          </cell>
          <cell r="AD1086">
            <v>1767.6</v>
          </cell>
          <cell r="AE1086">
            <v>523842</v>
          </cell>
          <cell r="AF1086">
            <v>598526.50000000012</v>
          </cell>
          <cell r="AG1086">
            <v>0</v>
          </cell>
          <cell r="AH1086">
            <v>375321.8</v>
          </cell>
          <cell r="AI1086">
            <v>0</v>
          </cell>
          <cell r="AJ1086">
            <v>0</v>
          </cell>
          <cell r="AK1086">
            <v>0</v>
          </cell>
          <cell r="AL1086">
            <v>0</v>
          </cell>
          <cell r="AM1086">
            <v>0</v>
          </cell>
          <cell r="AN1086">
            <v>0</v>
          </cell>
          <cell r="AO1086">
            <v>0</v>
          </cell>
          <cell r="AP1086">
            <v>0</v>
          </cell>
          <cell r="AQ1086">
            <v>0</v>
          </cell>
          <cell r="AR1086">
            <v>0</v>
          </cell>
          <cell r="AS1086">
            <v>0</v>
          </cell>
          <cell r="AT1086">
            <v>0</v>
          </cell>
          <cell r="AU1086">
            <v>0</v>
          </cell>
          <cell r="AV1086">
            <v>0</v>
          </cell>
          <cell r="AW1086">
            <v>0</v>
          </cell>
          <cell r="AX1086">
            <v>0</v>
          </cell>
          <cell r="AY1086">
            <v>0</v>
          </cell>
          <cell r="AZ1086">
            <v>0</v>
          </cell>
          <cell r="BA1086">
            <v>0</v>
          </cell>
          <cell r="BB1086">
            <v>0</v>
          </cell>
          <cell r="BC1086">
            <v>0</v>
          </cell>
          <cell r="BD1086">
            <v>0</v>
          </cell>
          <cell r="BE1086">
            <v>0</v>
          </cell>
          <cell r="BF1086">
            <v>0</v>
          </cell>
          <cell r="BG1086">
            <v>0</v>
          </cell>
          <cell r="BH1086">
            <v>0</v>
          </cell>
          <cell r="BI1086">
            <v>0</v>
          </cell>
          <cell r="BJ1086">
            <v>0</v>
          </cell>
          <cell r="BK1086">
            <v>0</v>
          </cell>
          <cell r="BL1086">
            <v>0</v>
          </cell>
          <cell r="BM1086">
            <v>0</v>
          </cell>
          <cell r="BN1086">
            <v>0</v>
          </cell>
          <cell r="BO1086">
            <v>0</v>
          </cell>
          <cell r="BP1086">
            <v>0</v>
          </cell>
          <cell r="BQ1086">
            <v>0</v>
          </cell>
          <cell r="BR1086">
            <v>0</v>
          </cell>
          <cell r="BS1086">
            <v>0</v>
          </cell>
          <cell r="BT1086">
            <v>0</v>
          </cell>
          <cell r="BU1086">
            <v>0</v>
          </cell>
          <cell r="BV1086">
            <v>0</v>
          </cell>
          <cell r="BW1086">
            <v>0</v>
          </cell>
          <cell r="BX1086">
            <v>0</v>
          </cell>
          <cell r="BY1086">
            <v>0</v>
          </cell>
          <cell r="BZ1086">
            <v>0</v>
          </cell>
          <cell r="CA1086">
            <v>0</v>
          </cell>
          <cell r="CB1086">
            <v>0</v>
          </cell>
          <cell r="CC1086">
            <v>0</v>
          </cell>
          <cell r="CD1086">
            <v>0</v>
          </cell>
          <cell r="CE1086">
            <v>0</v>
          </cell>
          <cell r="CF1086">
            <v>0</v>
          </cell>
          <cell r="CG1086">
            <v>0</v>
          </cell>
          <cell r="CH1086">
            <v>0</v>
          </cell>
          <cell r="CI1086">
            <v>0</v>
          </cell>
          <cell r="CJ1086">
            <v>0</v>
          </cell>
          <cell r="CK1086">
            <v>0</v>
          </cell>
          <cell r="CL1086">
            <v>0</v>
          </cell>
          <cell r="CM1086">
            <v>0</v>
          </cell>
          <cell r="CN1086">
            <v>0</v>
          </cell>
          <cell r="CO1086">
            <v>0</v>
          </cell>
          <cell r="CP1086">
            <v>0</v>
          </cell>
          <cell r="CQ1086">
            <v>0</v>
          </cell>
          <cell r="CR1086">
            <v>0</v>
          </cell>
          <cell r="CS1086">
            <v>0</v>
          </cell>
          <cell r="CT1086">
            <v>0</v>
          </cell>
          <cell r="CU1086">
            <v>0</v>
          </cell>
          <cell r="CV1086">
            <v>0</v>
          </cell>
          <cell r="CW1086">
            <v>0</v>
          </cell>
          <cell r="CX1086">
            <v>0</v>
          </cell>
          <cell r="CY1086">
            <v>0</v>
          </cell>
          <cell r="CZ1086">
            <v>0</v>
          </cell>
          <cell r="DA1086">
            <v>0</v>
          </cell>
          <cell r="DB1086">
            <v>0</v>
          </cell>
        </row>
        <row r="1087">
          <cell r="C1087" t="str">
            <v>HY5</v>
          </cell>
          <cell r="E1087">
            <v>10392934.700000009</v>
          </cell>
          <cell r="F1087">
            <v>3908205.399999999</v>
          </cell>
          <cell r="G1087">
            <v>7093457.4000000004</v>
          </cell>
          <cell r="N1087">
            <v>3266.3</v>
          </cell>
          <cell r="O1087">
            <v>371583.8</v>
          </cell>
          <cell r="P1087">
            <v>2442.6000000000004</v>
          </cell>
          <cell r="Q1087">
            <v>0</v>
          </cell>
          <cell r="R1087">
            <v>0</v>
          </cell>
          <cell r="S1087">
            <v>0</v>
          </cell>
          <cell r="T1087">
            <v>92377.600000000006</v>
          </cell>
          <cell r="U1087">
            <v>665096.30000000005</v>
          </cell>
          <cell r="V1087">
            <v>67156.600000000006</v>
          </cell>
          <cell r="W1087">
            <v>10203394.300000004</v>
          </cell>
          <cell r="X1087">
            <v>2871525.2999999993</v>
          </cell>
          <cell r="Y1087">
            <v>6960903.4000000013</v>
          </cell>
          <cell r="Z1087">
            <v>0</v>
          </cell>
          <cell r="AA1087">
            <v>0</v>
          </cell>
          <cell r="AB1087">
            <v>0</v>
          </cell>
          <cell r="AC1087">
            <v>0</v>
          </cell>
          <cell r="AD1087">
            <v>0</v>
          </cell>
          <cell r="AE1087">
            <v>0</v>
          </cell>
          <cell r="AF1087">
            <v>93896.500000000015</v>
          </cell>
          <cell r="AG1087">
            <v>0</v>
          </cell>
          <cell r="AH1087">
            <v>62954.8</v>
          </cell>
          <cell r="AI1087">
            <v>0</v>
          </cell>
          <cell r="AJ1087">
            <v>0</v>
          </cell>
          <cell r="AK1087">
            <v>0</v>
          </cell>
          <cell r="AL1087">
            <v>0</v>
          </cell>
          <cell r="AM1087">
            <v>0</v>
          </cell>
          <cell r="AN1087">
            <v>0</v>
          </cell>
          <cell r="AO1087">
            <v>0</v>
          </cell>
          <cell r="AP1087">
            <v>0</v>
          </cell>
          <cell r="AQ1087">
            <v>0</v>
          </cell>
          <cell r="AR1087">
            <v>0</v>
          </cell>
          <cell r="AS1087">
            <v>0</v>
          </cell>
          <cell r="AT1087">
            <v>0</v>
          </cell>
          <cell r="AU1087">
            <v>0</v>
          </cell>
          <cell r="AV1087">
            <v>0</v>
          </cell>
          <cell r="AW1087">
            <v>0</v>
          </cell>
          <cell r="AX1087">
            <v>0</v>
          </cell>
          <cell r="AY1087">
            <v>0</v>
          </cell>
          <cell r="AZ1087">
            <v>0</v>
          </cell>
          <cell r="BA1087">
            <v>0</v>
          </cell>
          <cell r="BB1087">
            <v>0</v>
          </cell>
          <cell r="BC1087">
            <v>0</v>
          </cell>
          <cell r="BD1087">
            <v>0</v>
          </cell>
          <cell r="BE1087">
            <v>0</v>
          </cell>
          <cell r="BF1087">
            <v>0</v>
          </cell>
          <cell r="BG1087">
            <v>0</v>
          </cell>
          <cell r="BH1087">
            <v>0</v>
          </cell>
          <cell r="BI1087">
            <v>0</v>
          </cell>
          <cell r="BJ1087">
            <v>0</v>
          </cell>
          <cell r="BK1087">
            <v>0</v>
          </cell>
          <cell r="BL1087">
            <v>0</v>
          </cell>
          <cell r="BM1087">
            <v>0</v>
          </cell>
          <cell r="BN1087">
            <v>0</v>
          </cell>
          <cell r="BO1087">
            <v>0</v>
          </cell>
          <cell r="BP1087">
            <v>0</v>
          </cell>
          <cell r="BQ1087">
            <v>0</v>
          </cell>
          <cell r="BR1087">
            <v>0</v>
          </cell>
          <cell r="BS1087">
            <v>0</v>
          </cell>
          <cell r="BT1087">
            <v>0</v>
          </cell>
          <cell r="BU1087">
            <v>0</v>
          </cell>
          <cell r="BV1087">
            <v>0</v>
          </cell>
          <cell r="BW1087">
            <v>0</v>
          </cell>
          <cell r="BX1087">
            <v>0</v>
          </cell>
          <cell r="BY1087">
            <v>0</v>
          </cell>
          <cell r="BZ1087">
            <v>0</v>
          </cell>
          <cell r="CA1087">
            <v>0</v>
          </cell>
          <cell r="CB1087">
            <v>0</v>
          </cell>
          <cell r="CC1087">
            <v>0</v>
          </cell>
          <cell r="CD1087">
            <v>0</v>
          </cell>
          <cell r="CE1087">
            <v>0</v>
          </cell>
          <cell r="CF1087">
            <v>0</v>
          </cell>
          <cell r="CG1087">
            <v>0</v>
          </cell>
          <cell r="CH1087">
            <v>0</v>
          </cell>
          <cell r="CI1087">
            <v>0</v>
          </cell>
          <cell r="CJ1087">
            <v>0</v>
          </cell>
          <cell r="CK1087">
            <v>0</v>
          </cell>
          <cell r="CL1087">
            <v>0</v>
          </cell>
          <cell r="CM1087">
            <v>0</v>
          </cell>
          <cell r="CN1087">
            <v>0</v>
          </cell>
          <cell r="CO1087">
            <v>0</v>
          </cell>
          <cell r="CP1087">
            <v>0</v>
          </cell>
          <cell r="CQ1087">
            <v>0</v>
          </cell>
          <cell r="CR1087">
            <v>0</v>
          </cell>
          <cell r="CS1087">
            <v>0</v>
          </cell>
          <cell r="CT1087">
            <v>0</v>
          </cell>
          <cell r="CU1087">
            <v>0</v>
          </cell>
          <cell r="CV1087">
            <v>0</v>
          </cell>
          <cell r="CW1087">
            <v>0</v>
          </cell>
          <cell r="CX1087">
            <v>0</v>
          </cell>
          <cell r="CY1087">
            <v>0</v>
          </cell>
          <cell r="CZ1087">
            <v>0</v>
          </cell>
          <cell r="DA1087">
            <v>0</v>
          </cell>
          <cell r="DB1087">
            <v>0</v>
          </cell>
        </row>
        <row r="1088">
          <cell r="C1088" t="str">
            <v>HY6</v>
          </cell>
          <cell r="E1088">
            <v>9776726.7000000048</v>
          </cell>
          <cell r="F1088">
            <v>4531414.2999999989</v>
          </cell>
          <cell r="G1088">
            <v>6552970.2000000011</v>
          </cell>
          <cell r="N1088">
            <v>38036.300000000003</v>
          </cell>
          <cell r="O1088">
            <v>1738766.3</v>
          </cell>
          <cell r="P1088">
            <v>29478.2</v>
          </cell>
          <cell r="Q1088">
            <v>0</v>
          </cell>
          <cell r="R1088">
            <v>0</v>
          </cell>
          <cell r="S1088">
            <v>0</v>
          </cell>
          <cell r="T1088">
            <v>7234863.1999999993</v>
          </cell>
          <cell r="U1088">
            <v>2765137.1999999993</v>
          </cell>
          <cell r="V1088">
            <v>4868848.3</v>
          </cell>
          <cell r="W1088">
            <v>2282314.5</v>
          </cell>
          <cell r="X1088">
            <v>24398.199999999997</v>
          </cell>
          <cell r="Y1088">
            <v>1500593.9</v>
          </cell>
          <cell r="Z1088">
            <v>0</v>
          </cell>
          <cell r="AA1088">
            <v>0</v>
          </cell>
          <cell r="AB1088">
            <v>0</v>
          </cell>
          <cell r="AC1088">
            <v>0</v>
          </cell>
          <cell r="AD1088">
            <v>0</v>
          </cell>
          <cell r="AE1088">
            <v>0</v>
          </cell>
          <cell r="AF1088">
            <v>126693.8</v>
          </cell>
          <cell r="AG1088">
            <v>1218.8</v>
          </cell>
          <cell r="AH1088">
            <v>87440.800000000017</v>
          </cell>
          <cell r="AI1088">
            <v>94818.900000000009</v>
          </cell>
          <cell r="AJ1088">
            <v>1893.8</v>
          </cell>
          <cell r="AK1088">
            <v>66609</v>
          </cell>
          <cell r="AL1088">
            <v>0</v>
          </cell>
          <cell r="AM1088">
            <v>0</v>
          </cell>
          <cell r="AN1088">
            <v>0</v>
          </cell>
          <cell r="AO1088">
            <v>0</v>
          </cell>
          <cell r="AP1088">
            <v>0</v>
          </cell>
          <cell r="AQ1088">
            <v>0</v>
          </cell>
          <cell r="AR1088">
            <v>0</v>
          </cell>
          <cell r="AS1088">
            <v>0</v>
          </cell>
          <cell r="AT1088">
            <v>0</v>
          </cell>
          <cell r="AU1088">
            <v>0</v>
          </cell>
          <cell r="AV1088">
            <v>0</v>
          </cell>
          <cell r="AW1088">
            <v>0</v>
          </cell>
          <cell r="AX1088">
            <v>0</v>
          </cell>
          <cell r="AY1088">
            <v>0</v>
          </cell>
          <cell r="AZ1088">
            <v>0</v>
          </cell>
          <cell r="BA1088">
            <v>0</v>
          </cell>
          <cell r="BB1088">
            <v>0</v>
          </cell>
          <cell r="BC1088">
            <v>0</v>
          </cell>
          <cell r="BD1088">
            <v>0</v>
          </cell>
          <cell r="BE1088">
            <v>0</v>
          </cell>
          <cell r="BF1088">
            <v>0</v>
          </cell>
          <cell r="BG1088">
            <v>0</v>
          </cell>
          <cell r="BH1088">
            <v>0</v>
          </cell>
          <cell r="BI1088">
            <v>0</v>
          </cell>
          <cell r="BJ1088">
            <v>0</v>
          </cell>
          <cell r="BK1088">
            <v>0</v>
          </cell>
          <cell r="BL1088">
            <v>0</v>
          </cell>
          <cell r="BM1088">
            <v>0</v>
          </cell>
          <cell r="BN1088">
            <v>0</v>
          </cell>
          <cell r="BO1088">
            <v>0</v>
          </cell>
          <cell r="BP1088">
            <v>0</v>
          </cell>
          <cell r="BQ1088">
            <v>0</v>
          </cell>
          <cell r="BR1088">
            <v>0</v>
          </cell>
          <cell r="BS1088">
            <v>0</v>
          </cell>
          <cell r="BT1088">
            <v>0</v>
          </cell>
          <cell r="BU1088">
            <v>0</v>
          </cell>
          <cell r="BV1088">
            <v>0</v>
          </cell>
          <cell r="BW1088">
            <v>0</v>
          </cell>
          <cell r="BX1088">
            <v>0</v>
          </cell>
          <cell r="BY1088">
            <v>0</v>
          </cell>
          <cell r="BZ1088">
            <v>0</v>
          </cell>
          <cell r="CA1088">
            <v>0</v>
          </cell>
          <cell r="CB1088">
            <v>0</v>
          </cell>
          <cell r="CC1088">
            <v>0</v>
          </cell>
          <cell r="CD1088">
            <v>0</v>
          </cell>
          <cell r="CE1088">
            <v>0</v>
          </cell>
          <cell r="CF1088">
            <v>0</v>
          </cell>
          <cell r="CG1088">
            <v>0</v>
          </cell>
          <cell r="CH1088">
            <v>0</v>
          </cell>
          <cell r="CI1088">
            <v>0</v>
          </cell>
          <cell r="CJ1088">
            <v>0</v>
          </cell>
          <cell r="CK1088">
            <v>0</v>
          </cell>
          <cell r="CL1088">
            <v>0</v>
          </cell>
          <cell r="CM1088">
            <v>0</v>
          </cell>
          <cell r="CN1088">
            <v>0</v>
          </cell>
          <cell r="CO1088">
            <v>0</v>
          </cell>
          <cell r="CP1088">
            <v>0</v>
          </cell>
          <cell r="CQ1088">
            <v>0</v>
          </cell>
          <cell r="CR1088">
            <v>0</v>
          </cell>
          <cell r="CS1088">
            <v>0</v>
          </cell>
          <cell r="CT1088">
            <v>0</v>
          </cell>
          <cell r="CU1088">
            <v>0</v>
          </cell>
          <cell r="CV1088">
            <v>0</v>
          </cell>
          <cell r="CW1088">
            <v>0</v>
          </cell>
          <cell r="CX1088">
            <v>0</v>
          </cell>
          <cell r="CY1088">
            <v>0</v>
          </cell>
          <cell r="CZ1088">
            <v>0</v>
          </cell>
          <cell r="DA1088">
            <v>0</v>
          </cell>
          <cell r="DB1088">
            <v>0</v>
          </cell>
        </row>
        <row r="1089">
          <cell r="C1089" t="str">
            <v>HY7</v>
          </cell>
          <cell r="E1089">
            <v>8884980.4000000022</v>
          </cell>
          <cell r="F1089">
            <v>4002233.1999999983</v>
          </cell>
          <cell r="G1089">
            <v>5944393</v>
          </cell>
          <cell r="N1089">
            <v>39626.300000000003</v>
          </cell>
          <cell r="O1089">
            <v>2077102.7</v>
          </cell>
          <cell r="P1089">
            <v>29785</v>
          </cell>
          <cell r="Q1089">
            <v>4484403.8</v>
          </cell>
          <cell r="R1089">
            <v>1814122.7000000002</v>
          </cell>
          <cell r="S1089">
            <v>3082775.4000000004</v>
          </cell>
          <cell r="T1089">
            <v>2374473.7999999998</v>
          </cell>
          <cell r="U1089">
            <v>72967.5</v>
          </cell>
          <cell r="V1089">
            <v>1554951</v>
          </cell>
          <cell r="W1089">
            <v>0</v>
          </cell>
          <cell r="X1089">
            <v>0</v>
          </cell>
          <cell r="Y1089">
            <v>0</v>
          </cell>
          <cell r="Z1089">
            <v>1049876.3</v>
          </cell>
          <cell r="AA1089">
            <v>12843.8</v>
          </cell>
          <cell r="AB1089">
            <v>676741.39999999991</v>
          </cell>
          <cell r="AC1089">
            <v>0</v>
          </cell>
          <cell r="AD1089">
            <v>0</v>
          </cell>
          <cell r="AE1089">
            <v>0</v>
          </cell>
          <cell r="AF1089">
            <v>435703</v>
          </cell>
          <cell r="AG1089">
            <v>7699.5</v>
          </cell>
          <cell r="AH1089">
            <v>280135.3</v>
          </cell>
          <cell r="AI1089">
            <v>500897.19999999995</v>
          </cell>
          <cell r="AJ1089">
            <v>17497</v>
          </cell>
          <cell r="AK1089">
            <v>320004.90000000002</v>
          </cell>
          <cell r="AL1089">
            <v>0</v>
          </cell>
          <cell r="AM1089">
            <v>0</v>
          </cell>
          <cell r="AN1089">
            <v>0</v>
          </cell>
          <cell r="AO1089">
            <v>0</v>
          </cell>
          <cell r="AP1089">
            <v>0</v>
          </cell>
          <cell r="AQ1089">
            <v>0</v>
          </cell>
          <cell r="AR1089">
            <v>0</v>
          </cell>
          <cell r="AS1089">
            <v>0</v>
          </cell>
          <cell r="AT1089">
            <v>0</v>
          </cell>
          <cell r="AU1089">
            <v>0</v>
          </cell>
          <cell r="AV1089">
            <v>0</v>
          </cell>
          <cell r="AW1089">
            <v>0</v>
          </cell>
          <cell r="AX1089">
            <v>0</v>
          </cell>
          <cell r="AY1089">
            <v>0</v>
          </cell>
          <cell r="AZ1089">
            <v>0</v>
          </cell>
          <cell r="BA1089">
            <v>0</v>
          </cell>
          <cell r="BB1089">
            <v>0</v>
          </cell>
          <cell r="BC1089">
            <v>0</v>
          </cell>
          <cell r="BD1089">
            <v>0</v>
          </cell>
          <cell r="BE1089">
            <v>0</v>
          </cell>
          <cell r="BF1089">
            <v>0</v>
          </cell>
          <cell r="BG1089">
            <v>0</v>
          </cell>
          <cell r="BH1089">
            <v>0</v>
          </cell>
          <cell r="BI1089">
            <v>0</v>
          </cell>
          <cell r="BJ1089">
            <v>0</v>
          </cell>
          <cell r="BK1089">
            <v>0</v>
          </cell>
          <cell r="BL1089">
            <v>0</v>
          </cell>
          <cell r="BM1089">
            <v>0</v>
          </cell>
          <cell r="BN1089">
            <v>0</v>
          </cell>
          <cell r="BO1089">
            <v>0</v>
          </cell>
          <cell r="BP1089">
            <v>0</v>
          </cell>
          <cell r="BQ1089">
            <v>0</v>
          </cell>
          <cell r="BR1089">
            <v>0</v>
          </cell>
          <cell r="BS1089">
            <v>0</v>
          </cell>
          <cell r="BT1089">
            <v>0</v>
          </cell>
          <cell r="BU1089">
            <v>0</v>
          </cell>
          <cell r="BV1089">
            <v>0</v>
          </cell>
          <cell r="BW1089">
            <v>0</v>
          </cell>
          <cell r="BX1089">
            <v>0</v>
          </cell>
          <cell r="BY1089">
            <v>0</v>
          </cell>
          <cell r="BZ1089">
            <v>0</v>
          </cell>
          <cell r="CA1089">
            <v>0</v>
          </cell>
          <cell r="CB1089">
            <v>0</v>
          </cell>
          <cell r="CC1089">
            <v>0</v>
          </cell>
          <cell r="CD1089">
            <v>0</v>
          </cell>
          <cell r="CE1089">
            <v>0</v>
          </cell>
          <cell r="CF1089">
            <v>0</v>
          </cell>
          <cell r="CG1089">
            <v>0</v>
          </cell>
          <cell r="CH1089">
            <v>0</v>
          </cell>
          <cell r="CI1089">
            <v>0</v>
          </cell>
          <cell r="CJ1089">
            <v>0</v>
          </cell>
          <cell r="CK1089">
            <v>0</v>
          </cell>
          <cell r="CL1089">
            <v>0</v>
          </cell>
          <cell r="CM1089">
            <v>0</v>
          </cell>
          <cell r="CN1089">
            <v>0</v>
          </cell>
          <cell r="CO1089">
            <v>0</v>
          </cell>
          <cell r="CP1089">
            <v>0</v>
          </cell>
          <cell r="CQ1089">
            <v>0</v>
          </cell>
          <cell r="CR1089">
            <v>0</v>
          </cell>
          <cell r="CS1089">
            <v>0</v>
          </cell>
          <cell r="CT1089">
            <v>0</v>
          </cell>
          <cell r="CU1089">
            <v>0</v>
          </cell>
          <cell r="CV1089">
            <v>0</v>
          </cell>
          <cell r="CW1089">
            <v>0</v>
          </cell>
          <cell r="CX1089">
            <v>0</v>
          </cell>
          <cell r="CY1089">
            <v>0</v>
          </cell>
          <cell r="CZ1089">
            <v>0</v>
          </cell>
          <cell r="DA1089">
            <v>0</v>
          </cell>
          <cell r="DB1089">
            <v>0</v>
          </cell>
        </row>
        <row r="1090">
          <cell r="C1090" t="str">
            <v>HY8</v>
          </cell>
          <cell r="E1090">
            <v>9203963.0999999996</v>
          </cell>
          <cell r="F1090">
            <v>4034527.7999999993</v>
          </cell>
          <cell r="G1090">
            <v>6342841.1000000006</v>
          </cell>
          <cell r="N1090">
            <v>44885.5</v>
          </cell>
          <cell r="O1090">
            <v>1212547.6000000001</v>
          </cell>
          <cell r="P1090">
            <v>31776.800000000003</v>
          </cell>
          <cell r="Q1090">
            <v>0</v>
          </cell>
          <cell r="R1090">
            <v>0</v>
          </cell>
          <cell r="S1090">
            <v>0</v>
          </cell>
          <cell r="T1090">
            <v>0</v>
          </cell>
          <cell r="U1090">
            <v>0</v>
          </cell>
          <cell r="V1090">
            <v>0</v>
          </cell>
          <cell r="W1090">
            <v>0</v>
          </cell>
          <cell r="X1090">
            <v>0</v>
          </cell>
          <cell r="Y1090">
            <v>0</v>
          </cell>
          <cell r="Z1090">
            <v>7420873.6999999993</v>
          </cell>
          <cell r="AA1090">
            <v>2819880.0999999996</v>
          </cell>
          <cell r="AB1090">
            <v>5185380.0000000009</v>
          </cell>
          <cell r="AC1090">
            <v>0</v>
          </cell>
          <cell r="AD1090">
            <v>0</v>
          </cell>
          <cell r="AE1090">
            <v>0</v>
          </cell>
          <cell r="AF1090">
            <v>0</v>
          </cell>
          <cell r="AG1090">
            <v>0</v>
          </cell>
          <cell r="AH1090">
            <v>0</v>
          </cell>
          <cell r="AI1090">
            <v>1738203.9000000001</v>
          </cell>
          <cell r="AJ1090">
            <v>2100.1</v>
          </cell>
          <cell r="AK1090">
            <v>1125684.2999999998</v>
          </cell>
          <cell r="AL1090">
            <v>0</v>
          </cell>
          <cell r="AM1090">
            <v>0</v>
          </cell>
          <cell r="AN1090">
            <v>0</v>
          </cell>
          <cell r="AO1090">
            <v>0</v>
          </cell>
          <cell r="AP1090">
            <v>0</v>
          </cell>
          <cell r="AQ1090">
            <v>0</v>
          </cell>
          <cell r="AR1090">
            <v>0</v>
          </cell>
          <cell r="AS1090">
            <v>0</v>
          </cell>
          <cell r="AT1090">
            <v>0</v>
          </cell>
          <cell r="AU1090">
            <v>0</v>
          </cell>
          <cell r="AV1090">
            <v>0</v>
          </cell>
          <cell r="AW1090">
            <v>0</v>
          </cell>
          <cell r="AX1090">
            <v>0</v>
          </cell>
          <cell r="AY1090">
            <v>0</v>
          </cell>
          <cell r="AZ1090">
            <v>0</v>
          </cell>
          <cell r="BA1090">
            <v>0</v>
          </cell>
          <cell r="BB1090">
            <v>0</v>
          </cell>
          <cell r="BC1090">
            <v>0</v>
          </cell>
          <cell r="BD1090">
            <v>0</v>
          </cell>
          <cell r="BE1090">
            <v>0</v>
          </cell>
          <cell r="BF1090">
            <v>0</v>
          </cell>
          <cell r="BG1090">
            <v>0</v>
          </cell>
          <cell r="BH1090">
            <v>0</v>
          </cell>
          <cell r="BI1090">
            <v>0</v>
          </cell>
          <cell r="BJ1090">
            <v>0</v>
          </cell>
          <cell r="BK1090">
            <v>0</v>
          </cell>
          <cell r="BL1090">
            <v>0</v>
          </cell>
          <cell r="BM1090">
            <v>0</v>
          </cell>
          <cell r="BN1090">
            <v>0</v>
          </cell>
          <cell r="BO1090">
            <v>0</v>
          </cell>
          <cell r="BP1090">
            <v>0</v>
          </cell>
          <cell r="BQ1090">
            <v>0</v>
          </cell>
          <cell r="BR1090">
            <v>0</v>
          </cell>
          <cell r="BS1090">
            <v>0</v>
          </cell>
          <cell r="BT1090">
            <v>0</v>
          </cell>
          <cell r="BU1090">
            <v>0</v>
          </cell>
          <cell r="BV1090">
            <v>0</v>
          </cell>
          <cell r="BW1090">
            <v>0</v>
          </cell>
          <cell r="BX1090">
            <v>0</v>
          </cell>
          <cell r="BY1090">
            <v>0</v>
          </cell>
          <cell r="BZ1090">
            <v>0</v>
          </cell>
          <cell r="CA1090">
            <v>0</v>
          </cell>
          <cell r="CB1090">
            <v>0</v>
          </cell>
          <cell r="CC1090">
            <v>0</v>
          </cell>
          <cell r="CD1090">
            <v>0</v>
          </cell>
          <cell r="CE1090">
            <v>0</v>
          </cell>
          <cell r="CF1090">
            <v>0</v>
          </cell>
          <cell r="CG1090">
            <v>0</v>
          </cell>
          <cell r="CH1090">
            <v>0</v>
          </cell>
          <cell r="CI1090">
            <v>0</v>
          </cell>
          <cell r="CJ1090">
            <v>0</v>
          </cell>
          <cell r="CK1090">
            <v>0</v>
          </cell>
          <cell r="CL1090">
            <v>0</v>
          </cell>
          <cell r="CM1090">
            <v>0</v>
          </cell>
          <cell r="CN1090">
            <v>0</v>
          </cell>
          <cell r="CO1090">
            <v>0</v>
          </cell>
          <cell r="CP1090">
            <v>0</v>
          </cell>
          <cell r="CQ1090">
            <v>0</v>
          </cell>
          <cell r="CR1090">
            <v>0</v>
          </cell>
          <cell r="CS1090">
            <v>0</v>
          </cell>
          <cell r="CT1090">
            <v>0</v>
          </cell>
          <cell r="CU1090">
            <v>0</v>
          </cell>
          <cell r="CV1090">
            <v>0</v>
          </cell>
          <cell r="CW1090">
            <v>0</v>
          </cell>
          <cell r="CX1090">
            <v>0</v>
          </cell>
          <cell r="CY1090">
            <v>0</v>
          </cell>
          <cell r="CZ1090">
            <v>0</v>
          </cell>
          <cell r="DA1090">
            <v>0</v>
          </cell>
          <cell r="DB1090">
            <v>0</v>
          </cell>
        </row>
        <row r="1091">
          <cell r="C1091" t="str">
            <v>HY9</v>
          </cell>
          <cell r="E1091">
            <v>7594620.4999999991</v>
          </cell>
          <cell r="F1091">
            <v>3320070.1999999997</v>
          </cell>
          <cell r="G1091">
            <v>5101624.3999999994</v>
          </cell>
          <cell r="N1091">
            <v>0</v>
          </cell>
          <cell r="O1091">
            <v>0</v>
          </cell>
          <cell r="P1091">
            <v>0</v>
          </cell>
          <cell r="Q1091">
            <v>0</v>
          </cell>
          <cell r="R1091">
            <v>0</v>
          </cell>
          <cell r="S1091">
            <v>0</v>
          </cell>
          <cell r="T1091">
            <v>0</v>
          </cell>
          <cell r="U1091">
            <v>0</v>
          </cell>
          <cell r="V1091">
            <v>0</v>
          </cell>
          <cell r="W1091">
            <v>0</v>
          </cell>
          <cell r="X1091">
            <v>0</v>
          </cell>
          <cell r="Y1091">
            <v>0</v>
          </cell>
          <cell r="Z1091">
            <v>3772.5</v>
          </cell>
          <cell r="AA1091">
            <v>84540</v>
          </cell>
          <cell r="AB1091">
            <v>2705.3</v>
          </cell>
          <cell r="AC1091">
            <v>5401759.0999999996</v>
          </cell>
          <cell r="AD1091">
            <v>3224883.9999999995</v>
          </cell>
          <cell r="AE1091">
            <v>3715987.3000000003</v>
          </cell>
          <cell r="AF1091">
            <v>0</v>
          </cell>
          <cell r="AG1091">
            <v>0</v>
          </cell>
          <cell r="AH1091">
            <v>0</v>
          </cell>
          <cell r="AI1091">
            <v>2189088.9</v>
          </cell>
          <cell r="AJ1091">
            <v>10646.2</v>
          </cell>
          <cell r="AK1091">
            <v>1382931.8000000003</v>
          </cell>
          <cell r="AL1091">
            <v>0</v>
          </cell>
          <cell r="AM1091">
            <v>0</v>
          </cell>
          <cell r="AN1091">
            <v>0</v>
          </cell>
          <cell r="AO1091">
            <v>0</v>
          </cell>
          <cell r="AP1091">
            <v>0</v>
          </cell>
          <cell r="AQ1091">
            <v>0</v>
          </cell>
          <cell r="AR1091">
            <v>0</v>
          </cell>
          <cell r="AS1091">
            <v>0</v>
          </cell>
          <cell r="AT1091">
            <v>0</v>
          </cell>
          <cell r="AU1091">
            <v>0</v>
          </cell>
          <cell r="AV1091">
            <v>0</v>
          </cell>
          <cell r="AW1091">
            <v>0</v>
          </cell>
          <cell r="AX1091">
            <v>0</v>
          </cell>
          <cell r="AY1091">
            <v>0</v>
          </cell>
          <cell r="AZ1091">
            <v>0</v>
          </cell>
          <cell r="BA1091">
            <v>0</v>
          </cell>
          <cell r="BB1091">
            <v>0</v>
          </cell>
          <cell r="BC1091">
            <v>0</v>
          </cell>
          <cell r="BD1091">
            <v>0</v>
          </cell>
          <cell r="BE1091">
            <v>0</v>
          </cell>
          <cell r="BF1091">
            <v>0</v>
          </cell>
          <cell r="BG1091">
            <v>0</v>
          </cell>
          <cell r="BH1091">
            <v>0</v>
          </cell>
          <cell r="BI1091">
            <v>0</v>
          </cell>
          <cell r="BJ1091">
            <v>0</v>
          </cell>
          <cell r="BK1091">
            <v>0</v>
          </cell>
          <cell r="BL1091">
            <v>0</v>
          </cell>
          <cell r="BM1091">
            <v>0</v>
          </cell>
          <cell r="BN1091">
            <v>0</v>
          </cell>
          <cell r="BO1091">
            <v>0</v>
          </cell>
          <cell r="BP1091">
            <v>0</v>
          </cell>
          <cell r="BQ1091">
            <v>0</v>
          </cell>
          <cell r="BR1091">
            <v>0</v>
          </cell>
          <cell r="BS1091">
            <v>0</v>
          </cell>
          <cell r="BT1091">
            <v>0</v>
          </cell>
          <cell r="BU1091">
            <v>0</v>
          </cell>
          <cell r="BV1091">
            <v>0</v>
          </cell>
          <cell r="BW1091">
            <v>0</v>
          </cell>
          <cell r="BX1091">
            <v>0</v>
          </cell>
          <cell r="BY1091">
            <v>0</v>
          </cell>
          <cell r="BZ1091">
            <v>0</v>
          </cell>
          <cell r="CA1091">
            <v>0</v>
          </cell>
          <cell r="CB1091">
            <v>0</v>
          </cell>
          <cell r="CC1091">
            <v>0</v>
          </cell>
          <cell r="CD1091">
            <v>0</v>
          </cell>
          <cell r="CE1091">
            <v>0</v>
          </cell>
          <cell r="CF1091">
            <v>0</v>
          </cell>
          <cell r="CG1091">
            <v>0</v>
          </cell>
          <cell r="CH1091">
            <v>0</v>
          </cell>
          <cell r="CI1091">
            <v>0</v>
          </cell>
          <cell r="CJ1091">
            <v>0</v>
          </cell>
          <cell r="CK1091">
            <v>0</v>
          </cell>
          <cell r="CL1091">
            <v>0</v>
          </cell>
          <cell r="CM1091">
            <v>0</v>
          </cell>
          <cell r="CN1091">
            <v>0</v>
          </cell>
          <cell r="CO1091">
            <v>0</v>
          </cell>
          <cell r="CP1091">
            <v>0</v>
          </cell>
          <cell r="CQ1091">
            <v>0</v>
          </cell>
          <cell r="CR1091">
            <v>0</v>
          </cell>
          <cell r="CS1091">
            <v>0</v>
          </cell>
          <cell r="CT1091">
            <v>0</v>
          </cell>
          <cell r="CU1091">
            <v>0</v>
          </cell>
          <cell r="CV1091">
            <v>0</v>
          </cell>
          <cell r="CW1091">
            <v>0</v>
          </cell>
          <cell r="CX1091">
            <v>0</v>
          </cell>
          <cell r="CY1091">
            <v>0</v>
          </cell>
          <cell r="CZ1091">
            <v>0</v>
          </cell>
          <cell r="DA1091">
            <v>0</v>
          </cell>
          <cell r="DB1091">
            <v>0</v>
          </cell>
        </row>
        <row r="1092">
          <cell r="C1092" t="str">
            <v>HY10</v>
          </cell>
          <cell r="E1092">
            <v>3607342.8999999994</v>
          </cell>
          <cell r="F1092">
            <v>1796171.6</v>
          </cell>
          <cell r="G1092">
            <v>2658024.6999999997</v>
          </cell>
          <cell r="N1092">
            <v>0</v>
          </cell>
          <cell r="O1092">
            <v>0</v>
          </cell>
          <cell r="P1092">
            <v>0</v>
          </cell>
          <cell r="Q1092">
            <v>0</v>
          </cell>
          <cell r="R1092">
            <v>0</v>
          </cell>
          <cell r="S1092">
            <v>0</v>
          </cell>
          <cell r="T1092">
            <v>0</v>
          </cell>
          <cell r="U1092">
            <v>0</v>
          </cell>
          <cell r="V1092">
            <v>0</v>
          </cell>
          <cell r="W1092">
            <v>0</v>
          </cell>
          <cell r="X1092">
            <v>0</v>
          </cell>
          <cell r="Y1092">
            <v>0</v>
          </cell>
          <cell r="Z1092">
            <v>0</v>
          </cell>
          <cell r="AA1092">
            <v>25308.799999999999</v>
          </cell>
          <cell r="AB1092">
            <v>0</v>
          </cell>
          <cell r="AC1092">
            <v>0</v>
          </cell>
          <cell r="AD1092">
            <v>0</v>
          </cell>
          <cell r="AE1092">
            <v>0</v>
          </cell>
          <cell r="AF1092">
            <v>0</v>
          </cell>
          <cell r="AG1092">
            <v>0</v>
          </cell>
          <cell r="AH1092">
            <v>0</v>
          </cell>
          <cell r="AI1092">
            <v>3607342.8999999994</v>
          </cell>
          <cell r="AJ1092">
            <v>1770862.8</v>
          </cell>
          <cell r="AK1092">
            <v>2658024.6999999997</v>
          </cell>
          <cell r="AL1092">
            <v>0</v>
          </cell>
          <cell r="AM1092">
            <v>0</v>
          </cell>
          <cell r="AN1092">
            <v>0</v>
          </cell>
          <cell r="AO1092">
            <v>0</v>
          </cell>
          <cell r="AP1092">
            <v>0</v>
          </cell>
          <cell r="AQ1092">
            <v>0</v>
          </cell>
          <cell r="AR1092">
            <v>0</v>
          </cell>
          <cell r="AS1092">
            <v>0</v>
          </cell>
          <cell r="AT1092">
            <v>0</v>
          </cell>
          <cell r="AU1092">
            <v>0</v>
          </cell>
          <cell r="AV1092">
            <v>0</v>
          </cell>
          <cell r="AW1092">
            <v>0</v>
          </cell>
          <cell r="AX1092">
            <v>0</v>
          </cell>
          <cell r="AY1092">
            <v>0</v>
          </cell>
          <cell r="AZ1092">
            <v>0</v>
          </cell>
          <cell r="BA1092">
            <v>0</v>
          </cell>
          <cell r="BB1092">
            <v>0</v>
          </cell>
          <cell r="BC1092">
            <v>0</v>
          </cell>
          <cell r="BD1092">
            <v>0</v>
          </cell>
          <cell r="BE1092">
            <v>0</v>
          </cell>
          <cell r="BF1092">
            <v>0</v>
          </cell>
          <cell r="BG1092">
            <v>0</v>
          </cell>
          <cell r="BH1092">
            <v>0</v>
          </cell>
          <cell r="BI1092">
            <v>0</v>
          </cell>
          <cell r="BJ1092">
            <v>0</v>
          </cell>
          <cell r="BK1092">
            <v>0</v>
          </cell>
          <cell r="BL1092">
            <v>0</v>
          </cell>
          <cell r="BM1092">
            <v>0</v>
          </cell>
          <cell r="BN1092">
            <v>0</v>
          </cell>
          <cell r="BO1092">
            <v>0</v>
          </cell>
          <cell r="BP1092">
            <v>0</v>
          </cell>
          <cell r="BQ1092">
            <v>0</v>
          </cell>
          <cell r="BR1092">
            <v>0</v>
          </cell>
          <cell r="BS1092">
            <v>0</v>
          </cell>
          <cell r="BT1092">
            <v>0</v>
          </cell>
          <cell r="BU1092">
            <v>0</v>
          </cell>
          <cell r="BV1092">
            <v>0</v>
          </cell>
          <cell r="BW1092">
            <v>0</v>
          </cell>
          <cell r="BX1092">
            <v>0</v>
          </cell>
          <cell r="BY1092">
            <v>0</v>
          </cell>
          <cell r="BZ1092">
            <v>0</v>
          </cell>
          <cell r="CA1092">
            <v>0</v>
          </cell>
          <cell r="CB1092">
            <v>0</v>
          </cell>
          <cell r="CC1092">
            <v>0</v>
          </cell>
          <cell r="CD1092">
            <v>0</v>
          </cell>
          <cell r="CE1092">
            <v>0</v>
          </cell>
          <cell r="CF1092">
            <v>0</v>
          </cell>
          <cell r="CG1092">
            <v>0</v>
          </cell>
          <cell r="CH1092">
            <v>0</v>
          </cell>
          <cell r="CI1092">
            <v>0</v>
          </cell>
          <cell r="CJ1092">
            <v>0</v>
          </cell>
          <cell r="CK1092">
            <v>0</v>
          </cell>
          <cell r="CL1092">
            <v>0</v>
          </cell>
          <cell r="CM1092">
            <v>0</v>
          </cell>
          <cell r="CN1092">
            <v>0</v>
          </cell>
          <cell r="CO1092">
            <v>0</v>
          </cell>
          <cell r="CP1092">
            <v>0</v>
          </cell>
          <cell r="CQ1092">
            <v>0</v>
          </cell>
          <cell r="CR1092">
            <v>0</v>
          </cell>
          <cell r="CS1092">
            <v>0</v>
          </cell>
          <cell r="CT1092">
            <v>0</v>
          </cell>
          <cell r="CU1092">
            <v>0</v>
          </cell>
          <cell r="CV1092">
            <v>0</v>
          </cell>
          <cell r="CW1092">
            <v>0</v>
          </cell>
          <cell r="CX1092">
            <v>0</v>
          </cell>
          <cell r="CY1092">
            <v>0</v>
          </cell>
          <cell r="CZ1092">
            <v>0</v>
          </cell>
          <cell r="DA1092">
            <v>0</v>
          </cell>
          <cell r="DB1092">
            <v>0</v>
          </cell>
        </row>
        <row r="1093">
          <cell r="C1093" t="str">
            <v>HY11</v>
          </cell>
          <cell r="E1093">
            <v>2849317.6999999997</v>
          </cell>
          <cell r="F1093">
            <v>836306.40000000014</v>
          </cell>
          <cell r="G1093">
            <v>2051007.4</v>
          </cell>
          <cell r="N1093">
            <v>0</v>
          </cell>
          <cell r="O1093">
            <v>0</v>
          </cell>
          <cell r="P1093">
            <v>0</v>
          </cell>
          <cell r="Q1093">
            <v>0</v>
          </cell>
          <cell r="R1093">
            <v>0</v>
          </cell>
          <cell r="S1093">
            <v>0</v>
          </cell>
          <cell r="T1093">
            <v>0</v>
          </cell>
          <cell r="U1093">
            <v>0</v>
          </cell>
          <cell r="V1093">
            <v>0</v>
          </cell>
          <cell r="W1093">
            <v>0</v>
          </cell>
          <cell r="X1093">
            <v>0</v>
          </cell>
          <cell r="Y1093">
            <v>0</v>
          </cell>
          <cell r="Z1093">
            <v>0</v>
          </cell>
          <cell r="AA1093">
            <v>4020</v>
          </cell>
          <cell r="AB1093">
            <v>0</v>
          </cell>
          <cell r="AC1093">
            <v>0</v>
          </cell>
          <cell r="AD1093">
            <v>0</v>
          </cell>
          <cell r="AE1093">
            <v>0</v>
          </cell>
          <cell r="AF1093">
            <v>0</v>
          </cell>
          <cell r="AG1093">
            <v>0</v>
          </cell>
          <cell r="AH1093">
            <v>0</v>
          </cell>
          <cell r="AI1093">
            <v>2849317.6999999997</v>
          </cell>
          <cell r="AJ1093">
            <v>832286.40000000014</v>
          </cell>
          <cell r="AK1093">
            <v>2051007.4</v>
          </cell>
          <cell r="AL1093">
            <v>0</v>
          </cell>
          <cell r="AM1093">
            <v>0</v>
          </cell>
          <cell r="AN1093">
            <v>0</v>
          </cell>
          <cell r="AO1093">
            <v>0</v>
          </cell>
          <cell r="AP1093">
            <v>0</v>
          </cell>
          <cell r="AQ1093">
            <v>0</v>
          </cell>
          <cell r="AR1093">
            <v>0</v>
          </cell>
          <cell r="AS1093">
            <v>0</v>
          </cell>
          <cell r="AT1093">
            <v>0</v>
          </cell>
          <cell r="AU1093">
            <v>0</v>
          </cell>
          <cell r="AV1093">
            <v>0</v>
          </cell>
          <cell r="AW1093">
            <v>0</v>
          </cell>
          <cell r="AX1093">
            <v>0</v>
          </cell>
          <cell r="AY1093">
            <v>0</v>
          </cell>
          <cell r="AZ1093">
            <v>0</v>
          </cell>
          <cell r="BA1093">
            <v>0</v>
          </cell>
          <cell r="BB1093">
            <v>0</v>
          </cell>
          <cell r="BC1093">
            <v>0</v>
          </cell>
          <cell r="BD1093">
            <v>0</v>
          </cell>
          <cell r="BE1093">
            <v>0</v>
          </cell>
          <cell r="BF1093">
            <v>0</v>
          </cell>
          <cell r="BG1093">
            <v>0</v>
          </cell>
          <cell r="BH1093">
            <v>0</v>
          </cell>
          <cell r="BI1093">
            <v>0</v>
          </cell>
          <cell r="BJ1093">
            <v>0</v>
          </cell>
          <cell r="BK1093">
            <v>0</v>
          </cell>
          <cell r="BL1093">
            <v>0</v>
          </cell>
          <cell r="BM1093">
            <v>0</v>
          </cell>
          <cell r="BN1093">
            <v>0</v>
          </cell>
          <cell r="BO1093">
            <v>0</v>
          </cell>
          <cell r="BP1093">
            <v>0</v>
          </cell>
          <cell r="BQ1093">
            <v>0</v>
          </cell>
          <cell r="BR1093">
            <v>0</v>
          </cell>
          <cell r="BS1093">
            <v>0</v>
          </cell>
          <cell r="BT1093">
            <v>0</v>
          </cell>
          <cell r="BU1093">
            <v>0</v>
          </cell>
          <cell r="BV1093">
            <v>0</v>
          </cell>
          <cell r="BW1093">
            <v>0</v>
          </cell>
          <cell r="BX1093">
            <v>0</v>
          </cell>
          <cell r="BY1093">
            <v>0</v>
          </cell>
          <cell r="BZ1093">
            <v>0</v>
          </cell>
          <cell r="CA1093">
            <v>0</v>
          </cell>
          <cell r="CB1093">
            <v>0</v>
          </cell>
          <cell r="CC1093">
            <v>0</v>
          </cell>
          <cell r="CD1093">
            <v>0</v>
          </cell>
          <cell r="CE1093">
            <v>0</v>
          </cell>
          <cell r="CF1093">
            <v>0</v>
          </cell>
          <cell r="CG1093">
            <v>0</v>
          </cell>
          <cell r="CH1093">
            <v>0</v>
          </cell>
          <cell r="CI1093">
            <v>0</v>
          </cell>
          <cell r="CJ1093">
            <v>0</v>
          </cell>
          <cell r="CK1093">
            <v>0</v>
          </cell>
          <cell r="CL1093">
            <v>0</v>
          </cell>
          <cell r="CM1093">
            <v>0</v>
          </cell>
          <cell r="CN1093">
            <v>0</v>
          </cell>
          <cell r="CO1093">
            <v>0</v>
          </cell>
          <cell r="CP1093">
            <v>0</v>
          </cell>
          <cell r="CQ1093">
            <v>0</v>
          </cell>
          <cell r="CR1093">
            <v>0</v>
          </cell>
          <cell r="CS1093">
            <v>0</v>
          </cell>
          <cell r="CT1093">
            <v>0</v>
          </cell>
          <cell r="CU1093">
            <v>0</v>
          </cell>
          <cell r="CV1093">
            <v>0</v>
          </cell>
          <cell r="CW1093">
            <v>0</v>
          </cell>
          <cell r="CX1093">
            <v>0</v>
          </cell>
          <cell r="CY1093">
            <v>0</v>
          </cell>
          <cell r="CZ1093">
            <v>0</v>
          </cell>
          <cell r="DA1093">
            <v>0</v>
          </cell>
          <cell r="DB1093">
            <v>0</v>
          </cell>
        </row>
        <row r="1094">
          <cell r="C1094" t="str">
            <v>SL12</v>
          </cell>
          <cell r="E1094">
            <v>23238.799999999999</v>
          </cell>
          <cell r="F1094">
            <v>145271.29999999999</v>
          </cell>
          <cell r="G1094">
            <v>12245.8</v>
          </cell>
          <cell r="N1094">
            <v>0</v>
          </cell>
          <cell r="O1094">
            <v>0</v>
          </cell>
          <cell r="P1094">
            <v>0</v>
          </cell>
          <cell r="Q1094">
            <v>0</v>
          </cell>
          <cell r="R1094">
            <v>0</v>
          </cell>
          <cell r="S1094">
            <v>0</v>
          </cell>
          <cell r="T1094">
            <v>0</v>
          </cell>
          <cell r="U1094">
            <v>0</v>
          </cell>
          <cell r="V1094">
            <v>0</v>
          </cell>
          <cell r="W1094">
            <v>0</v>
          </cell>
          <cell r="X1094">
            <v>0</v>
          </cell>
          <cell r="Y1094">
            <v>0</v>
          </cell>
          <cell r="Z1094">
            <v>0</v>
          </cell>
          <cell r="AA1094">
            <v>0</v>
          </cell>
          <cell r="AB1094">
            <v>0</v>
          </cell>
          <cell r="AC1094">
            <v>0</v>
          </cell>
          <cell r="AD1094">
            <v>0</v>
          </cell>
          <cell r="AE1094">
            <v>0</v>
          </cell>
          <cell r="AF1094">
            <v>0</v>
          </cell>
          <cell r="AG1094">
            <v>0</v>
          </cell>
          <cell r="AH1094">
            <v>0</v>
          </cell>
          <cell r="AI1094">
            <v>0</v>
          </cell>
          <cell r="AJ1094">
            <v>0</v>
          </cell>
          <cell r="AK1094">
            <v>0</v>
          </cell>
          <cell r="AL1094">
            <v>0</v>
          </cell>
          <cell r="AM1094">
            <v>0</v>
          </cell>
          <cell r="AN1094">
            <v>0</v>
          </cell>
          <cell r="AO1094">
            <v>0</v>
          </cell>
          <cell r="AP1094">
            <v>0</v>
          </cell>
          <cell r="AQ1094">
            <v>0</v>
          </cell>
          <cell r="AR1094">
            <v>0</v>
          </cell>
          <cell r="AS1094">
            <v>0</v>
          </cell>
          <cell r="AT1094">
            <v>0</v>
          </cell>
          <cell r="AU1094">
            <v>0</v>
          </cell>
          <cell r="AV1094">
            <v>0</v>
          </cell>
          <cell r="AW1094">
            <v>0</v>
          </cell>
          <cell r="AX1094">
            <v>0</v>
          </cell>
          <cell r="AY1094">
            <v>0</v>
          </cell>
          <cell r="AZ1094">
            <v>0</v>
          </cell>
          <cell r="BA1094">
            <v>0</v>
          </cell>
          <cell r="BB1094">
            <v>0</v>
          </cell>
          <cell r="BC1094">
            <v>0</v>
          </cell>
          <cell r="BD1094">
            <v>0</v>
          </cell>
          <cell r="BE1094">
            <v>0</v>
          </cell>
          <cell r="BF1094">
            <v>0</v>
          </cell>
          <cell r="BG1094">
            <v>0</v>
          </cell>
          <cell r="BH1094">
            <v>0</v>
          </cell>
          <cell r="BI1094">
            <v>0</v>
          </cell>
          <cell r="BJ1094">
            <v>23238.799999999999</v>
          </cell>
          <cell r="BK1094">
            <v>145271.29999999999</v>
          </cell>
          <cell r="BL1094">
            <v>12245.8</v>
          </cell>
          <cell r="BM1094">
            <v>0</v>
          </cell>
          <cell r="BN1094">
            <v>0</v>
          </cell>
          <cell r="BO1094">
            <v>0</v>
          </cell>
          <cell r="BP1094">
            <v>0</v>
          </cell>
          <cell r="BQ1094">
            <v>0</v>
          </cell>
          <cell r="BR1094">
            <v>0</v>
          </cell>
          <cell r="BS1094">
            <v>0</v>
          </cell>
          <cell r="BT1094">
            <v>0</v>
          </cell>
          <cell r="BU1094">
            <v>0</v>
          </cell>
          <cell r="BV1094">
            <v>0</v>
          </cell>
          <cell r="BW1094">
            <v>0</v>
          </cell>
          <cell r="BX1094">
            <v>0</v>
          </cell>
          <cell r="BY1094">
            <v>0</v>
          </cell>
          <cell r="BZ1094">
            <v>0</v>
          </cell>
          <cell r="CA1094">
            <v>0</v>
          </cell>
          <cell r="CB1094">
            <v>0</v>
          </cell>
          <cell r="CC1094">
            <v>0</v>
          </cell>
          <cell r="CD1094">
            <v>0</v>
          </cell>
          <cell r="CE1094">
            <v>0</v>
          </cell>
          <cell r="CF1094">
            <v>0</v>
          </cell>
          <cell r="CG1094">
            <v>0</v>
          </cell>
          <cell r="CH1094">
            <v>0</v>
          </cell>
          <cell r="CI1094">
            <v>0</v>
          </cell>
          <cell r="CJ1094">
            <v>0</v>
          </cell>
          <cell r="CK1094">
            <v>0</v>
          </cell>
          <cell r="CL1094">
            <v>0</v>
          </cell>
          <cell r="CM1094">
            <v>0</v>
          </cell>
          <cell r="CN1094">
            <v>0</v>
          </cell>
          <cell r="CO1094">
            <v>0</v>
          </cell>
          <cell r="CP1094">
            <v>0</v>
          </cell>
          <cell r="CQ1094">
            <v>0</v>
          </cell>
          <cell r="CR1094">
            <v>0</v>
          </cell>
          <cell r="CS1094">
            <v>0</v>
          </cell>
          <cell r="CT1094">
            <v>0</v>
          </cell>
          <cell r="CU1094">
            <v>0</v>
          </cell>
          <cell r="CV1094">
            <v>0</v>
          </cell>
          <cell r="CW1094">
            <v>0</v>
          </cell>
          <cell r="CX1094">
            <v>0</v>
          </cell>
          <cell r="CY1094">
            <v>0</v>
          </cell>
          <cell r="CZ1094">
            <v>0</v>
          </cell>
          <cell r="DA1094">
            <v>0</v>
          </cell>
          <cell r="DB1094">
            <v>0</v>
          </cell>
        </row>
        <row r="1095">
          <cell r="C1095" t="str">
            <v>SL13</v>
          </cell>
          <cell r="E1095">
            <v>588274</v>
          </cell>
          <cell r="F1095">
            <v>1137406.6000000001</v>
          </cell>
          <cell r="G1095">
            <v>341661.99999999994</v>
          </cell>
          <cell r="N1095">
            <v>0</v>
          </cell>
          <cell r="O1095">
            <v>0</v>
          </cell>
          <cell r="P1095">
            <v>0</v>
          </cell>
          <cell r="Q1095">
            <v>0</v>
          </cell>
          <cell r="R1095">
            <v>0</v>
          </cell>
          <cell r="S1095">
            <v>0</v>
          </cell>
          <cell r="T1095">
            <v>0</v>
          </cell>
          <cell r="U1095">
            <v>0</v>
          </cell>
          <cell r="V1095">
            <v>0</v>
          </cell>
          <cell r="W1095">
            <v>0</v>
          </cell>
          <cell r="X1095">
            <v>0</v>
          </cell>
          <cell r="Y1095">
            <v>0</v>
          </cell>
          <cell r="Z1095">
            <v>0</v>
          </cell>
          <cell r="AA1095">
            <v>0</v>
          </cell>
          <cell r="AB1095">
            <v>0</v>
          </cell>
          <cell r="AC1095">
            <v>0</v>
          </cell>
          <cell r="AD1095">
            <v>0</v>
          </cell>
          <cell r="AE1095">
            <v>0</v>
          </cell>
          <cell r="AF1095">
            <v>0</v>
          </cell>
          <cell r="AG1095">
            <v>0</v>
          </cell>
          <cell r="AH1095">
            <v>0</v>
          </cell>
          <cell r="AI1095">
            <v>0</v>
          </cell>
          <cell r="AJ1095">
            <v>0</v>
          </cell>
          <cell r="AK1095">
            <v>0</v>
          </cell>
          <cell r="AL1095">
            <v>0</v>
          </cell>
          <cell r="AM1095">
            <v>0</v>
          </cell>
          <cell r="AN1095">
            <v>0</v>
          </cell>
          <cell r="AO1095">
            <v>0</v>
          </cell>
          <cell r="AP1095">
            <v>0</v>
          </cell>
          <cell r="AQ1095">
            <v>0</v>
          </cell>
          <cell r="AR1095">
            <v>0</v>
          </cell>
          <cell r="AS1095">
            <v>0</v>
          </cell>
          <cell r="AT1095">
            <v>0</v>
          </cell>
          <cell r="AU1095">
            <v>0</v>
          </cell>
          <cell r="AV1095">
            <v>0</v>
          </cell>
          <cell r="AW1095">
            <v>0</v>
          </cell>
          <cell r="AX1095">
            <v>0</v>
          </cell>
          <cell r="AY1095">
            <v>0</v>
          </cell>
          <cell r="AZ1095">
            <v>0</v>
          </cell>
          <cell r="BA1095">
            <v>0</v>
          </cell>
          <cell r="BB1095">
            <v>0</v>
          </cell>
          <cell r="BC1095">
            <v>0</v>
          </cell>
          <cell r="BD1095">
            <v>0</v>
          </cell>
          <cell r="BE1095">
            <v>0</v>
          </cell>
          <cell r="BF1095">
            <v>0</v>
          </cell>
          <cell r="BG1095">
            <v>0</v>
          </cell>
          <cell r="BH1095">
            <v>0</v>
          </cell>
          <cell r="BI1095">
            <v>0</v>
          </cell>
          <cell r="BJ1095">
            <v>588274</v>
          </cell>
          <cell r="BK1095">
            <v>1137406.6000000001</v>
          </cell>
          <cell r="BL1095">
            <v>341661.99999999994</v>
          </cell>
          <cell r="BM1095">
            <v>0</v>
          </cell>
          <cell r="BN1095">
            <v>0</v>
          </cell>
          <cell r="BO1095">
            <v>0</v>
          </cell>
          <cell r="BP1095">
            <v>0</v>
          </cell>
          <cell r="BQ1095">
            <v>0</v>
          </cell>
          <cell r="BR1095">
            <v>0</v>
          </cell>
          <cell r="BS1095">
            <v>0</v>
          </cell>
          <cell r="BT1095">
            <v>0</v>
          </cell>
          <cell r="BU1095">
            <v>0</v>
          </cell>
          <cell r="BV1095">
            <v>0</v>
          </cell>
          <cell r="BW1095">
            <v>0</v>
          </cell>
          <cell r="BX1095">
            <v>0</v>
          </cell>
          <cell r="BY1095">
            <v>0</v>
          </cell>
          <cell r="BZ1095">
            <v>0</v>
          </cell>
          <cell r="CA1095">
            <v>0</v>
          </cell>
          <cell r="CB1095">
            <v>0</v>
          </cell>
          <cell r="CC1095">
            <v>0</v>
          </cell>
          <cell r="CD1095">
            <v>0</v>
          </cell>
          <cell r="CE1095">
            <v>0</v>
          </cell>
          <cell r="CF1095">
            <v>0</v>
          </cell>
          <cell r="CG1095">
            <v>0</v>
          </cell>
          <cell r="CH1095">
            <v>0</v>
          </cell>
          <cell r="CI1095">
            <v>0</v>
          </cell>
          <cell r="CJ1095">
            <v>0</v>
          </cell>
          <cell r="CK1095">
            <v>0</v>
          </cell>
          <cell r="CL1095">
            <v>0</v>
          </cell>
          <cell r="CM1095">
            <v>0</v>
          </cell>
          <cell r="CN1095">
            <v>0</v>
          </cell>
          <cell r="CO1095">
            <v>0</v>
          </cell>
          <cell r="CP1095">
            <v>0</v>
          </cell>
          <cell r="CQ1095">
            <v>0</v>
          </cell>
          <cell r="CR1095">
            <v>0</v>
          </cell>
          <cell r="CS1095">
            <v>0</v>
          </cell>
          <cell r="CT1095">
            <v>0</v>
          </cell>
          <cell r="CU1095">
            <v>0</v>
          </cell>
          <cell r="CV1095">
            <v>0</v>
          </cell>
          <cell r="CW1095">
            <v>0</v>
          </cell>
          <cell r="CX1095">
            <v>0</v>
          </cell>
          <cell r="CY1095">
            <v>0</v>
          </cell>
          <cell r="CZ1095">
            <v>0</v>
          </cell>
          <cell r="DA1095">
            <v>0</v>
          </cell>
          <cell r="DB1095">
            <v>0</v>
          </cell>
        </row>
        <row r="1096">
          <cell r="C1096" t="str">
            <v>SL14</v>
          </cell>
          <cell r="E1096">
            <v>2850187.8</v>
          </cell>
          <cell r="F1096">
            <v>4842217.5999999996</v>
          </cell>
          <cell r="G1096">
            <v>1829611.9</v>
          </cell>
          <cell r="N1096">
            <v>0</v>
          </cell>
          <cell r="O1096">
            <v>0</v>
          </cell>
          <cell r="P1096">
            <v>0</v>
          </cell>
          <cell r="Q1096">
            <v>0</v>
          </cell>
          <cell r="R1096">
            <v>0</v>
          </cell>
          <cell r="S1096">
            <v>0</v>
          </cell>
          <cell r="T1096">
            <v>0</v>
          </cell>
          <cell r="U1096">
            <v>0</v>
          </cell>
          <cell r="V1096">
            <v>0</v>
          </cell>
          <cell r="W1096">
            <v>0</v>
          </cell>
          <cell r="X1096">
            <v>0</v>
          </cell>
          <cell r="Y1096">
            <v>0</v>
          </cell>
          <cell r="Z1096">
            <v>0</v>
          </cell>
          <cell r="AA1096">
            <v>0</v>
          </cell>
          <cell r="AB1096">
            <v>0</v>
          </cell>
          <cell r="AC1096">
            <v>0</v>
          </cell>
          <cell r="AD1096">
            <v>0</v>
          </cell>
          <cell r="AE1096">
            <v>0</v>
          </cell>
          <cell r="AF1096">
            <v>0</v>
          </cell>
          <cell r="AG1096">
            <v>0</v>
          </cell>
          <cell r="AH1096">
            <v>0</v>
          </cell>
          <cell r="AI1096">
            <v>0</v>
          </cell>
          <cell r="AJ1096">
            <v>0</v>
          </cell>
          <cell r="AK1096">
            <v>0</v>
          </cell>
          <cell r="AL1096">
            <v>0</v>
          </cell>
          <cell r="AM1096">
            <v>0</v>
          </cell>
          <cell r="AN1096">
            <v>0</v>
          </cell>
          <cell r="AO1096">
            <v>0</v>
          </cell>
          <cell r="AP1096">
            <v>0</v>
          </cell>
          <cell r="AQ1096">
            <v>0</v>
          </cell>
          <cell r="AR1096">
            <v>0</v>
          </cell>
          <cell r="AS1096">
            <v>0</v>
          </cell>
          <cell r="AT1096">
            <v>0</v>
          </cell>
          <cell r="AU1096">
            <v>0</v>
          </cell>
          <cell r="AV1096">
            <v>0</v>
          </cell>
          <cell r="AW1096">
            <v>0</v>
          </cell>
          <cell r="AX1096">
            <v>0</v>
          </cell>
          <cell r="AY1096">
            <v>0</v>
          </cell>
          <cell r="AZ1096">
            <v>0</v>
          </cell>
          <cell r="BA1096">
            <v>0</v>
          </cell>
          <cell r="BB1096">
            <v>0</v>
          </cell>
          <cell r="BC1096">
            <v>0</v>
          </cell>
          <cell r="BD1096">
            <v>0</v>
          </cell>
          <cell r="BE1096">
            <v>0</v>
          </cell>
          <cell r="BF1096">
            <v>0</v>
          </cell>
          <cell r="BG1096">
            <v>0</v>
          </cell>
          <cell r="BH1096">
            <v>0</v>
          </cell>
          <cell r="BI1096">
            <v>0</v>
          </cell>
          <cell r="BJ1096">
            <v>2850187.8</v>
          </cell>
          <cell r="BK1096">
            <v>4842217.5999999996</v>
          </cell>
          <cell r="BL1096">
            <v>1829611.9</v>
          </cell>
          <cell r="BM1096">
            <v>0</v>
          </cell>
          <cell r="BN1096">
            <v>0</v>
          </cell>
          <cell r="BO1096">
            <v>0</v>
          </cell>
          <cell r="BP1096">
            <v>0</v>
          </cell>
          <cell r="BQ1096">
            <v>0</v>
          </cell>
          <cell r="BR1096">
            <v>0</v>
          </cell>
          <cell r="BS1096">
            <v>0</v>
          </cell>
          <cell r="BT1096">
            <v>0</v>
          </cell>
          <cell r="BU1096">
            <v>0</v>
          </cell>
          <cell r="BV1096">
            <v>0</v>
          </cell>
          <cell r="BW1096">
            <v>0</v>
          </cell>
          <cell r="BX1096">
            <v>0</v>
          </cell>
          <cell r="BY1096">
            <v>0</v>
          </cell>
          <cell r="BZ1096">
            <v>0</v>
          </cell>
          <cell r="CA1096">
            <v>0</v>
          </cell>
          <cell r="CB1096">
            <v>0</v>
          </cell>
          <cell r="CC1096">
            <v>0</v>
          </cell>
          <cell r="CD1096">
            <v>0</v>
          </cell>
          <cell r="CE1096">
            <v>0</v>
          </cell>
          <cell r="CF1096">
            <v>0</v>
          </cell>
          <cell r="CG1096">
            <v>0</v>
          </cell>
          <cell r="CH1096">
            <v>0</v>
          </cell>
          <cell r="CI1096">
            <v>0</v>
          </cell>
          <cell r="CJ1096">
            <v>0</v>
          </cell>
          <cell r="CK1096">
            <v>0</v>
          </cell>
          <cell r="CL1096">
            <v>0</v>
          </cell>
          <cell r="CM1096">
            <v>0</v>
          </cell>
          <cell r="CN1096">
            <v>0</v>
          </cell>
          <cell r="CO1096">
            <v>0</v>
          </cell>
          <cell r="CP1096">
            <v>0</v>
          </cell>
          <cell r="CQ1096">
            <v>0</v>
          </cell>
          <cell r="CR1096">
            <v>0</v>
          </cell>
          <cell r="CS1096">
            <v>0</v>
          </cell>
          <cell r="CT1096">
            <v>0</v>
          </cell>
          <cell r="CU1096">
            <v>0</v>
          </cell>
          <cell r="CV1096">
            <v>0</v>
          </cell>
          <cell r="CW1096">
            <v>0</v>
          </cell>
          <cell r="CX1096">
            <v>0</v>
          </cell>
          <cell r="CY1096">
            <v>0</v>
          </cell>
          <cell r="CZ1096">
            <v>0</v>
          </cell>
          <cell r="DA1096">
            <v>0</v>
          </cell>
          <cell r="DB1096">
            <v>0</v>
          </cell>
        </row>
        <row r="1097">
          <cell r="C1097" t="str">
            <v>SL15</v>
          </cell>
          <cell r="E1097">
            <v>6816682.9000000004</v>
          </cell>
          <cell r="F1097">
            <v>4388366.7</v>
          </cell>
          <cell r="G1097">
            <v>4719154</v>
          </cell>
          <cell r="N1097">
            <v>0</v>
          </cell>
          <cell r="O1097">
            <v>0</v>
          </cell>
          <cell r="P1097">
            <v>0</v>
          </cell>
          <cell r="Q1097">
            <v>0</v>
          </cell>
          <cell r="R1097">
            <v>0</v>
          </cell>
          <cell r="S1097">
            <v>0</v>
          </cell>
          <cell r="T1097">
            <v>0</v>
          </cell>
          <cell r="U1097">
            <v>0</v>
          </cell>
          <cell r="V1097">
            <v>0</v>
          </cell>
          <cell r="W1097">
            <v>0</v>
          </cell>
          <cell r="X1097">
            <v>0</v>
          </cell>
          <cell r="Y1097">
            <v>0</v>
          </cell>
          <cell r="Z1097">
            <v>0</v>
          </cell>
          <cell r="AA1097">
            <v>0</v>
          </cell>
          <cell r="AB1097">
            <v>0</v>
          </cell>
          <cell r="AC1097">
            <v>0</v>
          </cell>
          <cell r="AD1097">
            <v>0</v>
          </cell>
          <cell r="AE1097">
            <v>0</v>
          </cell>
          <cell r="AF1097">
            <v>0</v>
          </cell>
          <cell r="AG1097">
            <v>0</v>
          </cell>
          <cell r="AH1097">
            <v>0</v>
          </cell>
          <cell r="AI1097">
            <v>0</v>
          </cell>
          <cell r="AJ1097">
            <v>0</v>
          </cell>
          <cell r="AK1097">
            <v>0</v>
          </cell>
          <cell r="AL1097">
            <v>0</v>
          </cell>
          <cell r="AM1097">
            <v>0</v>
          </cell>
          <cell r="AN1097">
            <v>0</v>
          </cell>
          <cell r="AO1097">
            <v>0</v>
          </cell>
          <cell r="AP1097">
            <v>0</v>
          </cell>
          <cell r="AQ1097">
            <v>0</v>
          </cell>
          <cell r="AR1097">
            <v>0</v>
          </cell>
          <cell r="AS1097">
            <v>0</v>
          </cell>
          <cell r="AT1097">
            <v>0</v>
          </cell>
          <cell r="AU1097">
            <v>0</v>
          </cell>
          <cell r="AV1097">
            <v>0</v>
          </cell>
          <cell r="AW1097">
            <v>0</v>
          </cell>
          <cell r="AX1097">
            <v>0</v>
          </cell>
          <cell r="AY1097">
            <v>0</v>
          </cell>
          <cell r="AZ1097">
            <v>0</v>
          </cell>
          <cell r="BA1097">
            <v>0</v>
          </cell>
          <cell r="BB1097">
            <v>0</v>
          </cell>
          <cell r="BC1097">
            <v>0</v>
          </cell>
          <cell r="BD1097">
            <v>5696739.1000000006</v>
          </cell>
          <cell r="BE1097">
            <v>4303261.7</v>
          </cell>
          <cell r="BF1097">
            <v>3969945.9</v>
          </cell>
          <cell r="BG1097">
            <v>629431</v>
          </cell>
          <cell r="BH1097">
            <v>41719.699999999997</v>
          </cell>
          <cell r="BI1097">
            <v>426379.20000000007</v>
          </cell>
          <cell r="BJ1097">
            <v>490512.8</v>
          </cell>
          <cell r="BK1097">
            <v>43385.3</v>
          </cell>
          <cell r="BL1097">
            <v>322828.90000000002</v>
          </cell>
          <cell r="BM1097">
            <v>0</v>
          </cell>
          <cell r="BN1097">
            <v>0</v>
          </cell>
          <cell r="BO1097">
            <v>0</v>
          </cell>
          <cell r="BP1097">
            <v>0</v>
          </cell>
          <cell r="BQ1097">
            <v>0</v>
          </cell>
          <cell r="BR1097">
            <v>0</v>
          </cell>
          <cell r="BS1097">
            <v>0</v>
          </cell>
          <cell r="BT1097">
            <v>0</v>
          </cell>
          <cell r="BU1097">
            <v>0</v>
          </cell>
          <cell r="BV1097">
            <v>0</v>
          </cell>
          <cell r="BW1097">
            <v>0</v>
          </cell>
          <cell r="BX1097">
            <v>0</v>
          </cell>
          <cell r="BY1097">
            <v>0</v>
          </cell>
          <cell r="BZ1097">
            <v>0</v>
          </cell>
          <cell r="CA1097">
            <v>0</v>
          </cell>
          <cell r="CB1097">
            <v>0</v>
          </cell>
          <cell r="CC1097">
            <v>0</v>
          </cell>
          <cell r="CD1097">
            <v>0</v>
          </cell>
          <cell r="CE1097">
            <v>0</v>
          </cell>
          <cell r="CF1097">
            <v>0</v>
          </cell>
          <cell r="CG1097">
            <v>0</v>
          </cell>
          <cell r="CH1097">
            <v>0</v>
          </cell>
          <cell r="CI1097">
            <v>0</v>
          </cell>
          <cell r="CJ1097">
            <v>0</v>
          </cell>
          <cell r="CK1097">
            <v>0</v>
          </cell>
          <cell r="CL1097">
            <v>0</v>
          </cell>
          <cell r="CM1097">
            <v>0</v>
          </cell>
          <cell r="CN1097">
            <v>0</v>
          </cell>
          <cell r="CO1097">
            <v>0</v>
          </cell>
          <cell r="CP1097">
            <v>0</v>
          </cell>
          <cell r="CQ1097">
            <v>0</v>
          </cell>
          <cell r="CR1097">
            <v>0</v>
          </cell>
          <cell r="CS1097">
            <v>0</v>
          </cell>
          <cell r="CT1097">
            <v>0</v>
          </cell>
          <cell r="CU1097">
            <v>0</v>
          </cell>
          <cell r="CV1097">
            <v>0</v>
          </cell>
          <cell r="CW1097">
            <v>0</v>
          </cell>
          <cell r="CX1097">
            <v>0</v>
          </cell>
          <cell r="CY1097">
            <v>0</v>
          </cell>
          <cell r="CZ1097">
            <v>0</v>
          </cell>
          <cell r="DA1097">
            <v>0</v>
          </cell>
          <cell r="DB1097">
            <v>0</v>
          </cell>
        </row>
        <row r="1098">
          <cell r="C1098" t="str">
            <v>SL16</v>
          </cell>
          <cell r="E1098">
            <v>7122048.6999999993</v>
          </cell>
          <cell r="F1098">
            <v>4824086.6999999993</v>
          </cell>
          <cell r="G1098">
            <v>4883795.9999999991</v>
          </cell>
          <cell r="N1098">
            <v>0</v>
          </cell>
          <cell r="O1098">
            <v>0</v>
          </cell>
          <cell r="P1098">
            <v>0</v>
          </cell>
          <cell r="Q1098">
            <v>0</v>
          </cell>
          <cell r="R1098">
            <v>0</v>
          </cell>
          <cell r="S1098">
            <v>0</v>
          </cell>
          <cell r="T1098">
            <v>0</v>
          </cell>
          <cell r="U1098">
            <v>0</v>
          </cell>
          <cell r="V1098">
            <v>0</v>
          </cell>
          <cell r="W1098">
            <v>0</v>
          </cell>
          <cell r="X1098">
            <v>0</v>
          </cell>
          <cell r="Y1098">
            <v>0</v>
          </cell>
          <cell r="Z1098">
            <v>0</v>
          </cell>
          <cell r="AA1098">
            <v>0</v>
          </cell>
          <cell r="AB1098">
            <v>0</v>
          </cell>
          <cell r="AC1098">
            <v>0</v>
          </cell>
          <cell r="AD1098">
            <v>0</v>
          </cell>
          <cell r="AE1098">
            <v>0</v>
          </cell>
          <cell r="AF1098">
            <v>0</v>
          </cell>
          <cell r="AG1098">
            <v>0</v>
          </cell>
          <cell r="AH1098">
            <v>0</v>
          </cell>
          <cell r="AI1098">
            <v>0</v>
          </cell>
          <cell r="AJ1098">
            <v>0</v>
          </cell>
          <cell r="AK1098">
            <v>0</v>
          </cell>
          <cell r="AL1098">
            <v>0</v>
          </cell>
          <cell r="AM1098">
            <v>0</v>
          </cell>
          <cell r="AN1098">
            <v>0</v>
          </cell>
          <cell r="AO1098">
            <v>0</v>
          </cell>
          <cell r="AP1098">
            <v>0</v>
          </cell>
          <cell r="AQ1098">
            <v>0</v>
          </cell>
          <cell r="AR1098">
            <v>0</v>
          </cell>
          <cell r="AS1098">
            <v>0</v>
          </cell>
          <cell r="AT1098">
            <v>0</v>
          </cell>
          <cell r="AU1098">
            <v>0</v>
          </cell>
          <cell r="AV1098">
            <v>0</v>
          </cell>
          <cell r="AW1098">
            <v>0</v>
          </cell>
          <cell r="AX1098">
            <v>0</v>
          </cell>
          <cell r="AY1098">
            <v>0</v>
          </cell>
          <cell r="AZ1098">
            <v>0</v>
          </cell>
          <cell r="BA1098">
            <v>5045721.0999999996</v>
          </cell>
          <cell r="BB1098">
            <v>4516208.7</v>
          </cell>
          <cell r="BC1098">
            <v>3465413.5</v>
          </cell>
          <cell r="BD1098">
            <v>2076327.6</v>
          </cell>
          <cell r="BE1098">
            <v>307878</v>
          </cell>
          <cell r="BF1098">
            <v>1418382.5</v>
          </cell>
          <cell r="BG1098">
            <v>0</v>
          </cell>
          <cell r="BH1098">
            <v>0</v>
          </cell>
          <cell r="BI1098">
            <v>0</v>
          </cell>
          <cell r="BJ1098">
            <v>0</v>
          </cell>
          <cell r="BK1098">
            <v>0</v>
          </cell>
          <cell r="BL1098">
            <v>0</v>
          </cell>
          <cell r="BM1098">
            <v>0</v>
          </cell>
          <cell r="BN1098">
            <v>0</v>
          </cell>
          <cell r="BO1098">
            <v>0</v>
          </cell>
          <cell r="BP1098">
            <v>0</v>
          </cell>
          <cell r="BQ1098">
            <v>0</v>
          </cell>
          <cell r="BR1098">
            <v>0</v>
          </cell>
          <cell r="BS1098">
            <v>0</v>
          </cell>
          <cell r="BT1098">
            <v>0</v>
          </cell>
          <cell r="BU1098">
            <v>0</v>
          </cell>
          <cell r="BV1098">
            <v>0</v>
          </cell>
          <cell r="BW1098">
            <v>0</v>
          </cell>
          <cell r="BX1098">
            <v>0</v>
          </cell>
          <cell r="BY1098">
            <v>0</v>
          </cell>
          <cell r="BZ1098">
            <v>0</v>
          </cell>
          <cell r="CA1098">
            <v>0</v>
          </cell>
          <cell r="CB1098">
            <v>0</v>
          </cell>
          <cell r="CC1098">
            <v>0</v>
          </cell>
          <cell r="CD1098">
            <v>0</v>
          </cell>
          <cell r="CE1098">
            <v>0</v>
          </cell>
          <cell r="CF1098">
            <v>0</v>
          </cell>
          <cell r="CG1098">
            <v>0</v>
          </cell>
          <cell r="CH1098">
            <v>0</v>
          </cell>
          <cell r="CI1098">
            <v>0</v>
          </cell>
          <cell r="CJ1098">
            <v>0</v>
          </cell>
          <cell r="CK1098">
            <v>0</v>
          </cell>
          <cell r="CL1098">
            <v>0</v>
          </cell>
          <cell r="CM1098">
            <v>0</v>
          </cell>
          <cell r="CN1098">
            <v>0</v>
          </cell>
          <cell r="CO1098">
            <v>0</v>
          </cell>
          <cell r="CP1098">
            <v>0</v>
          </cell>
          <cell r="CQ1098">
            <v>0</v>
          </cell>
          <cell r="CR1098">
            <v>0</v>
          </cell>
          <cell r="CS1098">
            <v>0</v>
          </cell>
          <cell r="CT1098">
            <v>0</v>
          </cell>
          <cell r="CU1098">
            <v>0</v>
          </cell>
          <cell r="CV1098">
            <v>0</v>
          </cell>
          <cell r="CW1098">
            <v>0</v>
          </cell>
          <cell r="CX1098">
            <v>0</v>
          </cell>
          <cell r="CY1098">
            <v>0</v>
          </cell>
          <cell r="CZ1098">
            <v>0</v>
          </cell>
          <cell r="DA1098">
            <v>0</v>
          </cell>
          <cell r="DB1098">
            <v>0</v>
          </cell>
        </row>
        <row r="1099">
          <cell r="C1099" t="str">
            <v>SL17</v>
          </cell>
          <cell r="E1099">
            <v>4705121.5999999996</v>
          </cell>
          <cell r="F1099">
            <v>3578557.4999999995</v>
          </cell>
          <cell r="G1099">
            <v>3099688.8000000003</v>
          </cell>
          <cell r="N1099">
            <v>0</v>
          </cell>
          <cell r="O1099">
            <v>0</v>
          </cell>
          <cell r="P1099">
            <v>0</v>
          </cell>
          <cell r="Q1099">
            <v>0</v>
          </cell>
          <cell r="R1099">
            <v>0</v>
          </cell>
          <cell r="S1099">
            <v>0</v>
          </cell>
          <cell r="T1099">
            <v>0</v>
          </cell>
          <cell r="U1099">
            <v>0</v>
          </cell>
          <cell r="V1099">
            <v>0</v>
          </cell>
          <cell r="W1099">
            <v>0</v>
          </cell>
          <cell r="X1099">
            <v>0</v>
          </cell>
          <cell r="Y1099">
            <v>0</v>
          </cell>
          <cell r="Z1099">
            <v>0</v>
          </cell>
          <cell r="AA1099">
            <v>0</v>
          </cell>
          <cell r="AB1099">
            <v>0</v>
          </cell>
          <cell r="AC1099">
            <v>0</v>
          </cell>
          <cell r="AD1099">
            <v>0</v>
          </cell>
          <cell r="AE1099">
            <v>0</v>
          </cell>
          <cell r="AF1099">
            <v>0</v>
          </cell>
          <cell r="AG1099">
            <v>0</v>
          </cell>
          <cell r="AH1099">
            <v>0</v>
          </cell>
          <cell r="AI1099">
            <v>0</v>
          </cell>
          <cell r="AJ1099">
            <v>0</v>
          </cell>
          <cell r="AK1099">
            <v>0</v>
          </cell>
          <cell r="AL1099">
            <v>0</v>
          </cell>
          <cell r="AM1099">
            <v>0</v>
          </cell>
          <cell r="AN1099">
            <v>0</v>
          </cell>
          <cell r="AO1099">
            <v>0</v>
          </cell>
          <cell r="AP1099">
            <v>0</v>
          </cell>
          <cell r="AQ1099">
            <v>0</v>
          </cell>
          <cell r="AR1099">
            <v>0</v>
          </cell>
          <cell r="AS1099">
            <v>0</v>
          </cell>
          <cell r="AT1099">
            <v>0</v>
          </cell>
          <cell r="AU1099">
            <v>0</v>
          </cell>
          <cell r="AV1099">
            <v>0</v>
          </cell>
          <cell r="AW1099">
            <v>0</v>
          </cell>
          <cell r="AX1099">
            <v>0</v>
          </cell>
          <cell r="AY1099">
            <v>0</v>
          </cell>
          <cell r="AZ1099">
            <v>0</v>
          </cell>
          <cell r="BA1099">
            <v>4653101.5</v>
          </cell>
          <cell r="BB1099">
            <v>3572527.4999999995</v>
          </cell>
          <cell r="BC1099">
            <v>3066864.9000000004</v>
          </cell>
          <cell r="BD1099">
            <v>52020.100000000006</v>
          </cell>
          <cell r="BE1099">
            <v>6030</v>
          </cell>
          <cell r="BF1099">
            <v>32823.900000000009</v>
          </cell>
          <cell r="BG1099">
            <v>0</v>
          </cell>
          <cell r="BH1099">
            <v>0</v>
          </cell>
          <cell r="BI1099">
            <v>0</v>
          </cell>
          <cell r="BJ1099">
            <v>0</v>
          </cell>
          <cell r="BK1099">
            <v>0</v>
          </cell>
          <cell r="BL1099">
            <v>0</v>
          </cell>
          <cell r="BM1099">
            <v>0</v>
          </cell>
          <cell r="BN1099">
            <v>0</v>
          </cell>
          <cell r="BO1099">
            <v>0</v>
          </cell>
          <cell r="BP1099">
            <v>0</v>
          </cell>
          <cell r="BQ1099">
            <v>0</v>
          </cell>
          <cell r="BR1099">
            <v>0</v>
          </cell>
          <cell r="BS1099">
            <v>0</v>
          </cell>
          <cell r="BT1099">
            <v>0</v>
          </cell>
          <cell r="BU1099">
            <v>0</v>
          </cell>
          <cell r="BV1099">
            <v>0</v>
          </cell>
          <cell r="BW1099">
            <v>0</v>
          </cell>
          <cell r="BX1099">
            <v>0</v>
          </cell>
          <cell r="BY1099">
            <v>0</v>
          </cell>
          <cell r="BZ1099">
            <v>0</v>
          </cell>
          <cell r="CA1099">
            <v>0</v>
          </cell>
          <cell r="CB1099">
            <v>0</v>
          </cell>
          <cell r="CC1099">
            <v>0</v>
          </cell>
          <cell r="CD1099">
            <v>0</v>
          </cell>
          <cell r="CE1099">
            <v>0</v>
          </cell>
          <cell r="CF1099">
            <v>0</v>
          </cell>
          <cell r="CG1099">
            <v>0</v>
          </cell>
          <cell r="CH1099">
            <v>0</v>
          </cell>
          <cell r="CI1099">
            <v>0</v>
          </cell>
          <cell r="CJ1099">
            <v>0</v>
          </cell>
          <cell r="CK1099">
            <v>0</v>
          </cell>
          <cell r="CL1099">
            <v>0</v>
          </cell>
          <cell r="CM1099">
            <v>0</v>
          </cell>
          <cell r="CN1099">
            <v>0</v>
          </cell>
          <cell r="CO1099">
            <v>0</v>
          </cell>
          <cell r="CP1099">
            <v>0</v>
          </cell>
          <cell r="CQ1099">
            <v>0</v>
          </cell>
          <cell r="CR1099">
            <v>0</v>
          </cell>
          <cell r="CS1099">
            <v>0</v>
          </cell>
          <cell r="CT1099">
            <v>0</v>
          </cell>
          <cell r="CU1099">
            <v>0</v>
          </cell>
          <cell r="CV1099">
            <v>0</v>
          </cell>
          <cell r="CW1099">
            <v>0</v>
          </cell>
          <cell r="CX1099">
            <v>0</v>
          </cell>
          <cell r="CY1099">
            <v>0</v>
          </cell>
          <cell r="CZ1099">
            <v>0</v>
          </cell>
          <cell r="DA1099">
            <v>0</v>
          </cell>
          <cell r="DB1099">
            <v>0</v>
          </cell>
        </row>
        <row r="1100">
          <cell r="C1100" t="str">
            <v>SL18</v>
          </cell>
          <cell r="E1100">
            <v>8035439.8999999994</v>
          </cell>
          <cell r="F1100">
            <v>3525011.6999999997</v>
          </cell>
          <cell r="G1100">
            <v>5482600.8999999994</v>
          </cell>
          <cell r="N1100">
            <v>0</v>
          </cell>
          <cell r="O1100">
            <v>0</v>
          </cell>
          <cell r="P1100">
            <v>0</v>
          </cell>
          <cell r="Q1100">
            <v>0</v>
          </cell>
          <cell r="R1100">
            <v>0</v>
          </cell>
          <cell r="S1100">
            <v>0</v>
          </cell>
          <cell r="T1100">
            <v>0</v>
          </cell>
          <cell r="U1100">
            <v>0</v>
          </cell>
          <cell r="V1100">
            <v>0</v>
          </cell>
          <cell r="W1100">
            <v>0</v>
          </cell>
          <cell r="X1100">
            <v>0</v>
          </cell>
          <cell r="Y1100">
            <v>0</v>
          </cell>
          <cell r="Z1100">
            <v>0</v>
          </cell>
          <cell r="AA1100">
            <v>0</v>
          </cell>
          <cell r="AB1100">
            <v>0</v>
          </cell>
          <cell r="AC1100">
            <v>0</v>
          </cell>
          <cell r="AD1100">
            <v>0</v>
          </cell>
          <cell r="AE1100">
            <v>0</v>
          </cell>
          <cell r="AF1100">
            <v>2561167.5999999996</v>
          </cell>
          <cell r="AG1100">
            <v>2957820.1999999997</v>
          </cell>
          <cell r="AH1100">
            <v>1745725</v>
          </cell>
          <cell r="AI1100">
            <v>2800398.6</v>
          </cell>
          <cell r="AJ1100">
            <v>381843.9</v>
          </cell>
          <cell r="AK1100">
            <v>1978391.9000000004</v>
          </cell>
          <cell r="AL1100">
            <v>1147244.3</v>
          </cell>
          <cell r="AM1100">
            <v>64549.600000000006</v>
          </cell>
          <cell r="AN1100">
            <v>779234.10000000009</v>
          </cell>
          <cell r="AO1100">
            <v>1526629.4</v>
          </cell>
          <cell r="AP1100">
            <v>120798</v>
          </cell>
          <cell r="AQ1100">
            <v>979249.89999999991</v>
          </cell>
          <cell r="AR1100">
            <v>0</v>
          </cell>
          <cell r="AS1100">
            <v>0</v>
          </cell>
          <cell r="AT1100">
            <v>0</v>
          </cell>
          <cell r="AU1100">
            <v>0</v>
          </cell>
          <cell r="AV1100">
            <v>0</v>
          </cell>
          <cell r="AW1100">
            <v>0</v>
          </cell>
          <cell r="AX1100">
            <v>0</v>
          </cell>
          <cell r="AY1100">
            <v>0</v>
          </cell>
          <cell r="AZ1100">
            <v>0</v>
          </cell>
          <cell r="BA1100">
            <v>0</v>
          </cell>
          <cell r="BB1100">
            <v>0</v>
          </cell>
          <cell r="BC1100">
            <v>0</v>
          </cell>
          <cell r="BD1100">
            <v>0</v>
          </cell>
          <cell r="BE1100">
            <v>0</v>
          </cell>
          <cell r="BF1100">
            <v>0</v>
          </cell>
          <cell r="BG1100">
            <v>0</v>
          </cell>
          <cell r="BH1100">
            <v>0</v>
          </cell>
          <cell r="BI1100">
            <v>0</v>
          </cell>
          <cell r="BJ1100">
            <v>0</v>
          </cell>
          <cell r="BK1100">
            <v>0</v>
          </cell>
          <cell r="BL1100">
            <v>0</v>
          </cell>
          <cell r="BM1100">
            <v>0</v>
          </cell>
          <cell r="BN1100">
            <v>0</v>
          </cell>
          <cell r="BO1100">
            <v>0</v>
          </cell>
          <cell r="BP1100">
            <v>0</v>
          </cell>
          <cell r="BQ1100">
            <v>0</v>
          </cell>
          <cell r="BR1100">
            <v>0</v>
          </cell>
          <cell r="BS1100">
            <v>0</v>
          </cell>
          <cell r="BT1100">
            <v>0</v>
          </cell>
          <cell r="BU1100">
            <v>0</v>
          </cell>
          <cell r="BV1100">
            <v>0</v>
          </cell>
          <cell r="BW1100">
            <v>0</v>
          </cell>
          <cell r="BX1100">
            <v>0</v>
          </cell>
          <cell r="BY1100">
            <v>0</v>
          </cell>
          <cell r="BZ1100">
            <v>0</v>
          </cell>
          <cell r="CA1100">
            <v>0</v>
          </cell>
          <cell r="CB1100">
            <v>0</v>
          </cell>
          <cell r="CC1100">
            <v>0</v>
          </cell>
          <cell r="CD1100">
            <v>0</v>
          </cell>
          <cell r="CE1100">
            <v>0</v>
          </cell>
          <cell r="CF1100">
            <v>0</v>
          </cell>
          <cell r="CG1100">
            <v>0</v>
          </cell>
          <cell r="CH1100">
            <v>0</v>
          </cell>
          <cell r="CI1100">
            <v>0</v>
          </cell>
          <cell r="CJ1100">
            <v>0</v>
          </cell>
          <cell r="CK1100">
            <v>0</v>
          </cell>
          <cell r="CL1100">
            <v>0</v>
          </cell>
          <cell r="CM1100">
            <v>0</v>
          </cell>
          <cell r="CN1100">
            <v>0</v>
          </cell>
          <cell r="CO1100">
            <v>0</v>
          </cell>
          <cell r="CP1100">
            <v>0</v>
          </cell>
          <cell r="CQ1100">
            <v>0</v>
          </cell>
          <cell r="CR1100">
            <v>0</v>
          </cell>
          <cell r="CS1100">
            <v>0</v>
          </cell>
          <cell r="CT1100">
            <v>0</v>
          </cell>
          <cell r="CU1100">
            <v>0</v>
          </cell>
          <cell r="CV1100">
            <v>0</v>
          </cell>
          <cell r="CW1100">
            <v>0</v>
          </cell>
          <cell r="CX1100">
            <v>0</v>
          </cell>
          <cell r="CY1100">
            <v>0</v>
          </cell>
          <cell r="CZ1100">
            <v>0</v>
          </cell>
          <cell r="DA1100">
            <v>0</v>
          </cell>
          <cell r="DB1100">
            <v>0</v>
          </cell>
        </row>
        <row r="1101">
          <cell r="C1101" t="str">
            <v>SL19</v>
          </cell>
          <cell r="E1101">
            <v>8339985.2999999998</v>
          </cell>
          <cell r="F1101">
            <v>6496391.5999999996</v>
          </cell>
          <cell r="G1101">
            <v>5349615.4000000022</v>
          </cell>
          <cell r="N1101">
            <v>0</v>
          </cell>
          <cell r="O1101">
            <v>0</v>
          </cell>
          <cell r="P1101">
            <v>0</v>
          </cell>
          <cell r="Q1101">
            <v>0</v>
          </cell>
          <cell r="R1101">
            <v>0</v>
          </cell>
          <cell r="S1101">
            <v>0</v>
          </cell>
          <cell r="T1101">
            <v>0</v>
          </cell>
          <cell r="U1101">
            <v>0</v>
          </cell>
          <cell r="V1101">
            <v>0</v>
          </cell>
          <cell r="W1101">
            <v>0</v>
          </cell>
          <cell r="X1101">
            <v>0</v>
          </cell>
          <cell r="Y1101">
            <v>0</v>
          </cell>
          <cell r="Z1101">
            <v>0</v>
          </cell>
          <cell r="AA1101">
            <v>0</v>
          </cell>
          <cell r="AB1101">
            <v>0</v>
          </cell>
          <cell r="AC1101">
            <v>0</v>
          </cell>
          <cell r="AD1101">
            <v>0</v>
          </cell>
          <cell r="AE1101">
            <v>0</v>
          </cell>
          <cell r="AF1101">
            <v>2025</v>
          </cell>
          <cell r="AG1101">
            <v>376953.8</v>
          </cell>
          <cell r="AH1101">
            <v>1597.3</v>
          </cell>
          <cell r="AI1101">
            <v>287366.3</v>
          </cell>
          <cell r="AJ1101">
            <v>3521178.8</v>
          </cell>
          <cell r="AK1101">
            <v>203611.40000000002</v>
          </cell>
          <cell r="AL1101">
            <v>7266161.3000000007</v>
          </cell>
          <cell r="AM1101">
            <v>2318771.4000000004</v>
          </cell>
          <cell r="AN1101">
            <v>4715841.4000000004</v>
          </cell>
          <cell r="AO1101">
            <v>784432.70000000019</v>
          </cell>
          <cell r="AP1101">
            <v>279487.59999999998</v>
          </cell>
          <cell r="AQ1101">
            <v>428565.3000000001</v>
          </cell>
          <cell r="AR1101">
            <v>0</v>
          </cell>
          <cell r="AS1101">
            <v>0</v>
          </cell>
          <cell r="AT1101">
            <v>0</v>
          </cell>
          <cell r="AU1101">
            <v>0</v>
          </cell>
          <cell r="AV1101">
            <v>0</v>
          </cell>
          <cell r="AW1101">
            <v>0</v>
          </cell>
          <cell r="AX1101">
            <v>0</v>
          </cell>
          <cell r="AY1101">
            <v>0</v>
          </cell>
          <cell r="AZ1101">
            <v>0</v>
          </cell>
          <cell r="BA1101">
            <v>0</v>
          </cell>
          <cell r="BB1101">
            <v>0</v>
          </cell>
          <cell r="BC1101">
            <v>0</v>
          </cell>
          <cell r="BD1101">
            <v>0</v>
          </cell>
          <cell r="BE1101">
            <v>0</v>
          </cell>
          <cell r="BF1101">
            <v>0</v>
          </cell>
          <cell r="BG1101">
            <v>0</v>
          </cell>
          <cell r="BH1101">
            <v>0</v>
          </cell>
          <cell r="BI1101">
            <v>0</v>
          </cell>
          <cell r="BJ1101">
            <v>0</v>
          </cell>
          <cell r="BK1101">
            <v>0</v>
          </cell>
          <cell r="BL1101">
            <v>0</v>
          </cell>
          <cell r="BM1101">
            <v>0</v>
          </cell>
          <cell r="BN1101">
            <v>0</v>
          </cell>
          <cell r="BO1101">
            <v>0</v>
          </cell>
          <cell r="BP1101">
            <v>0</v>
          </cell>
          <cell r="BQ1101">
            <v>0</v>
          </cell>
          <cell r="BR1101">
            <v>0</v>
          </cell>
          <cell r="BS1101">
            <v>0</v>
          </cell>
          <cell r="BT1101">
            <v>0</v>
          </cell>
          <cell r="BU1101">
            <v>0</v>
          </cell>
          <cell r="BV1101">
            <v>0</v>
          </cell>
          <cell r="BW1101">
            <v>0</v>
          </cell>
          <cell r="BX1101">
            <v>0</v>
          </cell>
          <cell r="BY1101">
            <v>0</v>
          </cell>
          <cell r="BZ1101">
            <v>0</v>
          </cell>
          <cell r="CA1101">
            <v>0</v>
          </cell>
          <cell r="CB1101">
            <v>0</v>
          </cell>
          <cell r="CC1101">
            <v>0</v>
          </cell>
          <cell r="CD1101">
            <v>0</v>
          </cell>
          <cell r="CE1101">
            <v>0</v>
          </cell>
          <cell r="CF1101">
            <v>0</v>
          </cell>
          <cell r="CG1101">
            <v>0</v>
          </cell>
          <cell r="CH1101">
            <v>0</v>
          </cell>
          <cell r="CI1101">
            <v>0</v>
          </cell>
          <cell r="CJ1101">
            <v>0</v>
          </cell>
          <cell r="CK1101">
            <v>0</v>
          </cell>
          <cell r="CL1101">
            <v>0</v>
          </cell>
          <cell r="CM1101">
            <v>0</v>
          </cell>
          <cell r="CN1101">
            <v>0</v>
          </cell>
          <cell r="CO1101">
            <v>0</v>
          </cell>
          <cell r="CP1101">
            <v>0</v>
          </cell>
          <cell r="CQ1101">
            <v>0</v>
          </cell>
          <cell r="CR1101">
            <v>0</v>
          </cell>
          <cell r="CS1101">
            <v>0</v>
          </cell>
          <cell r="CT1101">
            <v>0</v>
          </cell>
          <cell r="CU1101">
            <v>0</v>
          </cell>
          <cell r="CV1101">
            <v>0</v>
          </cell>
          <cell r="CW1101">
            <v>0</v>
          </cell>
          <cell r="CX1101">
            <v>0</v>
          </cell>
          <cell r="CY1101">
            <v>0</v>
          </cell>
          <cell r="CZ1101">
            <v>0</v>
          </cell>
          <cell r="DA1101">
            <v>0</v>
          </cell>
          <cell r="DB1101">
            <v>0</v>
          </cell>
        </row>
        <row r="1102">
          <cell r="C1102" t="str">
            <v>SL20</v>
          </cell>
          <cell r="E1102">
            <v>6963558.7999999998</v>
          </cell>
          <cell r="F1102">
            <v>5979630.3000000007</v>
          </cell>
          <cell r="G1102">
            <v>4595793.6000000006</v>
          </cell>
          <cell r="N1102">
            <v>0</v>
          </cell>
          <cell r="O1102">
            <v>0</v>
          </cell>
          <cell r="P1102">
            <v>0</v>
          </cell>
          <cell r="Q1102">
            <v>0</v>
          </cell>
          <cell r="R1102">
            <v>0</v>
          </cell>
          <cell r="S1102">
            <v>0</v>
          </cell>
          <cell r="T1102">
            <v>0</v>
          </cell>
          <cell r="U1102">
            <v>0</v>
          </cell>
          <cell r="V1102">
            <v>0</v>
          </cell>
          <cell r="W1102">
            <v>0</v>
          </cell>
          <cell r="X1102">
            <v>0</v>
          </cell>
          <cell r="Y1102">
            <v>0</v>
          </cell>
          <cell r="Z1102">
            <v>0</v>
          </cell>
          <cell r="AA1102">
            <v>0</v>
          </cell>
          <cell r="AB1102">
            <v>0</v>
          </cell>
          <cell r="AC1102">
            <v>0</v>
          </cell>
          <cell r="AD1102">
            <v>0</v>
          </cell>
          <cell r="AE1102">
            <v>0</v>
          </cell>
          <cell r="AF1102">
            <v>3103226.2</v>
          </cell>
          <cell r="AG1102">
            <v>5392890.2000000002</v>
          </cell>
          <cell r="AH1102">
            <v>1986164.2000000002</v>
          </cell>
          <cell r="AI1102">
            <v>2016926.6</v>
          </cell>
          <cell r="AJ1102">
            <v>398445.2</v>
          </cell>
          <cell r="AK1102">
            <v>1327421.5</v>
          </cell>
          <cell r="AL1102">
            <v>1838606</v>
          </cell>
          <cell r="AM1102">
            <v>186419.9</v>
          </cell>
          <cell r="AN1102">
            <v>1279678.5</v>
          </cell>
          <cell r="AO1102">
            <v>4800</v>
          </cell>
          <cell r="AP1102">
            <v>1875</v>
          </cell>
          <cell r="AQ1102">
            <v>2529.4</v>
          </cell>
          <cell r="AR1102">
            <v>0</v>
          </cell>
          <cell r="AS1102">
            <v>0</v>
          </cell>
          <cell r="AT1102">
            <v>0</v>
          </cell>
          <cell r="AU1102">
            <v>0</v>
          </cell>
          <cell r="AV1102">
            <v>0</v>
          </cell>
          <cell r="AW1102">
            <v>0</v>
          </cell>
          <cell r="AX1102">
            <v>0</v>
          </cell>
          <cell r="AY1102">
            <v>0</v>
          </cell>
          <cell r="AZ1102">
            <v>0</v>
          </cell>
          <cell r="BA1102">
            <v>0</v>
          </cell>
          <cell r="BB1102">
            <v>0</v>
          </cell>
          <cell r="BC1102">
            <v>0</v>
          </cell>
          <cell r="BD1102">
            <v>0</v>
          </cell>
          <cell r="BE1102">
            <v>0</v>
          </cell>
          <cell r="BF1102">
            <v>0</v>
          </cell>
          <cell r="BG1102">
            <v>0</v>
          </cell>
          <cell r="BH1102">
            <v>0</v>
          </cell>
          <cell r="BI1102">
            <v>0</v>
          </cell>
          <cell r="BJ1102">
            <v>0</v>
          </cell>
          <cell r="BK1102">
            <v>0</v>
          </cell>
          <cell r="BL1102">
            <v>0</v>
          </cell>
          <cell r="BM1102">
            <v>0</v>
          </cell>
          <cell r="BN1102">
            <v>0</v>
          </cell>
          <cell r="BO1102">
            <v>0</v>
          </cell>
          <cell r="BP1102">
            <v>0</v>
          </cell>
          <cell r="BQ1102">
            <v>0</v>
          </cell>
          <cell r="BR1102">
            <v>0</v>
          </cell>
          <cell r="BS1102">
            <v>0</v>
          </cell>
          <cell r="BT1102">
            <v>0</v>
          </cell>
          <cell r="BU1102">
            <v>0</v>
          </cell>
          <cell r="BV1102">
            <v>0</v>
          </cell>
          <cell r="BW1102">
            <v>0</v>
          </cell>
          <cell r="BX1102">
            <v>0</v>
          </cell>
          <cell r="BY1102">
            <v>0</v>
          </cell>
          <cell r="BZ1102">
            <v>0</v>
          </cell>
          <cell r="CA1102">
            <v>0</v>
          </cell>
          <cell r="CB1102">
            <v>0</v>
          </cell>
          <cell r="CC1102">
            <v>0</v>
          </cell>
          <cell r="CD1102">
            <v>0</v>
          </cell>
          <cell r="CE1102">
            <v>0</v>
          </cell>
          <cell r="CF1102">
            <v>0</v>
          </cell>
          <cell r="CG1102">
            <v>0</v>
          </cell>
          <cell r="CH1102">
            <v>0</v>
          </cell>
          <cell r="CI1102">
            <v>0</v>
          </cell>
          <cell r="CJ1102">
            <v>0</v>
          </cell>
          <cell r="CK1102">
            <v>0</v>
          </cell>
          <cell r="CL1102">
            <v>0</v>
          </cell>
          <cell r="CM1102">
            <v>0</v>
          </cell>
          <cell r="CN1102">
            <v>0</v>
          </cell>
          <cell r="CO1102">
            <v>0</v>
          </cell>
          <cell r="CP1102">
            <v>0</v>
          </cell>
          <cell r="CQ1102">
            <v>0</v>
          </cell>
          <cell r="CR1102">
            <v>0</v>
          </cell>
          <cell r="CS1102">
            <v>0</v>
          </cell>
          <cell r="CT1102">
            <v>0</v>
          </cell>
          <cell r="CU1102">
            <v>0</v>
          </cell>
          <cell r="CV1102">
            <v>0</v>
          </cell>
          <cell r="CW1102">
            <v>0</v>
          </cell>
          <cell r="CX1102">
            <v>0</v>
          </cell>
          <cell r="CY1102">
            <v>0</v>
          </cell>
          <cell r="CZ1102">
            <v>0</v>
          </cell>
          <cell r="DA1102">
            <v>0</v>
          </cell>
          <cell r="DB1102">
            <v>0</v>
          </cell>
        </row>
        <row r="1103">
          <cell r="C1103" t="str">
            <v>SL21</v>
          </cell>
          <cell r="E1103">
            <v>3985451.4999999995</v>
          </cell>
          <cell r="F1103">
            <v>5267279.9000000013</v>
          </cell>
          <cell r="G1103">
            <v>2564987.4</v>
          </cell>
          <cell r="N1103">
            <v>0</v>
          </cell>
          <cell r="O1103">
            <v>0</v>
          </cell>
          <cell r="P1103">
            <v>0</v>
          </cell>
          <cell r="Q1103">
            <v>0</v>
          </cell>
          <cell r="R1103">
            <v>0</v>
          </cell>
          <cell r="S1103">
            <v>0</v>
          </cell>
          <cell r="T1103">
            <v>0</v>
          </cell>
          <cell r="U1103">
            <v>0</v>
          </cell>
          <cell r="V1103">
            <v>0</v>
          </cell>
          <cell r="W1103">
            <v>0</v>
          </cell>
          <cell r="X1103">
            <v>0</v>
          </cell>
          <cell r="Y1103">
            <v>0</v>
          </cell>
          <cell r="Z1103">
            <v>0</v>
          </cell>
          <cell r="AA1103">
            <v>0</v>
          </cell>
          <cell r="AB1103">
            <v>0</v>
          </cell>
          <cell r="AC1103">
            <v>0</v>
          </cell>
          <cell r="AD1103">
            <v>0</v>
          </cell>
          <cell r="AE1103">
            <v>0</v>
          </cell>
          <cell r="AF1103">
            <v>0</v>
          </cell>
          <cell r="AG1103">
            <v>0</v>
          </cell>
          <cell r="AH1103">
            <v>0</v>
          </cell>
          <cell r="AI1103">
            <v>0</v>
          </cell>
          <cell r="AJ1103">
            <v>0</v>
          </cell>
          <cell r="AK1103">
            <v>0</v>
          </cell>
          <cell r="AL1103">
            <v>0</v>
          </cell>
          <cell r="AM1103">
            <v>0</v>
          </cell>
          <cell r="AN1103">
            <v>0</v>
          </cell>
          <cell r="AO1103">
            <v>0</v>
          </cell>
          <cell r="AP1103">
            <v>0</v>
          </cell>
          <cell r="AQ1103">
            <v>0</v>
          </cell>
          <cell r="AR1103">
            <v>0</v>
          </cell>
          <cell r="AS1103">
            <v>0</v>
          </cell>
          <cell r="AT1103">
            <v>0</v>
          </cell>
          <cell r="AU1103">
            <v>0</v>
          </cell>
          <cell r="AV1103">
            <v>0</v>
          </cell>
          <cell r="AW1103">
            <v>0</v>
          </cell>
          <cell r="AX1103">
            <v>0</v>
          </cell>
          <cell r="AY1103">
            <v>0</v>
          </cell>
          <cell r="AZ1103">
            <v>0</v>
          </cell>
          <cell r="BA1103">
            <v>0</v>
          </cell>
          <cell r="BB1103">
            <v>0</v>
          </cell>
          <cell r="BC1103">
            <v>0</v>
          </cell>
          <cell r="BD1103">
            <v>0</v>
          </cell>
          <cell r="BE1103">
            <v>0</v>
          </cell>
          <cell r="BF1103">
            <v>0</v>
          </cell>
          <cell r="BG1103">
            <v>3983891.4999999995</v>
          </cell>
          <cell r="BH1103">
            <v>5266274.9000000013</v>
          </cell>
          <cell r="BI1103">
            <v>2563956</v>
          </cell>
          <cell r="BJ1103">
            <v>1560</v>
          </cell>
          <cell r="BK1103">
            <v>1005</v>
          </cell>
          <cell r="BL1103">
            <v>1031.4000000000001</v>
          </cell>
          <cell r="BM1103">
            <v>0</v>
          </cell>
          <cell r="BN1103">
            <v>0</v>
          </cell>
          <cell r="BO1103">
            <v>0</v>
          </cell>
          <cell r="BP1103">
            <v>0</v>
          </cell>
          <cell r="BQ1103">
            <v>0</v>
          </cell>
          <cell r="BR1103">
            <v>0</v>
          </cell>
          <cell r="BS1103">
            <v>0</v>
          </cell>
          <cell r="BT1103">
            <v>0</v>
          </cell>
          <cell r="BU1103">
            <v>0</v>
          </cell>
          <cell r="BV1103">
            <v>0</v>
          </cell>
          <cell r="BW1103">
            <v>0</v>
          </cell>
          <cell r="BX1103">
            <v>0</v>
          </cell>
          <cell r="BY1103">
            <v>0</v>
          </cell>
          <cell r="BZ1103">
            <v>0</v>
          </cell>
          <cell r="CA1103">
            <v>0</v>
          </cell>
          <cell r="CB1103">
            <v>0</v>
          </cell>
          <cell r="CC1103">
            <v>0</v>
          </cell>
          <cell r="CD1103">
            <v>0</v>
          </cell>
          <cell r="CE1103">
            <v>0</v>
          </cell>
          <cell r="CF1103">
            <v>0</v>
          </cell>
          <cell r="CG1103">
            <v>0</v>
          </cell>
          <cell r="CH1103">
            <v>0</v>
          </cell>
          <cell r="CI1103">
            <v>0</v>
          </cell>
          <cell r="CJ1103">
            <v>0</v>
          </cell>
          <cell r="CK1103">
            <v>0</v>
          </cell>
          <cell r="CL1103">
            <v>0</v>
          </cell>
          <cell r="CM1103">
            <v>0</v>
          </cell>
          <cell r="CN1103">
            <v>0</v>
          </cell>
          <cell r="CO1103">
            <v>0</v>
          </cell>
          <cell r="CP1103">
            <v>0</v>
          </cell>
          <cell r="CQ1103">
            <v>0</v>
          </cell>
          <cell r="CR1103">
            <v>0</v>
          </cell>
          <cell r="CS1103">
            <v>0</v>
          </cell>
          <cell r="CT1103">
            <v>0</v>
          </cell>
          <cell r="CU1103">
            <v>0</v>
          </cell>
          <cell r="CV1103">
            <v>0</v>
          </cell>
          <cell r="CW1103">
            <v>0</v>
          </cell>
          <cell r="CX1103">
            <v>0</v>
          </cell>
          <cell r="CY1103">
            <v>0</v>
          </cell>
          <cell r="CZ1103">
            <v>0</v>
          </cell>
          <cell r="DA1103">
            <v>0</v>
          </cell>
          <cell r="DB1103">
            <v>0</v>
          </cell>
        </row>
        <row r="1104">
          <cell r="C1104" t="str">
            <v>SL22</v>
          </cell>
          <cell r="E1104">
            <v>4029356.2999999993</v>
          </cell>
          <cell r="F1104">
            <v>5670011.4999999991</v>
          </cell>
          <cell r="G1104">
            <v>2678155.4</v>
          </cell>
          <cell r="N1104">
            <v>0</v>
          </cell>
          <cell r="O1104">
            <v>0</v>
          </cell>
          <cell r="P1104">
            <v>0</v>
          </cell>
          <cell r="Q1104">
            <v>0</v>
          </cell>
          <cell r="R1104">
            <v>0</v>
          </cell>
          <cell r="S1104">
            <v>0</v>
          </cell>
          <cell r="T1104">
            <v>0</v>
          </cell>
          <cell r="U1104">
            <v>0</v>
          </cell>
          <cell r="V1104">
            <v>0</v>
          </cell>
          <cell r="W1104">
            <v>0</v>
          </cell>
          <cell r="X1104">
            <v>0</v>
          </cell>
          <cell r="Y1104">
            <v>0</v>
          </cell>
          <cell r="Z1104">
            <v>0</v>
          </cell>
          <cell r="AA1104">
            <v>0</v>
          </cell>
          <cell r="AB1104">
            <v>0</v>
          </cell>
          <cell r="AC1104">
            <v>0</v>
          </cell>
          <cell r="AD1104">
            <v>0</v>
          </cell>
          <cell r="AE1104">
            <v>0</v>
          </cell>
          <cell r="AF1104">
            <v>0</v>
          </cell>
          <cell r="AG1104">
            <v>0</v>
          </cell>
          <cell r="AH1104">
            <v>0</v>
          </cell>
          <cell r="AI1104">
            <v>0</v>
          </cell>
          <cell r="AJ1104">
            <v>0</v>
          </cell>
          <cell r="AK1104">
            <v>0</v>
          </cell>
          <cell r="AL1104">
            <v>0</v>
          </cell>
          <cell r="AM1104">
            <v>0</v>
          </cell>
          <cell r="AN1104">
            <v>0</v>
          </cell>
          <cell r="AO1104">
            <v>0</v>
          </cell>
          <cell r="AP1104">
            <v>0</v>
          </cell>
          <cell r="AQ1104">
            <v>0</v>
          </cell>
          <cell r="AR1104">
            <v>0</v>
          </cell>
          <cell r="AS1104">
            <v>0</v>
          </cell>
          <cell r="AT1104">
            <v>0</v>
          </cell>
          <cell r="AU1104">
            <v>0</v>
          </cell>
          <cell r="AV1104">
            <v>0</v>
          </cell>
          <cell r="AW1104">
            <v>0</v>
          </cell>
          <cell r="AX1104">
            <v>0</v>
          </cell>
          <cell r="AY1104">
            <v>0</v>
          </cell>
          <cell r="AZ1104">
            <v>0</v>
          </cell>
          <cell r="BA1104">
            <v>0</v>
          </cell>
          <cell r="BB1104">
            <v>0</v>
          </cell>
          <cell r="BC1104">
            <v>0</v>
          </cell>
          <cell r="BD1104">
            <v>0</v>
          </cell>
          <cell r="BE1104">
            <v>0</v>
          </cell>
          <cell r="BF1104">
            <v>0</v>
          </cell>
          <cell r="BG1104">
            <v>0</v>
          </cell>
          <cell r="BH1104">
            <v>0</v>
          </cell>
          <cell r="BI1104">
            <v>0</v>
          </cell>
          <cell r="BJ1104">
            <v>0</v>
          </cell>
          <cell r="BK1104">
            <v>0</v>
          </cell>
          <cell r="BL1104">
            <v>0</v>
          </cell>
          <cell r="BM1104">
            <v>4029356.2999999993</v>
          </cell>
          <cell r="BN1104">
            <v>5670011.4999999991</v>
          </cell>
          <cell r="BO1104">
            <v>2678155.4</v>
          </cell>
          <cell r="BP1104">
            <v>0</v>
          </cell>
          <cell r="BQ1104">
            <v>0</v>
          </cell>
          <cell r="BR1104">
            <v>0</v>
          </cell>
          <cell r="BS1104">
            <v>0</v>
          </cell>
          <cell r="BT1104">
            <v>0</v>
          </cell>
          <cell r="BU1104">
            <v>0</v>
          </cell>
          <cell r="BV1104">
            <v>0</v>
          </cell>
          <cell r="BW1104">
            <v>0</v>
          </cell>
          <cell r="BX1104">
            <v>0</v>
          </cell>
          <cell r="BY1104">
            <v>0</v>
          </cell>
          <cell r="BZ1104">
            <v>0</v>
          </cell>
          <cell r="CA1104">
            <v>0</v>
          </cell>
          <cell r="CB1104">
            <v>0</v>
          </cell>
          <cell r="CC1104">
            <v>0</v>
          </cell>
          <cell r="CD1104">
            <v>0</v>
          </cell>
          <cell r="CE1104">
            <v>0</v>
          </cell>
          <cell r="CF1104">
            <v>0</v>
          </cell>
          <cell r="CG1104">
            <v>0</v>
          </cell>
          <cell r="CH1104">
            <v>0</v>
          </cell>
          <cell r="CI1104">
            <v>0</v>
          </cell>
          <cell r="CJ1104">
            <v>0</v>
          </cell>
          <cell r="CK1104">
            <v>0</v>
          </cell>
          <cell r="CL1104">
            <v>0</v>
          </cell>
          <cell r="CM1104">
            <v>0</v>
          </cell>
          <cell r="CN1104">
            <v>0</v>
          </cell>
          <cell r="CO1104">
            <v>0</v>
          </cell>
          <cell r="CP1104">
            <v>0</v>
          </cell>
          <cell r="CQ1104">
            <v>0</v>
          </cell>
          <cell r="CR1104">
            <v>0</v>
          </cell>
          <cell r="CS1104">
            <v>0</v>
          </cell>
          <cell r="CT1104">
            <v>0</v>
          </cell>
          <cell r="CU1104">
            <v>0</v>
          </cell>
          <cell r="CV1104">
            <v>0</v>
          </cell>
          <cell r="CW1104">
            <v>0</v>
          </cell>
          <cell r="CX1104">
            <v>0</v>
          </cell>
          <cell r="CY1104">
            <v>0</v>
          </cell>
          <cell r="CZ1104">
            <v>0</v>
          </cell>
          <cell r="DA1104">
            <v>0</v>
          </cell>
          <cell r="DB1104">
            <v>0</v>
          </cell>
        </row>
        <row r="1105">
          <cell r="C1105" t="str">
            <v>SL23</v>
          </cell>
          <cell r="E1105">
            <v>4369050.3</v>
          </cell>
          <cell r="F1105">
            <v>5540677.7000000002</v>
          </cell>
          <cell r="G1105">
            <v>2790613.2</v>
          </cell>
          <cell r="N1105">
            <v>0</v>
          </cell>
          <cell r="O1105">
            <v>0</v>
          </cell>
          <cell r="P1105">
            <v>0</v>
          </cell>
          <cell r="Q1105">
            <v>0</v>
          </cell>
          <cell r="R1105">
            <v>0</v>
          </cell>
          <cell r="S1105">
            <v>0</v>
          </cell>
          <cell r="T1105">
            <v>0</v>
          </cell>
          <cell r="U1105">
            <v>0</v>
          </cell>
          <cell r="V1105">
            <v>0</v>
          </cell>
          <cell r="W1105">
            <v>0</v>
          </cell>
          <cell r="X1105">
            <v>0</v>
          </cell>
          <cell r="Y1105">
            <v>0</v>
          </cell>
          <cell r="Z1105">
            <v>0</v>
          </cell>
          <cell r="AA1105">
            <v>0</v>
          </cell>
          <cell r="AB1105">
            <v>0</v>
          </cell>
          <cell r="AC1105">
            <v>0</v>
          </cell>
          <cell r="AD1105">
            <v>0</v>
          </cell>
          <cell r="AE1105">
            <v>0</v>
          </cell>
          <cell r="AF1105">
            <v>0</v>
          </cell>
          <cell r="AG1105">
            <v>0</v>
          </cell>
          <cell r="AH1105">
            <v>0</v>
          </cell>
          <cell r="AI1105">
            <v>0</v>
          </cell>
          <cell r="AJ1105">
            <v>0</v>
          </cell>
          <cell r="AK1105">
            <v>0</v>
          </cell>
          <cell r="AL1105">
            <v>0</v>
          </cell>
          <cell r="AM1105">
            <v>0</v>
          </cell>
          <cell r="AN1105">
            <v>0</v>
          </cell>
          <cell r="AO1105">
            <v>0</v>
          </cell>
          <cell r="AP1105">
            <v>0</v>
          </cell>
          <cell r="AQ1105">
            <v>0</v>
          </cell>
          <cell r="AR1105">
            <v>0</v>
          </cell>
          <cell r="AS1105">
            <v>0</v>
          </cell>
          <cell r="AT1105">
            <v>0</v>
          </cell>
          <cell r="AU1105">
            <v>0</v>
          </cell>
          <cell r="AV1105">
            <v>0</v>
          </cell>
          <cell r="AW1105">
            <v>0</v>
          </cell>
          <cell r="AX1105">
            <v>0</v>
          </cell>
          <cell r="AY1105">
            <v>0</v>
          </cell>
          <cell r="AZ1105">
            <v>0</v>
          </cell>
          <cell r="BA1105">
            <v>0</v>
          </cell>
          <cell r="BB1105">
            <v>0</v>
          </cell>
          <cell r="BC1105">
            <v>0</v>
          </cell>
          <cell r="BD1105">
            <v>0</v>
          </cell>
          <cell r="BE1105">
            <v>0</v>
          </cell>
          <cell r="BF1105">
            <v>0</v>
          </cell>
          <cell r="BG1105">
            <v>4369050.3</v>
          </cell>
          <cell r="BH1105">
            <v>5540677.7000000002</v>
          </cell>
          <cell r="BI1105">
            <v>2790613.2</v>
          </cell>
          <cell r="BJ1105">
            <v>0</v>
          </cell>
          <cell r="BK1105">
            <v>0</v>
          </cell>
          <cell r="BL1105">
            <v>0</v>
          </cell>
          <cell r="BM1105">
            <v>0</v>
          </cell>
          <cell r="BN1105">
            <v>0</v>
          </cell>
          <cell r="BO1105">
            <v>0</v>
          </cell>
          <cell r="BP1105">
            <v>0</v>
          </cell>
          <cell r="BQ1105">
            <v>0</v>
          </cell>
          <cell r="BR1105">
            <v>0</v>
          </cell>
          <cell r="BS1105">
            <v>0</v>
          </cell>
          <cell r="BT1105">
            <v>0</v>
          </cell>
          <cell r="BU1105">
            <v>0</v>
          </cell>
          <cell r="BV1105">
            <v>0</v>
          </cell>
          <cell r="BW1105">
            <v>0</v>
          </cell>
          <cell r="BX1105">
            <v>0</v>
          </cell>
          <cell r="BY1105">
            <v>0</v>
          </cell>
          <cell r="BZ1105">
            <v>0</v>
          </cell>
          <cell r="CA1105">
            <v>0</v>
          </cell>
          <cell r="CB1105">
            <v>0</v>
          </cell>
          <cell r="CC1105">
            <v>0</v>
          </cell>
          <cell r="CD1105">
            <v>0</v>
          </cell>
          <cell r="CE1105">
            <v>0</v>
          </cell>
          <cell r="CF1105">
            <v>0</v>
          </cell>
          <cell r="CG1105">
            <v>0</v>
          </cell>
          <cell r="CH1105">
            <v>0</v>
          </cell>
          <cell r="CI1105">
            <v>0</v>
          </cell>
          <cell r="CJ1105">
            <v>0</v>
          </cell>
          <cell r="CK1105">
            <v>0</v>
          </cell>
          <cell r="CL1105">
            <v>0</v>
          </cell>
          <cell r="CM1105">
            <v>0</v>
          </cell>
          <cell r="CN1105">
            <v>0</v>
          </cell>
          <cell r="CO1105">
            <v>0</v>
          </cell>
          <cell r="CP1105">
            <v>0</v>
          </cell>
          <cell r="CQ1105">
            <v>0</v>
          </cell>
          <cell r="CR1105">
            <v>0</v>
          </cell>
          <cell r="CS1105">
            <v>0</v>
          </cell>
          <cell r="CT1105">
            <v>0</v>
          </cell>
          <cell r="CU1105">
            <v>0</v>
          </cell>
          <cell r="CV1105">
            <v>0</v>
          </cell>
          <cell r="CW1105">
            <v>0</v>
          </cell>
          <cell r="CX1105">
            <v>0</v>
          </cell>
          <cell r="CY1105">
            <v>0</v>
          </cell>
          <cell r="CZ1105">
            <v>0</v>
          </cell>
          <cell r="DA1105">
            <v>0</v>
          </cell>
          <cell r="DB1105">
            <v>0</v>
          </cell>
        </row>
        <row r="1106">
          <cell r="C1106" t="str">
            <v>SL24</v>
          </cell>
          <cell r="E1106">
            <v>5584429.2000000002</v>
          </cell>
          <cell r="F1106">
            <v>5459433.9000000004</v>
          </cell>
          <cell r="G1106">
            <v>3661117.3000000003</v>
          </cell>
          <cell r="N1106">
            <v>0</v>
          </cell>
          <cell r="O1106">
            <v>0</v>
          </cell>
          <cell r="P1106">
            <v>0</v>
          </cell>
          <cell r="Q1106">
            <v>0</v>
          </cell>
          <cell r="R1106">
            <v>0</v>
          </cell>
          <cell r="S1106">
            <v>0</v>
          </cell>
          <cell r="T1106">
            <v>0</v>
          </cell>
          <cell r="U1106">
            <v>0</v>
          </cell>
          <cell r="V1106">
            <v>0</v>
          </cell>
          <cell r="W1106">
            <v>0</v>
          </cell>
          <cell r="X1106">
            <v>0</v>
          </cell>
          <cell r="Y1106">
            <v>0</v>
          </cell>
          <cell r="Z1106">
            <v>0</v>
          </cell>
          <cell r="AA1106">
            <v>0</v>
          </cell>
          <cell r="AB1106">
            <v>0</v>
          </cell>
          <cell r="AC1106">
            <v>0</v>
          </cell>
          <cell r="AD1106">
            <v>0</v>
          </cell>
          <cell r="AE1106">
            <v>0</v>
          </cell>
          <cell r="AF1106">
            <v>0</v>
          </cell>
          <cell r="AG1106">
            <v>0</v>
          </cell>
          <cell r="AH1106">
            <v>0</v>
          </cell>
          <cell r="AI1106">
            <v>0</v>
          </cell>
          <cell r="AJ1106">
            <v>0</v>
          </cell>
          <cell r="AK1106">
            <v>0</v>
          </cell>
          <cell r="AL1106">
            <v>0</v>
          </cell>
          <cell r="AM1106">
            <v>0</v>
          </cell>
          <cell r="AN1106">
            <v>0</v>
          </cell>
          <cell r="AO1106">
            <v>0</v>
          </cell>
          <cell r="AP1106">
            <v>0</v>
          </cell>
          <cell r="AQ1106">
            <v>0</v>
          </cell>
          <cell r="AR1106">
            <v>0</v>
          </cell>
          <cell r="AS1106">
            <v>0</v>
          </cell>
          <cell r="AT1106">
            <v>0</v>
          </cell>
          <cell r="AU1106">
            <v>0</v>
          </cell>
          <cell r="AV1106">
            <v>0</v>
          </cell>
          <cell r="AW1106">
            <v>0</v>
          </cell>
          <cell r="AX1106">
            <v>5482338.1000000006</v>
          </cell>
          <cell r="AY1106">
            <v>5456683.1000000006</v>
          </cell>
          <cell r="AZ1106">
            <v>3590824.7</v>
          </cell>
          <cell r="BA1106">
            <v>90844.800000000003</v>
          </cell>
          <cell r="BB1106">
            <v>2750.8</v>
          </cell>
          <cell r="BC1106">
            <v>62870.2</v>
          </cell>
          <cell r="BD1106">
            <v>11246.3</v>
          </cell>
          <cell r="BE1106">
            <v>0</v>
          </cell>
          <cell r="BF1106">
            <v>7422.4</v>
          </cell>
          <cell r="BG1106">
            <v>0</v>
          </cell>
          <cell r="BH1106">
            <v>0</v>
          </cell>
          <cell r="BI1106">
            <v>0</v>
          </cell>
          <cell r="BJ1106">
            <v>0</v>
          </cell>
          <cell r="BK1106">
            <v>0</v>
          </cell>
          <cell r="BL1106">
            <v>0</v>
          </cell>
          <cell r="BM1106">
            <v>0</v>
          </cell>
          <cell r="BN1106">
            <v>0</v>
          </cell>
          <cell r="BO1106">
            <v>0</v>
          </cell>
          <cell r="BP1106">
            <v>0</v>
          </cell>
          <cell r="BQ1106">
            <v>0</v>
          </cell>
          <cell r="BR1106">
            <v>0</v>
          </cell>
          <cell r="BS1106">
            <v>0</v>
          </cell>
          <cell r="BT1106">
            <v>0</v>
          </cell>
          <cell r="BU1106">
            <v>0</v>
          </cell>
          <cell r="BV1106">
            <v>0</v>
          </cell>
          <cell r="BW1106">
            <v>0</v>
          </cell>
          <cell r="BX1106">
            <v>0</v>
          </cell>
          <cell r="BY1106">
            <v>0</v>
          </cell>
          <cell r="BZ1106">
            <v>0</v>
          </cell>
          <cell r="CA1106">
            <v>0</v>
          </cell>
          <cell r="CB1106">
            <v>0</v>
          </cell>
          <cell r="CC1106">
            <v>0</v>
          </cell>
          <cell r="CD1106">
            <v>0</v>
          </cell>
          <cell r="CE1106">
            <v>0</v>
          </cell>
          <cell r="CF1106">
            <v>0</v>
          </cell>
          <cell r="CG1106">
            <v>0</v>
          </cell>
          <cell r="CH1106">
            <v>0</v>
          </cell>
          <cell r="CI1106">
            <v>0</v>
          </cell>
          <cell r="CJ1106">
            <v>0</v>
          </cell>
          <cell r="CK1106">
            <v>0</v>
          </cell>
          <cell r="CL1106">
            <v>0</v>
          </cell>
          <cell r="CM1106">
            <v>0</v>
          </cell>
          <cell r="CN1106">
            <v>0</v>
          </cell>
          <cell r="CO1106">
            <v>0</v>
          </cell>
          <cell r="CP1106">
            <v>0</v>
          </cell>
          <cell r="CQ1106">
            <v>0</v>
          </cell>
          <cell r="CR1106">
            <v>0</v>
          </cell>
          <cell r="CS1106">
            <v>0</v>
          </cell>
          <cell r="CT1106">
            <v>0</v>
          </cell>
          <cell r="CU1106">
            <v>0</v>
          </cell>
          <cell r="CV1106">
            <v>0</v>
          </cell>
          <cell r="CW1106">
            <v>0</v>
          </cell>
          <cell r="CX1106">
            <v>0</v>
          </cell>
          <cell r="CY1106">
            <v>0</v>
          </cell>
          <cell r="CZ1106">
            <v>0</v>
          </cell>
          <cell r="DA1106">
            <v>0</v>
          </cell>
          <cell r="DB1106">
            <v>0</v>
          </cell>
        </row>
        <row r="1107">
          <cell r="C1107" t="str">
            <v>SL25</v>
          </cell>
          <cell r="E1107">
            <v>4112449.2999999989</v>
          </cell>
          <cell r="F1107">
            <v>4369245.4999999991</v>
          </cell>
          <cell r="G1107">
            <v>2689686.3000000007</v>
          </cell>
          <cell r="N1107">
            <v>0</v>
          </cell>
          <cell r="O1107">
            <v>0</v>
          </cell>
          <cell r="P1107">
            <v>0</v>
          </cell>
          <cell r="Q1107">
            <v>0</v>
          </cell>
          <cell r="R1107">
            <v>0</v>
          </cell>
          <cell r="S1107">
            <v>0</v>
          </cell>
          <cell r="T1107">
            <v>0</v>
          </cell>
          <cell r="U1107">
            <v>0</v>
          </cell>
          <cell r="V1107">
            <v>0</v>
          </cell>
          <cell r="W1107">
            <v>0</v>
          </cell>
          <cell r="X1107">
            <v>0</v>
          </cell>
          <cell r="Y1107">
            <v>0</v>
          </cell>
          <cell r="Z1107">
            <v>0</v>
          </cell>
          <cell r="AA1107">
            <v>0</v>
          </cell>
          <cell r="AB1107">
            <v>0</v>
          </cell>
          <cell r="AC1107">
            <v>0</v>
          </cell>
          <cell r="AD1107">
            <v>0</v>
          </cell>
          <cell r="AE1107">
            <v>0</v>
          </cell>
          <cell r="AF1107">
            <v>0</v>
          </cell>
          <cell r="AG1107">
            <v>0</v>
          </cell>
          <cell r="AH1107">
            <v>0</v>
          </cell>
          <cell r="AI1107">
            <v>0</v>
          </cell>
          <cell r="AJ1107">
            <v>0</v>
          </cell>
          <cell r="AK1107">
            <v>0</v>
          </cell>
          <cell r="AL1107">
            <v>0</v>
          </cell>
          <cell r="AM1107">
            <v>0</v>
          </cell>
          <cell r="AN1107">
            <v>0</v>
          </cell>
          <cell r="AO1107">
            <v>0</v>
          </cell>
          <cell r="AP1107">
            <v>0</v>
          </cell>
          <cell r="AQ1107">
            <v>0</v>
          </cell>
          <cell r="AR1107">
            <v>0</v>
          </cell>
          <cell r="AS1107">
            <v>0</v>
          </cell>
          <cell r="AT1107">
            <v>0</v>
          </cell>
          <cell r="AU1107">
            <v>0</v>
          </cell>
          <cell r="AV1107">
            <v>0</v>
          </cell>
          <cell r="AW1107">
            <v>0</v>
          </cell>
          <cell r="AX1107">
            <v>4112449.2999999989</v>
          </cell>
          <cell r="AY1107">
            <v>4369245.4999999991</v>
          </cell>
          <cell r="AZ1107">
            <v>2689686.3000000007</v>
          </cell>
          <cell r="BA1107">
            <v>0</v>
          </cell>
          <cell r="BB1107">
            <v>0</v>
          </cell>
          <cell r="BC1107">
            <v>0</v>
          </cell>
          <cell r="BD1107">
            <v>0</v>
          </cell>
          <cell r="BE1107">
            <v>0</v>
          </cell>
          <cell r="BF1107">
            <v>0</v>
          </cell>
          <cell r="BG1107">
            <v>0</v>
          </cell>
          <cell r="BH1107">
            <v>0</v>
          </cell>
          <cell r="BI1107">
            <v>0</v>
          </cell>
          <cell r="BJ1107">
            <v>0</v>
          </cell>
          <cell r="BK1107">
            <v>0</v>
          </cell>
          <cell r="BL1107">
            <v>0</v>
          </cell>
          <cell r="BM1107">
            <v>0</v>
          </cell>
          <cell r="BN1107">
            <v>0</v>
          </cell>
          <cell r="BO1107">
            <v>0</v>
          </cell>
          <cell r="BP1107">
            <v>0</v>
          </cell>
          <cell r="BQ1107">
            <v>0</v>
          </cell>
          <cell r="BR1107">
            <v>0</v>
          </cell>
          <cell r="BS1107">
            <v>0</v>
          </cell>
          <cell r="BT1107">
            <v>0</v>
          </cell>
          <cell r="BU1107">
            <v>0</v>
          </cell>
          <cell r="BV1107">
            <v>0</v>
          </cell>
          <cell r="BW1107">
            <v>0</v>
          </cell>
          <cell r="BX1107">
            <v>0</v>
          </cell>
          <cell r="BY1107">
            <v>0</v>
          </cell>
          <cell r="BZ1107">
            <v>0</v>
          </cell>
          <cell r="CA1107">
            <v>0</v>
          </cell>
          <cell r="CB1107">
            <v>0</v>
          </cell>
          <cell r="CC1107">
            <v>0</v>
          </cell>
          <cell r="CD1107">
            <v>0</v>
          </cell>
          <cell r="CE1107">
            <v>0</v>
          </cell>
          <cell r="CF1107">
            <v>0</v>
          </cell>
          <cell r="CG1107">
            <v>0</v>
          </cell>
          <cell r="CH1107">
            <v>0</v>
          </cell>
          <cell r="CI1107">
            <v>0</v>
          </cell>
          <cell r="CJ1107">
            <v>0</v>
          </cell>
          <cell r="CK1107">
            <v>0</v>
          </cell>
          <cell r="CL1107">
            <v>0</v>
          </cell>
          <cell r="CM1107">
            <v>0</v>
          </cell>
          <cell r="CN1107">
            <v>0</v>
          </cell>
          <cell r="CO1107">
            <v>0</v>
          </cell>
          <cell r="CP1107">
            <v>0</v>
          </cell>
          <cell r="CQ1107">
            <v>0</v>
          </cell>
          <cell r="CR1107">
            <v>0</v>
          </cell>
          <cell r="CS1107">
            <v>0</v>
          </cell>
          <cell r="CT1107">
            <v>0</v>
          </cell>
          <cell r="CU1107">
            <v>0</v>
          </cell>
          <cell r="CV1107">
            <v>0</v>
          </cell>
          <cell r="CW1107">
            <v>0</v>
          </cell>
          <cell r="CX1107">
            <v>0</v>
          </cell>
          <cell r="CY1107">
            <v>0</v>
          </cell>
          <cell r="CZ1107">
            <v>0</v>
          </cell>
          <cell r="DA1107">
            <v>0</v>
          </cell>
          <cell r="DB1107">
            <v>0</v>
          </cell>
        </row>
        <row r="1108">
          <cell r="C1108" t="str">
            <v>SL26</v>
          </cell>
          <cell r="E1108">
            <v>4484351.6000000006</v>
          </cell>
          <cell r="F1108">
            <v>4112017.6999999997</v>
          </cell>
          <cell r="G1108">
            <v>3031472.3999999994</v>
          </cell>
          <cell r="N1108">
            <v>0</v>
          </cell>
          <cell r="O1108">
            <v>0</v>
          </cell>
          <cell r="P1108">
            <v>0</v>
          </cell>
          <cell r="Q1108">
            <v>0</v>
          </cell>
          <cell r="R1108">
            <v>0</v>
          </cell>
          <cell r="S1108">
            <v>0</v>
          </cell>
          <cell r="T1108">
            <v>0</v>
          </cell>
          <cell r="U1108">
            <v>0</v>
          </cell>
          <cell r="V1108">
            <v>0</v>
          </cell>
          <cell r="W1108">
            <v>0</v>
          </cell>
          <cell r="X1108">
            <v>0</v>
          </cell>
          <cell r="Y1108">
            <v>0</v>
          </cell>
          <cell r="Z1108">
            <v>0</v>
          </cell>
          <cell r="AA1108">
            <v>0</v>
          </cell>
          <cell r="AB1108">
            <v>0</v>
          </cell>
          <cell r="AC1108">
            <v>0</v>
          </cell>
          <cell r="AD1108">
            <v>0</v>
          </cell>
          <cell r="AE1108">
            <v>0</v>
          </cell>
          <cell r="AF1108">
            <v>0</v>
          </cell>
          <cell r="AG1108">
            <v>0</v>
          </cell>
          <cell r="AH1108">
            <v>0</v>
          </cell>
          <cell r="AI1108">
            <v>0</v>
          </cell>
          <cell r="AJ1108">
            <v>0</v>
          </cell>
          <cell r="AK1108">
            <v>0</v>
          </cell>
          <cell r="AL1108">
            <v>0</v>
          </cell>
          <cell r="AM1108">
            <v>0</v>
          </cell>
          <cell r="AN1108">
            <v>0</v>
          </cell>
          <cell r="AO1108">
            <v>0</v>
          </cell>
          <cell r="AP1108">
            <v>0</v>
          </cell>
          <cell r="AQ1108">
            <v>0</v>
          </cell>
          <cell r="AR1108">
            <v>0</v>
          </cell>
          <cell r="AS1108">
            <v>0</v>
          </cell>
          <cell r="AT1108">
            <v>0</v>
          </cell>
          <cell r="AU1108">
            <v>760642.79999999993</v>
          </cell>
          <cell r="AV1108">
            <v>2256440.9000000004</v>
          </cell>
          <cell r="AW1108">
            <v>485324.89999999997</v>
          </cell>
          <cell r="AX1108">
            <v>3723708.8000000003</v>
          </cell>
          <cell r="AY1108">
            <v>1855576.8</v>
          </cell>
          <cell r="AZ1108">
            <v>2546147.4999999991</v>
          </cell>
          <cell r="BA1108">
            <v>0</v>
          </cell>
          <cell r="BB1108">
            <v>0</v>
          </cell>
          <cell r="BC1108">
            <v>0</v>
          </cell>
          <cell r="BD1108">
            <v>0</v>
          </cell>
          <cell r="BE1108">
            <v>0</v>
          </cell>
          <cell r="BF1108">
            <v>0</v>
          </cell>
          <cell r="BG1108">
            <v>0</v>
          </cell>
          <cell r="BH1108">
            <v>0</v>
          </cell>
          <cell r="BI1108">
            <v>0</v>
          </cell>
          <cell r="BJ1108">
            <v>0</v>
          </cell>
          <cell r="BK1108">
            <v>0</v>
          </cell>
          <cell r="BL1108">
            <v>0</v>
          </cell>
          <cell r="BM1108">
            <v>0</v>
          </cell>
          <cell r="BN1108">
            <v>0</v>
          </cell>
          <cell r="BO1108">
            <v>0</v>
          </cell>
          <cell r="BP1108">
            <v>0</v>
          </cell>
          <cell r="BQ1108">
            <v>0</v>
          </cell>
          <cell r="BR1108">
            <v>0</v>
          </cell>
          <cell r="BS1108">
            <v>0</v>
          </cell>
          <cell r="BT1108">
            <v>0</v>
          </cell>
          <cell r="BU1108">
            <v>0</v>
          </cell>
          <cell r="BV1108">
            <v>0</v>
          </cell>
          <cell r="BW1108">
            <v>0</v>
          </cell>
          <cell r="BX1108">
            <v>0</v>
          </cell>
          <cell r="BY1108">
            <v>0</v>
          </cell>
          <cell r="BZ1108">
            <v>0</v>
          </cell>
          <cell r="CA1108">
            <v>0</v>
          </cell>
          <cell r="CB1108">
            <v>0</v>
          </cell>
          <cell r="CC1108">
            <v>0</v>
          </cell>
          <cell r="CD1108">
            <v>0</v>
          </cell>
          <cell r="CE1108">
            <v>0</v>
          </cell>
          <cell r="CF1108">
            <v>0</v>
          </cell>
          <cell r="CG1108">
            <v>0</v>
          </cell>
          <cell r="CH1108">
            <v>0</v>
          </cell>
          <cell r="CI1108">
            <v>0</v>
          </cell>
          <cell r="CJ1108">
            <v>0</v>
          </cell>
          <cell r="CK1108">
            <v>0</v>
          </cell>
          <cell r="CL1108">
            <v>0</v>
          </cell>
          <cell r="CM1108">
            <v>0</v>
          </cell>
          <cell r="CN1108">
            <v>0</v>
          </cell>
          <cell r="CO1108">
            <v>0</v>
          </cell>
          <cell r="CP1108">
            <v>0</v>
          </cell>
          <cell r="CQ1108">
            <v>0</v>
          </cell>
          <cell r="CR1108">
            <v>0</v>
          </cell>
          <cell r="CS1108">
            <v>0</v>
          </cell>
          <cell r="CT1108">
            <v>0</v>
          </cell>
          <cell r="CU1108">
            <v>0</v>
          </cell>
          <cell r="CV1108">
            <v>0</v>
          </cell>
          <cell r="CW1108">
            <v>0</v>
          </cell>
          <cell r="CX1108">
            <v>0</v>
          </cell>
          <cell r="CY1108">
            <v>0</v>
          </cell>
          <cell r="CZ1108">
            <v>0</v>
          </cell>
          <cell r="DA1108">
            <v>0</v>
          </cell>
          <cell r="DB1108">
            <v>0</v>
          </cell>
        </row>
        <row r="1109">
          <cell r="C1109" t="str">
            <v>SL27</v>
          </cell>
          <cell r="E1109">
            <v>5066929.1999999993</v>
          </cell>
          <cell r="F1109">
            <v>4560577.6000000006</v>
          </cell>
          <cell r="G1109">
            <v>3494765.9</v>
          </cell>
          <cell r="N1109">
            <v>0</v>
          </cell>
          <cell r="O1109">
            <v>0</v>
          </cell>
          <cell r="P1109">
            <v>0</v>
          </cell>
          <cell r="Q1109">
            <v>0</v>
          </cell>
          <cell r="R1109">
            <v>0</v>
          </cell>
          <cell r="S1109">
            <v>0</v>
          </cell>
          <cell r="T1109">
            <v>0</v>
          </cell>
          <cell r="U1109">
            <v>0</v>
          </cell>
          <cell r="V1109">
            <v>0</v>
          </cell>
          <cell r="W1109">
            <v>0</v>
          </cell>
          <cell r="X1109">
            <v>0</v>
          </cell>
          <cell r="Y1109">
            <v>0</v>
          </cell>
          <cell r="Z1109">
            <v>0</v>
          </cell>
          <cell r="AA1109">
            <v>0</v>
          </cell>
          <cell r="AB1109">
            <v>0</v>
          </cell>
          <cell r="AC1109">
            <v>0</v>
          </cell>
          <cell r="AD1109">
            <v>0</v>
          </cell>
          <cell r="AE1109">
            <v>0</v>
          </cell>
          <cell r="AF1109">
            <v>0</v>
          </cell>
          <cell r="AG1109">
            <v>0</v>
          </cell>
          <cell r="AH1109">
            <v>0</v>
          </cell>
          <cell r="AI1109">
            <v>19227.7</v>
          </cell>
          <cell r="AJ1109">
            <v>597469.60000000009</v>
          </cell>
          <cell r="AK1109">
            <v>11916.8</v>
          </cell>
          <cell r="AL1109">
            <v>4169901.3</v>
          </cell>
          <cell r="AM1109">
            <v>3927914.4</v>
          </cell>
          <cell r="AN1109">
            <v>2853175.7</v>
          </cell>
          <cell r="AO1109">
            <v>348475.3</v>
          </cell>
          <cell r="AP1109">
            <v>11464.6</v>
          </cell>
          <cell r="AQ1109">
            <v>243067.8</v>
          </cell>
          <cell r="AR1109">
            <v>0</v>
          </cell>
          <cell r="AS1109">
            <v>0</v>
          </cell>
          <cell r="AT1109">
            <v>0</v>
          </cell>
          <cell r="AU1109">
            <v>529324.9</v>
          </cell>
          <cell r="AV1109">
            <v>23729</v>
          </cell>
          <cell r="AW1109">
            <v>386605.6</v>
          </cell>
          <cell r="AX1109">
            <v>0</v>
          </cell>
          <cell r="AY1109">
            <v>0</v>
          </cell>
          <cell r="AZ1109">
            <v>0</v>
          </cell>
          <cell r="BA1109">
            <v>0</v>
          </cell>
          <cell r="BB1109">
            <v>0</v>
          </cell>
          <cell r="BC1109">
            <v>0</v>
          </cell>
          <cell r="BD1109">
            <v>0</v>
          </cell>
          <cell r="BE1109">
            <v>0</v>
          </cell>
          <cell r="BF1109">
            <v>0</v>
          </cell>
          <cell r="BG1109">
            <v>0</v>
          </cell>
          <cell r="BH1109">
            <v>0</v>
          </cell>
          <cell r="BI1109">
            <v>0</v>
          </cell>
          <cell r="BJ1109">
            <v>0</v>
          </cell>
          <cell r="BK1109">
            <v>0</v>
          </cell>
          <cell r="BL1109">
            <v>0</v>
          </cell>
          <cell r="BM1109">
            <v>0</v>
          </cell>
          <cell r="BN1109">
            <v>0</v>
          </cell>
          <cell r="BO1109">
            <v>0</v>
          </cell>
          <cell r="BP1109">
            <v>0</v>
          </cell>
          <cell r="BQ1109">
            <v>0</v>
          </cell>
          <cell r="BR1109">
            <v>0</v>
          </cell>
          <cell r="BS1109">
            <v>0</v>
          </cell>
          <cell r="BT1109">
            <v>0</v>
          </cell>
          <cell r="BU1109">
            <v>0</v>
          </cell>
          <cell r="BV1109">
            <v>0</v>
          </cell>
          <cell r="BW1109">
            <v>0</v>
          </cell>
          <cell r="BX1109">
            <v>0</v>
          </cell>
          <cell r="BY1109">
            <v>0</v>
          </cell>
          <cell r="BZ1109">
            <v>0</v>
          </cell>
          <cell r="CA1109">
            <v>0</v>
          </cell>
          <cell r="CB1109">
            <v>0</v>
          </cell>
          <cell r="CC1109">
            <v>0</v>
          </cell>
          <cell r="CD1109">
            <v>0</v>
          </cell>
          <cell r="CE1109">
            <v>0</v>
          </cell>
          <cell r="CF1109">
            <v>0</v>
          </cell>
          <cell r="CG1109">
            <v>0</v>
          </cell>
          <cell r="CH1109">
            <v>0</v>
          </cell>
          <cell r="CI1109">
            <v>0</v>
          </cell>
          <cell r="CJ1109">
            <v>0</v>
          </cell>
          <cell r="CK1109">
            <v>0</v>
          </cell>
          <cell r="CL1109">
            <v>0</v>
          </cell>
          <cell r="CM1109">
            <v>0</v>
          </cell>
          <cell r="CN1109">
            <v>0</v>
          </cell>
          <cell r="CO1109">
            <v>0</v>
          </cell>
          <cell r="CP1109">
            <v>0</v>
          </cell>
          <cell r="CQ1109">
            <v>0</v>
          </cell>
          <cell r="CR1109">
            <v>0</v>
          </cell>
          <cell r="CS1109">
            <v>0</v>
          </cell>
          <cell r="CT1109">
            <v>0</v>
          </cell>
          <cell r="CU1109">
            <v>0</v>
          </cell>
          <cell r="CV1109">
            <v>0</v>
          </cell>
          <cell r="CW1109">
            <v>0</v>
          </cell>
          <cell r="CX1109">
            <v>0</v>
          </cell>
          <cell r="CY1109">
            <v>0</v>
          </cell>
          <cell r="CZ1109">
            <v>0</v>
          </cell>
          <cell r="DA1109">
            <v>0</v>
          </cell>
          <cell r="DB1109">
            <v>0</v>
          </cell>
        </row>
        <row r="1110">
          <cell r="C1110" t="str">
            <v>SL28</v>
          </cell>
          <cell r="E1110">
            <v>6381967.9999999991</v>
          </cell>
          <cell r="F1110">
            <v>5515113.9999999991</v>
          </cell>
          <cell r="G1110">
            <v>4287837.1999999993</v>
          </cell>
          <cell r="M1110" t="str">
            <v xml:space="preserve">  </v>
          </cell>
          <cell r="N1110">
            <v>0</v>
          </cell>
          <cell r="O1110">
            <v>0</v>
          </cell>
          <cell r="P1110">
            <v>0</v>
          </cell>
          <cell r="Q1110">
            <v>0</v>
          </cell>
          <cell r="R1110">
            <v>0</v>
          </cell>
          <cell r="S1110">
            <v>0</v>
          </cell>
          <cell r="T1110">
            <v>0</v>
          </cell>
          <cell r="U1110">
            <v>0</v>
          </cell>
          <cell r="V1110">
            <v>0</v>
          </cell>
          <cell r="W1110">
            <v>0</v>
          </cell>
          <cell r="X1110">
            <v>0</v>
          </cell>
          <cell r="Y1110">
            <v>0</v>
          </cell>
          <cell r="Z1110">
            <v>0</v>
          </cell>
          <cell r="AA1110">
            <v>0</v>
          </cell>
          <cell r="AB1110">
            <v>0</v>
          </cell>
          <cell r="AC1110">
            <v>1408767.7</v>
          </cell>
          <cell r="AD1110">
            <v>3150308.8000000003</v>
          </cell>
          <cell r="AE1110">
            <v>895698.8</v>
          </cell>
          <cell r="AF1110">
            <v>4346267.7</v>
          </cell>
          <cell r="AG1110">
            <v>2309271.5</v>
          </cell>
          <cell r="AH1110">
            <v>2951260.4</v>
          </cell>
          <cell r="AI1110">
            <v>0</v>
          </cell>
          <cell r="AJ1110">
            <v>0</v>
          </cell>
          <cell r="AK1110">
            <v>0</v>
          </cell>
          <cell r="AL1110">
            <v>626932.6</v>
          </cell>
          <cell r="AM1110">
            <v>55533.7</v>
          </cell>
          <cell r="AN1110">
            <v>440878</v>
          </cell>
          <cell r="AO1110">
            <v>0</v>
          </cell>
          <cell r="AP1110">
            <v>0</v>
          </cell>
          <cell r="AQ1110">
            <v>0</v>
          </cell>
          <cell r="AR1110">
            <v>0</v>
          </cell>
          <cell r="AS1110">
            <v>0</v>
          </cell>
          <cell r="AT1110">
            <v>0</v>
          </cell>
          <cell r="AU1110">
            <v>0</v>
          </cell>
          <cell r="AV1110">
            <v>0</v>
          </cell>
          <cell r="AW1110">
            <v>0</v>
          </cell>
          <cell r="AX1110">
            <v>0</v>
          </cell>
          <cell r="AY1110">
            <v>0</v>
          </cell>
          <cell r="AZ1110">
            <v>0</v>
          </cell>
          <cell r="BA1110">
            <v>0</v>
          </cell>
          <cell r="BB1110">
            <v>0</v>
          </cell>
          <cell r="BC1110">
            <v>0</v>
          </cell>
          <cell r="BD1110">
            <v>0</v>
          </cell>
          <cell r="BE1110">
            <v>0</v>
          </cell>
          <cell r="BF1110">
            <v>0</v>
          </cell>
          <cell r="BG1110">
            <v>0</v>
          </cell>
          <cell r="BH1110">
            <v>0</v>
          </cell>
          <cell r="BI1110">
            <v>0</v>
          </cell>
          <cell r="BJ1110">
            <v>0</v>
          </cell>
          <cell r="BK1110">
            <v>0</v>
          </cell>
          <cell r="BL1110">
            <v>0</v>
          </cell>
          <cell r="BM1110">
            <v>0</v>
          </cell>
          <cell r="BN1110">
            <v>0</v>
          </cell>
          <cell r="BO1110">
            <v>0</v>
          </cell>
          <cell r="BP1110">
            <v>0</v>
          </cell>
          <cell r="BQ1110">
            <v>0</v>
          </cell>
          <cell r="BR1110">
            <v>0</v>
          </cell>
          <cell r="BS1110">
            <v>0</v>
          </cell>
          <cell r="BT1110">
            <v>0</v>
          </cell>
          <cell r="BU1110">
            <v>0</v>
          </cell>
          <cell r="BV1110">
            <v>0</v>
          </cell>
          <cell r="BW1110">
            <v>0</v>
          </cell>
          <cell r="BX1110">
            <v>0</v>
          </cell>
          <cell r="BY1110">
            <v>0</v>
          </cell>
          <cell r="BZ1110">
            <v>0</v>
          </cell>
          <cell r="CA1110">
            <v>0</v>
          </cell>
          <cell r="CB1110">
            <v>0</v>
          </cell>
          <cell r="CC1110">
            <v>0</v>
          </cell>
          <cell r="CD1110">
            <v>0</v>
          </cell>
          <cell r="CE1110">
            <v>0</v>
          </cell>
          <cell r="CF1110">
            <v>0</v>
          </cell>
          <cell r="CG1110">
            <v>0</v>
          </cell>
          <cell r="CH1110">
            <v>0</v>
          </cell>
          <cell r="CI1110">
            <v>0</v>
          </cell>
          <cell r="CJ1110">
            <v>0</v>
          </cell>
          <cell r="CK1110">
            <v>0</v>
          </cell>
          <cell r="CL1110">
            <v>0</v>
          </cell>
          <cell r="CM1110">
            <v>0</v>
          </cell>
          <cell r="CN1110">
            <v>0</v>
          </cell>
          <cell r="CO1110">
            <v>0</v>
          </cell>
          <cell r="CP1110">
            <v>0</v>
          </cell>
          <cell r="CQ1110">
            <v>0</v>
          </cell>
          <cell r="CR1110">
            <v>0</v>
          </cell>
          <cell r="CS1110">
            <v>0</v>
          </cell>
          <cell r="CT1110">
            <v>0</v>
          </cell>
          <cell r="CU1110">
            <v>0</v>
          </cell>
          <cell r="CV1110">
            <v>0</v>
          </cell>
          <cell r="CW1110">
            <v>0</v>
          </cell>
          <cell r="CX1110">
            <v>0</v>
          </cell>
          <cell r="CY1110">
            <v>0</v>
          </cell>
          <cell r="CZ1110">
            <v>0</v>
          </cell>
          <cell r="DA1110">
            <v>0</v>
          </cell>
          <cell r="DB1110">
            <v>0</v>
          </cell>
        </row>
        <row r="1111">
          <cell r="C1111" t="str">
            <v>SL29</v>
          </cell>
          <cell r="E1111">
            <v>7652242.6999999993</v>
          </cell>
          <cell r="F1111">
            <v>4366702.6000000015</v>
          </cell>
          <cell r="G1111">
            <v>5158434.6000000006</v>
          </cell>
          <cell r="N1111">
            <v>0</v>
          </cell>
          <cell r="O1111">
            <v>0</v>
          </cell>
          <cell r="P1111">
            <v>0</v>
          </cell>
          <cell r="Q1111">
            <v>0</v>
          </cell>
          <cell r="R1111">
            <v>0</v>
          </cell>
          <cell r="S1111">
            <v>0</v>
          </cell>
          <cell r="T1111">
            <v>0</v>
          </cell>
          <cell r="U1111">
            <v>0</v>
          </cell>
          <cell r="V1111">
            <v>0</v>
          </cell>
          <cell r="W1111">
            <v>0</v>
          </cell>
          <cell r="X1111">
            <v>0</v>
          </cell>
          <cell r="Y1111">
            <v>0</v>
          </cell>
          <cell r="Z1111">
            <v>0</v>
          </cell>
          <cell r="AA1111">
            <v>0</v>
          </cell>
          <cell r="AB1111">
            <v>0</v>
          </cell>
          <cell r="AC1111">
            <v>0</v>
          </cell>
          <cell r="AD1111">
            <v>0</v>
          </cell>
          <cell r="AE1111">
            <v>0</v>
          </cell>
          <cell r="AF1111">
            <v>1298992.5</v>
          </cell>
          <cell r="AG1111">
            <v>1887648.9000000001</v>
          </cell>
          <cell r="AH1111">
            <v>795374.60000000009</v>
          </cell>
          <cell r="AI1111">
            <v>0</v>
          </cell>
          <cell r="AJ1111">
            <v>0</v>
          </cell>
          <cell r="AK1111">
            <v>0</v>
          </cell>
          <cell r="AL1111">
            <v>589563.80000000005</v>
          </cell>
          <cell r="AM1111">
            <v>1190636.3</v>
          </cell>
          <cell r="AN1111">
            <v>358444.6</v>
          </cell>
          <cell r="AO1111">
            <v>5763686.3999999994</v>
          </cell>
          <cell r="AP1111">
            <v>1288417.3999999999</v>
          </cell>
          <cell r="AQ1111">
            <v>4004615.4</v>
          </cell>
          <cell r="AR1111">
            <v>0</v>
          </cell>
          <cell r="AS1111">
            <v>0</v>
          </cell>
          <cell r="AT1111">
            <v>0</v>
          </cell>
          <cell r="AU1111">
            <v>0</v>
          </cell>
          <cell r="AV1111">
            <v>0</v>
          </cell>
          <cell r="AW1111">
            <v>0</v>
          </cell>
          <cell r="AX1111">
            <v>0</v>
          </cell>
          <cell r="AY1111">
            <v>0</v>
          </cell>
          <cell r="AZ1111">
            <v>0</v>
          </cell>
          <cell r="BA1111">
            <v>0</v>
          </cell>
          <cell r="BB1111">
            <v>0</v>
          </cell>
          <cell r="BC1111">
            <v>0</v>
          </cell>
          <cell r="BD1111">
            <v>0</v>
          </cell>
          <cell r="BE1111">
            <v>0</v>
          </cell>
          <cell r="BF1111">
            <v>0</v>
          </cell>
          <cell r="BG1111">
            <v>0</v>
          </cell>
          <cell r="BH1111">
            <v>0</v>
          </cell>
          <cell r="BI1111">
            <v>0</v>
          </cell>
          <cell r="BJ1111">
            <v>0</v>
          </cell>
          <cell r="BK1111">
            <v>0</v>
          </cell>
          <cell r="BL1111">
            <v>0</v>
          </cell>
          <cell r="BM1111">
            <v>0</v>
          </cell>
          <cell r="BN1111">
            <v>0</v>
          </cell>
          <cell r="BO1111">
            <v>0</v>
          </cell>
          <cell r="BP1111">
            <v>0</v>
          </cell>
          <cell r="BQ1111">
            <v>0</v>
          </cell>
          <cell r="BR1111">
            <v>0</v>
          </cell>
          <cell r="BS1111">
            <v>0</v>
          </cell>
          <cell r="BT1111">
            <v>0</v>
          </cell>
          <cell r="BU1111">
            <v>0</v>
          </cell>
          <cell r="BV1111">
            <v>0</v>
          </cell>
          <cell r="BW1111">
            <v>0</v>
          </cell>
          <cell r="BX1111">
            <v>0</v>
          </cell>
          <cell r="BY1111">
            <v>0</v>
          </cell>
          <cell r="BZ1111">
            <v>0</v>
          </cell>
          <cell r="CA1111">
            <v>0</v>
          </cell>
          <cell r="CB1111">
            <v>0</v>
          </cell>
          <cell r="CC1111">
            <v>0</v>
          </cell>
          <cell r="CD1111">
            <v>0</v>
          </cell>
          <cell r="CE1111">
            <v>0</v>
          </cell>
          <cell r="CF1111">
            <v>0</v>
          </cell>
          <cell r="CG1111">
            <v>0</v>
          </cell>
          <cell r="CH1111">
            <v>0</v>
          </cell>
          <cell r="CI1111">
            <v>0</v>
          </cell>
          <cell r="CJ1111">
            <v>0</v>
          </cell>
          <cell r="CK1111">
            <v>0</v>
          </cell>
          <cell r="CL1111">
            <v>0</v>
          </cell>
          <cell r="CM1111">
            <v>0</v>
          </cell>
          <cell r="CN1111">
            <v>0</v>
          </cell>
          <cell r="CO1111">
            <v>0</v>
          </cell>
          <cell r="CP1111">
            <v>0</v>
          </cell>
          <cell r="CQ1111">
            <v>0</v>
          </cell>
          <cell r="CR1111">
            <v>0</v>
          </cell>
          <cell r="CS1111">
            <v>0</v>
          </cell>
          <cell r="CT1111">
            <v>0</v>
          </cell>
          <cell r="CU1111">
            <v>0</v>
          </cell>
          <cell r="CV1111">
            <v>0</v>
          </cell>
          <cell r="CW1111">
            <v>0</v>
          </cell>
          <cell r="CX1111">
            <v>0</v>
          </cell>
          <cell r="CY1111">
            <v>0</v>
          </cell>
          <cell r="CZ1111">
            <v>0</v>
          </cell>
          <cell r="DA1111">
            <v>0</v>
          </cell>
          <cell r="DB1111">
            <v>0</v>
          </cell>
        </row>
        <row r="1112">
          <cell r="C1112" t="str">
            <v>SL30</v>
          </cell>
          <cell r="E1112">
            <v>4857629.8999999994</v>
          </cell>
          <cell r="F1112">
            <v>3349298.0999999996</v>
          </cell>
          <cell r="G1112">
            <v>3376919.0999999996</v>
          </cell>
          <cell r="N1112">
            <v>0</v>
          </cell>
          <cell r="O1112">
            <v>0</v>
          </cell>
          <cell r="P1112">
            <v>0</v>
          </cell>
          <cell r="Q1112">
            <v>0</v>
          </cell>
          <cell r="R1112">
            <v>0</v>
          </cell>
          <cell r="S1112">
            <v>0</v>
          </cell>
          <cell r="T1112">
            <v>0</v>
          </cell>
          <cell r="U1112">
            <v>0</v>
          </cell>
          <cell r="V1112">
            <v>0</v>
          </cell>
          <cell r="W1112">
            <v>0</v>
          </cell>
          <cell r="X1112">
            <v>0</v>
          </cell>
          <cell r="Y1112">
            <v>0</v>
          </cell>
          <cell r="Z1112">
            <v>0</v>
          </cell>
          <cell r="AA1112">
            <v>0</v>
          </cell>
          <cell r="AB1112">
            <v>0</v>
          </cell>
          <cell r="AC1112">
            <v>0</v>
          </cell>
          <cell r="AD1112">
            <v>0</v>
          </cell>
          <cell r="AE1112">
            <v>0</v>
          </cell>
          <cell r="AF1112">
            <v>0</v>
          </cell>
          <cell r="AG1112">
            <v>0</v>
          </cell>
          <cell r="AH1112">
            <v>0</v>
          </cell>
          <cell r="AI1112">
            <v>0</v>
          </cell>
          <cell r="AJ1112">
            <v>0</v>
          </cell>
          <cell r="AK1112">
            <v>0</v>
          </cell>
          <cell r="AL1112">
            <v>0</v>
          </cell>
          <cell r="AM1112">
            <v>0</v>
          </cell>
          <cell r="AN1112">
            <v>0</v>
          </cell>
          <cell r="AO1112">
            <v>0</v>
          </cell>
          <cell r="AP1112">
            <v>0</v>
          </cell>
          <cell r="AQ1112">
            <v>0</v>
          </cell>
          <cell r="AR1112">
            <v>1641461.4</v>
          </cell>
          <cell r="AS1112">
            <v>2745127.8</v>
          </cell>
          <cell r="AT1112">
            <v>1054622.8</v>
          </cell>
          <cell r="AU1112">
            <v>3144419.7</v>
          </cell>
          <cell r="AV1112">
            <v>595834</v>
          </cell>
          <cell r="AW1112">
            <v>2270887.0000000005</v>
          </cell>
          <cell r="AX1112">
            <v>0</v>
          </cell>
          <cell r="AY1112">
            <v>0</v>
          </cell>
          <cell r="AZ1112">
            <v>0</v>
          </cell>
          <cell r="BA1112">
            <v>71748.800000000003</v>
          </cell>
          <cell r="BB1112">
            <v>8336.2999999999993</v>
          </cell>
          <cell r="BC1112">
            <v>51409.3</v>
          </cell>
          <cell r="BD1112">
            <v>0</v>
          </cell>
          <cell r="BE1112">
            <v>0</v>
          </cell>
          <cell r="BF1112">
            <v>0</v>
          </cell>
          <cell r="BG1112">
            <v>0</v>
          </cell>
          <cell r="BH1112">
            <v>0</v>
          </cell>
          <cell r="BI1112">
            <v>0</v>
          </cell>
          <cell r="BJ1112">
            <v>0</v>
          </cell>
          <cell r="BK1112">
            <v>0</v>
          </cell>
          <cell r="BL1112">
            <v>0</v>
          </cell>
          <cell r="BM1112">
            <v>0</v>
          </cell>
          <cell r="BN1112">
            <v>0</v>
          </cell>
          <cell r="BO1112">
            <v>0</v>
          </cell>
          <cell r="BP1112">
            <v>0</v>
          </cell>
          <cell r="BQ1112">
            <v>0</v>
          </cell>
          <cell r="BR1112">
            <v>0</v>
          </cell>
          <cell r="BS1112">
            <v>0</v>
          </cell>
          <cell r="BT1112">
            <v>0</v>
          </cell>
          <cell r="BU1112">
            <v>0</v>
          </cell>
          <cell r="BV1112">
            <v>0</v>
          </cell>
          <cell r="BW1112">
            <v>0</v>
          </cell>
          <cell r="BX1112">
            <v>0</v>
          </cell>
          <cell r="BY1112">
            <v>0</v>
          </cell>
          <cell r="BZ1112">
            <v>0</v>
          </cell>
          <cell r="CA1112">
            <v>0</v>
          </cell>
          <cell r="CB1112">
            <v>0</v>
          </cell>
          <cell r="CC1112">
            <v>0</v>
          </cell>
          <cell r="CD1112">
            <v>0</v>
          </cell>
          <cell r="CE1112">
            <v>0</v>
          </cell>
          <cell r="CF1112">
            <v>0</v>
          </cell>
          <cell r="CG1112">
            <v>0</v>
          </cell>
          <cell r="CH1112">
            <v>0</v>
          </cell>
          <cell r="CI1112">
            <v>0</v>
          </cell>
          <cell r="CJ1112">
            <v>0</v>
          </cell>
          <cell r="CK1112">
            <v>0</v>
          </cell>
          <cell r="CL1112">
            <v>0</v>
          </cell>
          <cell r="CM1112">
            <v>0</v>
          </cell>
          <cell r="CN1112">
            <v>0</v>
          </cell>
          <cell r="CO1112">
            <v>0</v>
          </cell>
          <cell r="CP1112">
            <v>0</v>
          </cell>
          <cell r="CQ1112">
            <v>0</v>
          </cell>
          <cell r="CR1112">
            <v>0</v>
          </cell>
          <cell r="CS1112">
            <v>0</v>
          </cell>
          <cell r="CT1112">
            <v>0</v>
          </cell>
          <cell r="CU1112">
            <v>0</v>
          </cell>
          <cell r="CV1112">
            <v>0</v>
          </cell>
          <cell r="CW1112">
            <v>0</v>
          </cell>
          <cell r="CX1112">
            <v>0</v>
          </cell>
          <cell r="CY1112">
            <v>0</v>
          </cell>
          <cell r="CZ1112">
            <v>0</v>
          </cell>
          <cell r="DA1112">
            <v>0</v>
          </cell>
          <cell r="DB1112">
            <v>0</v>
          </cell>
        </row>
        <row r="1113">
          <cell r="C1113" t="str">
            <v>SL31</v>
          </cell>
          <cell r="E1113">
            <v>3665242.8999999994</v>
          </cell>
          <cell r="F1113">
            <v>2367776.5</v>
          </cell>
          <cell r="G1113">
            <v>2648669.9000000004</v>
          </cell>
          <cell r="N1113">
            <v>0</v>
          </cell>
          <cell r="O1113">
            <v>0</v>
          </cell>
          <cell r="P1113">
            <v>0</v>
          </cell>
          <cell r="Q1113">
            <v>0</v>
          </cell>
          <cell r="R1113">
            <v>0</v>
          </cell>
          <cell r="S1113">
            <v>0</v>
          </cell>
          <cell r="T1113">
            <v>0</v>
          </cell>
          <cell r="U1113">
            <v>0</v>
          </cell>
          <cell r="V1113">
            <v>0</v>
          </cell>
          <cell r="W1113">
            <v>0</v>
          </cell>
          <cell r="X1113">
            <v>0</v>
          </cell>
          <cell r="Y1113">
            <v>0</v>
          </cell>
          <cell r="Z1113">
            <v>0</v>
          </cell>
          <cell r="AA1113">
            <v>0</v>
          </cell>
          <cell r="AB1113">
            <v>0</v>
          </cell>
          <cell r="AC1113">
            <v>0</v>
          </cell>
          <cell r="AD1113">
            <v>0</v>
          </cell>
          <cell r="AE1113">
            <v>0</v>
          </cell>
          <cell r="AF1113">
            <v>0</v>
          </cell>
          <cell r="AG1113">
            <v>0</v>
          </cell>
          <cell r="AH1113">
            <v>0</v>
          </cell>
          <cell r="AI1113">
            <v>0</v>
          </cell>
          <cell r="AJ1113">
            <v>0</v>
          </cell>
          <cell r="AK1113">
            <v>0</v>
          </cell>
          <cell r="AL1113">
            <v>0</v>
          </cell>
          <cell r="AM1113">
            <v>0</v>
          </cell>
          <cell r="AN1113">
            <v>0</v>
          </cell>
          <cell r="AO1113">
            <v>0</v>
          </cell>
          <cell r="AP1113">
            <v>0</v>
          </cell>
          <cell r="AQ1113">
            <v>0</v>
          </cell>
          <cell r="AR1113">
            <v>0</v>
          </cell>
          <cell r="AS1113">
            <v>0</v>
          </cell>
          <cell r="AT1113">
            <v>0</v>
          </cell>
          <cell r="AU1113">
            <v>2676356.5999999996</v>
          </cell>
          <cell r="AV1113">
            <v>2298045.2000000002</v>
          </cell>
          <cell r="AW1113">
            <v>1903346.1</v>
          </cell>
          <cell r="AX1113">
            <v>0</v>
          </cell>
          <cell r="AY1113">
            <v>0</v>
          </cell>
          <cell r="AZ1113">
            <v>0</v>
          </cell>
          <cell r="BA1113">
            <v>988886.3</v>
          </cell>
          <cell r="BB1113">
            <v>69731.3</v>
          </cell>
          <cell r="BC1113">
            <v>745323.8</v>
          </cell>
          <cell r="BD1113">
            <v>0</v>
          </cell>
          <cell r="BE1113">
            <v>0</v>
          </cell>
          <cell r="BF1113">
            <v>0</v>
          </cell>
          <cell r="BG1113">
            <v>0</v>
          </cell>
          <cell r="BH1113">
            <v>0</v>
          </cell>
          <cell r="BI1113">
            <v>0</v>
          </cell>
          <cell r="BJ1113">
            <v>0</v>
          </cell>
          <cell r="BK1113">
            <v>0</v>
          </cell>
          <cell r="BL1113">
            <v>0</v>
          </cell>
          <cell r="BM1113">
            <v>0</v>
          </cell>
          <cell r="BN1113">
            <v>0</v>
          </cell>
          <cell r="BO1113">
            <v>0</v>
          </cell>
          <cell r="BP1113">
            <v>0</v>
          </cell>
          <cell r="BQ1113">
            <v>0</v>
          </cell>
          <cell r="BR1113">
            <v>0</v>
          </cell>
          <cell r="BS1113">
            <v>0</v>
          </cell>
          <cell r="BT1113">
            <v>0</v>
          </cell>
          <cell r="BU1113">
            <v>0</v>
          </cell>
          <cell r="BV1113">
            <v>0</v>
          </cell>
          <cell r="BW1113">
            <v>0</v>
          </cell>
          <cell r="BX1113">
            <v>0</v>
          </cell>
          <cell r="BY1113">
            <v>0</v>
          </cell>
          <cell r="BZ1113">
            <v>0</v>
          </cell>
          <cell r="CA1113">
            <v>0</v>
          </cell>
          <cell r="CB1113">
            <v>0</v>
          </cell>
          <cell r="CC1113">
            <v>0</v>
          </cell>
          <cell r="CD1113">
            <v>0</v>
          </cell>
          <cell r="CE1113">
            <v>0</v>
          </cell>
          <cell r="CF1113">
            <v>0</v>
          </cell>
          <cell r="CG1113">
            <v>0</v>
          </cell>
          <cell r="CH1113">
            <v>0</v>
          </cell>
          <cell r="CI1113">
            <v>0</v>
          </cell>
          <cell r="CJ1113">
            <v>0</v>
          </cell>
          <cell r="CK1113">
            <v>0</v>
          </cell>
          <cell r="CL1113">
            <v>0</v>
          </cell>
          <cell r="CM1113">
            <v>0</v>
          </cell>
          <cell r="CN1113">
            <v>0</v>
          </cell>
          <cell r="CO1113">
            <v>0</v>
          </cell>
          <cell r="CP1113">
            <v>0</v>
          </cell>
          <cell r="CQ1113">
            <v>0</v>
          </cell>
          <cell r="CR1113">
            <v>0</v>
          </cell>
          <cell r="CS1113">
            <v>0</v>
          </cell>
          <cell r="CT1113">
            <v>0</v>
          </cell>
          <cell r="CU1113">
            <v>0</v>
          </cell>
          <cell r="CV1113">
            <v>0</v>
          </cell>
          <cell r="CW1113">
            <v>0</v>
          </cell>
          <cell r="CX1113">
            <v>0</v>
          </cell>
          <cell r="CY1113">
            <v>0</v>
          </cell>
          <cell r="CZ1113">
            <v>0</v>
          </cell>
          <cell r="DA1113">
            <v>0</v>
          </cell>
          <cell r="DB1113">
            <v>0</v>
          </cell>
        </row>
        <row r="1114">
          <cell r="C1114" t="str">
            <v>SL32</v>
          </cell>
          <cell r="E1114">
            <v>830422.80000000016</v>
          </cell>
          <cell r="F1114">
            <v>493785</v>
          </cell>
          <cell r="G1114">
            <v>635562.5</v>
          </cell>
          <cell r="N1114">
            <v>0</v>
          </cell>
          <cell r="O1114">
            <v>0</v>
          </cell>
          <cell r="P1114">
            <v>0</v>
          </cell>
          <cell r="Q1114">
            <v>0</v>
          </cell>
          <cell r="R1114">
            <v>0</v>
          </cell>
          <cell r="S1114">
            <v>0</v>
          </cell>
          <cell r="T1114">
            <v>0</v>
          </cell>
          <cell r="U1114">
            <v>0</v>
          </cell>
          <cell r="V1114">
            <v>0</v>
          </cell>
          <cell r="W1114">
            <v>0</v>
          </cell>
          <cell r="X1114">
            <v>0</v>
          </cell>
          <cell r="Y1114">
            <v>0</v>
          </cell>
          <cell r="Z1114">
            <v>0</v>
          </cell>
          <cell r="AA1114">
            <v>0</v>
          </cell>
          <cell r="AB1114">
            <v>0</v>
          </cell>
          <cell r="AC1114">
            <v>0</v>
          </cell>
          <cell r="AD1114">
            <v>0</v>
          </cell>
          <cell r="AE1114">
            <v>0</v>
          </cell>
          <cell r="AF1114">
            <v>0</v>
          </cell>
          <cell r="AG1114">
            <v>0</v>
          </cell>
          <cell r="AH1114">
            <v>0</v>
          </cell>
          <cell r="AI1114">
            <v>0</v>
          </cell>
          <cell r="AJ1114">
            <v>0</v>
          </cell>
          <cell r="AK1114">
            <v>0</v>
          </cell>
          <cell r="AL1114">
            <v>0</v>
          </cell>
          <cell r="AM1114">
            <v>0</v>
          </cell>
          <cell r="AN1114">
            <v>0</v>
          </cell>
          <cell r="AO1114">
            <v>0</v>
          </cell>
          <cell r="AP1114">
            <v>0</v>
          </cell>
          <cell r="AQ1114">
            <v>0</v>
          </cell>
          <cell r="AR1114">
            <v>0</v>
          </cell>
          <cell r="AS1114">
            <v>0</v>
          </cell>
          <cell r="AT1114">
            <v>0</v>
          </cell>
          <cell r="AU1114">
            <v>0</v>
          </cell>
          <cell r="AV1114">
            <v>0</v>
          </cell>
          <cell r="AW1114">
            <v>0</v>
          </cell>
          <cell r="AX1114">
            <v>0</v>
          </cell>
          <cell r="AY1114">
            <v>0</v>
          </cell>
          <cell r="AZ1114">
            <v>0</v>
          </cell>
          <cell r="BA1114">
            <v>0</v>
          </cell>
          <cell r="BB1114">
            <v>0</v>
          </cell>
          <cell r="BC1114">
            <v>0</v>
          </cell>
          <cell r="BD1114">
            <v>591909.20000000007</v>
          </cell>
          <cell r="BE1114">
            <v>488187.9</v>
          </cell>
          <cell r="BF1114">
            <v>452207.10000000003</v>
          </cell>
          <cell r="BG1114">
            <v>238513.59999999998</v>
          </cell>
          <cell r="BH1114">
            <v>5597.1</v>
          </cell>
          <cell r="BI1114">
            <v>183355.4</v>
          </cell>
          <cell r="BJ1114">
            <v>0</v>
          </cell>
          <cell r="BK1114">
            <v>0</v>
          </cell>
          <cell r="BL1114">
            <v>0</v>
          </cell>
          <cell r="BM1114">
            <v>0</v>
          </cell>
          <cell r="BN1114">
            <v>0</v>
          </cell>
          <cell r="BO1114">
            <v>0</v>
          </cell>
          <cell r="BP1114">
            <v>0</v>
          </cell>
          <cell r="BQ1114">
            <v>0</v>
          </cell>
          <cell r="BR1114">
            <v>0</v>
          </cell>
          <cell r="BS1114">
            <v>0</v>
          </cell>
          <cell r="BT1114">
            <v>0</v>
          </cell>
          <cell r="BU1114">
            <v>0</v>
          </cell>
          <cell r="BV1114">
            <v>0</v>
          </cell>
          <cell r="BW1114">
            <v>0</v>
          </cell>
          <cell r="BX1114">
            <v>0</v>
          </cell>
          <cell r="BY1114">
            <v>0</v>
          </cell>
          <cell r="BZ1114">
            <v>0</v>
          </cell>
          <cell r="CA1114">
            <v>0</v>
          </cell>
          <cell r="CB1114">
            <v>0</v>
          </cell>
          <cell r="CC1114">
            <v>0</v>
          </cell>
          <cell r="CD1114">
            <v>0</v>
          </cell>
          <cell r="CE1114">
            <v>0</v>
          </cell>
          <cell r="CF1114">
            <v>0</v>
          </cell>
          <cell r="CG1114">
            <v>0</v>
          </cell>
          <cell r="CH1114">
            <v>0</v>
          </cell>
          <cell r="CI1114">
            <v>0</v>
          </cell>
          <cell r="CJ1114">
            <v>0</v>
          </cell>
          <cell r="CK1114">
            <v>0</v>
          </cell>
          <cell r="CL1114">
            <v>0</v>
          </cell>
          <cell r="CM1114">
            <v>0</v>
          </cell>
          <cell r="CN1114">
            <v>0</v>
          </cell>
          <cell r="CO1114">
            <v>0</v>
          </cell>
          <cell r="CP1114">
            <v>0</v>
          </cell>
          <cell r="CQ1114">
            <v>0</v>
          </cell>
          <cell r="CR1114">
            <v>0</v>
          </cell>
          <cell r="CS1114">
            <v>0</v>
          </cell>
          <cell r="CT1114">
            <v>0</v>
          </cell>
          <cell r="CU1114">
            <v>0</v>
          </cell>
          <cell r="CV1114">
            <v>0</v>
          </cell>
          <cell r="CW1114">
            <v>0</v>
          </cell>
          <cell r="CX1114">
            <v>0</v>
          </cell>
          <cell r="CY1114">
            <v>0</v>
          </cell>
          <cell r="CZ1114">
            <v>0</v>
          </cell>
          <cell r="DA1114">
            <v>0</v>
          </cell>
          <cell r="DB1114">
            <v>0</v>
          </cell>
        </row>
        <row r="1115">
          <cell r="C1115" t="str">
            <v>SL33</v>
          </cell>
          <cell r="E1115">
            <v>395955.3</v>
          </cell>
          <cell r="F1115">
            <v>668730.20000000007</v>
          </cell>
          <cell r="G1115">
            <v>261011.80000000002</v>
          </cell>
          <cell r="N1115">
            <v>0</v>
          </cell>
          <cell r="O1115">
            <v>0</v>
          </cell>
          <cell r="P1115">
            <v>0</v>
          </cell>
          <cell r="Q1115">
            <v>0</v>
          </cell>
          <cell r="R1115">
            <v>0</v>
          </cell>
          <cell r="S1115">
            <v>0</v>
          </cell>
          <cell r="T1115">
            <v>0</v>
          </cell>
          <cell r="U1115">
            <v>0</v>
          </cell>
          <cell r="V1115">
            <v>0</v>
          </cell>
          <cell r="W1115">
            <v>0</v>
          </cell>
          <cell r="X1115">
            <v>0</v>
          </cell>
          <cell r="Y1115">
            <v>0</v>
          </cell>
          <cell r="Z1115">
            <v>0</v>
          </cell>
          <cell r="AA1115">
            <v>0</v>
          </cell>
          <cell r="AB1115">
            <v>0</v>
          </cell>
          <cell r="AC1115">
            <v>0</v>
          </cell>
          <cell r="AD1115">
            <v>0</v>
          </cell>
          <cell r="AE1115">
            <v>0</v>
          </cell>
          <cell r="AF1115">
            <v>0</v>
          </cell>
          <cell r="AG1115">
            <v>0</v>
          </cell>
          <cell r="AH1115">
            <v>0</v>
          </cell>
          <cell r="AI1115">
            <v>0</v>
          </cell>
          <cell r="AJ1115">
            <v>0</v>
          </cell>
          <cell r="AK1115">
            <v>0</v>
          </cell>
          <cell r="AL1115">
            <v>0</v>
          </cell>
          <cell r="AM1115">
            <v>0</v>
          </cell>
          <cell r="AN1115">
            <v>0</v>
          </cell>
          <cell r="AO1115">
            <v>0</v>
          </cell>
          <cell r="AP1115">
            <v>0</v>
          </cell>
          <cell r="AQ1115">
            <v>0</v>
          </cell>
          <cell r="AR1115">
            <v>0</v>
          </cell>
          <cell r="AS1115">
            <v>0</v>
          </cell>
          <cell r="AT1115">
            <v>0</v>
          </cell>
          <cell r="AU1115">
            <v>0</v>
          </cell>
          <cell r="AV1115">
            <v>0</v>
          </cell>
          <cell r="AW1115">
            <v>0</v>
          </cell>
          <cell r="AX1115">
            <v>0</v>
          </cell>
          <cell r="AY1115">
            <v>0</v>
          </cell>
          <cell r="AZ1115">
            <v>0</v>
          </cell>
          <cell r="BA1115">
            <v>0</v>
          </cell>
          <cell r="BB1115">
            <v>0</v>
          </cell>
          <cell r="BC1115">
            <v>0</v>
          </cell>
          <cell r="BD1115">
            <v>0</v>
          </cell>
          <cell r="BE1115">
            <v>0</v>
          </cell>
          <cell r="BF1115">
            <v>0</v>
          </cell>
          <cell r="BG1115">
            <v>0</v>
          </cell>
          <cell r="BH1115">
            <v>0</v>
          </cell>
          <cell r="BI1115">
            <v>0</v>
          </cell>
          <cell r="BJ1115">
            <v>0</v>
          </cell>
          <cell r="BK1115">
            <v>0</v>
          </cell>
          <cell r="BL1115">
            <v>0</v>
          </cell>
          <cell r="BM1115">
            <v>395955.3</v>
          </cell>
          <cell r="BN1115">
            <v>668730.20000000007</v>
          </cell>
          <cell r="BO1115">
            <v>261011.80000000002</v>
          </cell>
          <cell r="BP1115">
            <v>0</v>
          </cell>
          <cell r="BQ1115">
            <v>0</v>
          </cell>
          <cell r="BR1115">
            <v>0</v>
          </cell>
          <cell r="BS1115">
            <v>0</v>
          </cell>
          <cell r="BT1115">
            <v>0</v>
          </cell>
          <cell r="BU1115">
            <v>0</v>
          </cell>
          <cell r="BV1115">
            <v>0</v>
          </cell>
          <cell r="BW1115">
            <v>0</v>
          </cell>
          <cell r="BX1115">
            <v>0</v>
          </cell>
          <cell r="BY1115">
            <v>0</v>
          </cell>
          <cell r="BZ1115">
            <v>0</v>
          </cell>
          <cell r="CA1115">
            <v>0</v>
          </cell>
          <cell r="CB1115">
            <v>0</v>
          </cell>
          <cell r="CC1115">
            <v>0</v>
          </cell>
          <cell r="CD1115">
            <v>0</v>
          </cell>
          <cell r="CE1115">
            <v>0</v>
          </cell>
          <cell r="CF1115">
            <v>0</v>
          </cell>
          <cell r="CG1115">
            <v>0</v>
          </cell>
          <cell r="CH1115">
            <v>0</v>
          </cell>
          <cell r="CI1115">
            <v>0</v>
          </cell>
          <cell r="CJ1115">
            <v>0</v>
          </cell>
          <cell r="CK1115">
            <v>0</v>
          </cell>
          <cell r="CL1115">
            <v>0</v>
          </cell>
          <cell r="CM1115">
            <v>0</v>
          </cell>
          <cell r="CN1115">
            <v>0</v>
          </cell>
          <cell r="CO1115">
            <v>0</v>
          </cell>
          <cell r="CP1115">
            <v>0</v>
          </cell>
          <cell r="CQ1115">
            <v>0</v>
          </cell>
          <cell r="CR1115">
            <v>0</v>
          </cell>
          <cell r="CS1115">
            <v>0</v>
          </cell>
          <cell r="CT1115">
            <v>0</v>
          </cell>
          <cell r="CU1115">
            <v>0</v>
          </cell>
          <cell r="CV1115">
            <v>0</v>
          </cell>
          <cell r="CW1115">
            <v>0</v>
          </cell>
          <cell r="CX1115">
            <v>0</v>
          </cell>
          <cell r="CY1115">
            <v>0</v>
          </cell>
          <cell r="CZ1115">
            <v>0</v>
          </cell>
          <cell r="DA1115">
            <v>0</v>
          </cell>
          <cell r="DB1115">
            <v>0</v>
          </cell>
        </row>
        <row r="1116">
          <cell r="C1116" t="str">
            <v>SL34</v>
          </cell>
          <cell r="E1116">
            <v>2210565.2999999998</v>
          </cell>
          <cell r="F1116">
            <v>3207307.7999999993</v>
          </cell>
          <cell r="G1116">
            <v>1469978.5999999999</v>
          </cell>
          <cell r="N1116">
            <v>0</v>
          </cell>
          <cell r="O1116">
            <v>0</v>
          </cell>
          <cell r="P1116">
            <v>0</v>
          </cell>
          <cell r="Q1116">
            <v>0</v>
          </cell>
          <cell r="R1116">
            <v>0</v>
          </cell>
          <cell r="S1116">
            <v>0</v>
          </cell>
          <cell r="T1116">
            <v>0</v>
          </cell>
          <cell r="U1116">
            <v>0</v>
          </cell>
          <cell r="V1116">
            <v>0</v>
          </cell>
          <cell r="W1116">
            <v>0</v>
          </cell>
          <cell r="X1116">
            <v>0</v>
          </cell>
          <cell r="Y1116">
            <v>0</v>
          </cell>
          <cell r="Z1116">
            <v>0</v>
          </cell>
          <cell r="AA1116">
            <v>0</v>
          </cell>
          <cell r="AB1116">
            <v>0</v>
          </cell>
          <cell r="AC1116">
            <v>0</v>
          </cell>
          <cell r="AD1116">
            <v>0</v>
          </cell>
          <cell r="AE1116">
            <v>0</v>
          </cell>
          <cell r="AF1116">
            <v>0</v>
          </cell>
          <cell r="AG1116">
            <v>0</v>
          </cell>
          <cell r="AH1116">
            <v>0</v>
          </cell>
          <cell r="AI1116">
            <v>0</v>
          </cell>
          <cell r="AJ1116">
            <v>0</v>
          </cell>
          <cell r="AK1116">
            <v>0</v>
          </cell>
          <cell r="AL1116">
            <v>0</v>
          </cell>
          <cell r="AM1116">
            <v>0</v>
          </cell>
          <cell r="AN1116">
            <v>0</v>
          </cell>
          <cell r="AO1116">
            <v>0</v>
          </cell>
          <cell r="AP1116">
            <v>0</v>
          </cell>
          <cell r="AQ1116">
            <v>0</v>
          </cell>
          <cell r="AR1116">
            <v>0</v>
          </cell>
          <cell r="AS1116">
            <v>0</v>
          </cell>
          <cell r="AT1116">
            <v>0</v>
          </cell>
          <cell r="AU1116">
            <v>0</v>
          </cell>
          <cell r="AV1116">
            <v>0</v>
          </cell>
          <cell r="AW1116">
            <v>0</v>
          </cell>
          <cell r="AX1116">
            <v>0</v>
          </cell>
          <cell r="AY1116">
            <v>0</v>
          </cell>
          <cell r="AZ1116">
            <v>0</v>
          </cell>
          <cell r="BA1116">
            <v>0</v>
          </cell>
          <cell r="BB1116">
            <v>0</v>
          </cell>
          <cell r="BC1116">
            <v>0</v>
          </cell>
          <cell r="BD1116">
            <v>0</v>
          </cell>
          <cell r="BE1116">
            <v>0</v>
          </cell>
          <cell r="BF1116">
            <v>0</v>
          </cell>
          <cell r="BG1116">
            <v>0</v>
          </cell>
          <cell r="BH1116">
            <v>0</v>
          </cell>
          <cell r="BI1116">
            <v>0</v>
          </cell>
          <cell r="BJ1116">
            <v>0</v>
          </cell>
          <cell r="BK1116">
            <v>0</v>
          </cell>
          <cell r="BL1116">
            <v>0</v>
          </cell>
          <cell r="BM1116">
            <v>2210565.2999999998</v>
          </cell>
          <cell r="BN1116">
            <v>3207307.7999999993</v>
          </cell>
          <cell r="BO1116">
            <v>1469978.5999999999</v>
          </cell>
          <cell r="BP1116">
            <v>0</v>
          </cell>
          <cell r="BQ1116">
            <v>0</v>
          </cell>
          <cell r="BR1116">
            <v>0</v>
          </cell>
          <cell r="BS1116">
            <v>0</v>
          </cell>
          <cell r="BT1116">
            <v>0</v>
          </cell>
          <cell r="BU1116">
            <v>0</v>
          </cell>
          <cell r="BV1116">
            <v>0</v>
          </cell>
          <cell r="BW1116">
            <v>0</v>
          </cell>
          <cell r="BX1116">
            <v>0</v>
          </cell>
          <cell r="BY1116">
            <v>0</v>
          </cell>
          <cell r="BZ1116">
            <v>0</v>
          </cell>
          <cell r="CA1116">
            <v>0</v>
          </cell>
          <cell r="CB1116">
            <v>0</v>
          </cell>
          <cell r="CC1116">
            <v>0</v>
          </cell>
          <cell r="CD1116">
            <v>0</v>
          </cell>
          <cell r="CE1116">
            <v>0</v>
          </cell>
          <cell r="CF1116">
            <v>0</v>
          </cell>
          <cell r="CG1116">
            <v>0</v>
          </cell>
          <cell r="CH1116">
            <v>0</v>
          </cell>
          <cell r="CI1116">
            <v>0</v>
          </cell>
          <cell r="CJ1116">
            <v>0</v>
          </cell>
          <cell r="CK1116">
            <v>0</v>
          </cell>
          <cell r="CL1116">
            <v>0</v>
          </cell>
          <cell r="CM1116">
            <v>0</v>
          </cell>
          <cell r="CN1116">
            <v>0</v>
          </cell>
          <cell r="CO1116">
            <v>0</v>
          </cell>
          <cell r="CP1116">
            <v>0</v>
          </cell>
          <cell r="CQ1116">
            <v>0</v>
          </cell>
          <cell r="CR1116">
            <v>0</v>
          </cell>
          <cell r="CS1116">
            <v>0</v>
          </cell>
          <cell r="CT1116">
            <v>0</v>
          </cell>
          <cell r="CU1116">
            <v>0</v>
          </cell>
          <cell r="CV1116">
            <v>0</v>
          </cell>
          <cell r="CW1116">
            <v>0</v>
          </cell>
          <cell r="CX1116">
            <v>0</v>
          </cell>
          <cell r="CY1116">
            <v>0</v>
          </cell>
          <cell r="CZ1116">
            <v>0</v>
          </cell>
          <cell r="DA1116">
            <v>0</v>
          </cell>
          <cell r="DB1116">
            <v>0</v>
          </cell>
        </row>
        <row r="1117">
          <cell r="C1117" t="str">
            <v>SL35</v>
          </cell>
          <cell r="E1117">
            <v>5400615.5999999996</v>
          </cell>
          <cell r="F1117">
            <v>4888803.8</v>
          </cell>
          <cell r="G1117">
            <v>3532097.4</v>
          </cell>
          <cell r="N1117">
            <v>0</v>
          </cell>
          <cell r="O1117">
            <v>0</v>
          </cell>
          <cell r="P1117">
            <v>0</v>
          </cell>
          <cell r="Q1117">
            <v>0</v>
          </cell>
          <cell r="R1117">
            <v>0</v>
          </cell>
          <cell r="S1117">
            <v>0</v>
          </cell>
          <cell r="T1117">
            <v>0</v>
          </cell>
          <cell r="U1117">
            <v>0</v>
          </cell>
          <cell r="V1117">
            <v>0</v>
          </cell>
          <cell r="W1117">
            <v>0</v>
          </cell>
          <cell r="X1117">
            <v>0</v>
          </cell>
          <cell r="Y1117">
            <v>0</v>
          </cell>
          <cell r="Z1117">
            <v>0</v>
          </cell>
          <cell r="AA1117">
            <v>0</v>
          </cell>
          <cell r="AB1117">
            <v>0</v>
          </cell>
          <cell r="AC1117">
            <v>0</v>
          </cell>
          <cell r="AD1117">
            <v>0</v>
          </cell>
          <cell r="AE1117">
            <v>0</v>
          </cell>
          <cell r="AF1117">
            <v>0</v>
          </cell>
          <cell r="AG1117">
            <v>0</v>
          </cell>
          <cell r="AH1117">
            <v>0</v>
          </cell>
          <cell r="AI1117">
            <v>0</v>
          </cell>
          <cell r="AJ1117">
            <v>0</v>
          </cell>
          <cell r="AK1117">
            <v>0</v>
          </cell>
          <cell r="AL1117">
            <v>0</v>
          </cell>
          <cell r="AM1117">
            <v>0</v>
          </cell>
          <cell r="AN1117">
            <v>0</v>
          </cell>
          <cell r="AO1117">
            <v>0</v>
          </cell>
          <cell r="AP1117">
            <v>24975</v>
          </cell>
          <cell r="AQ1117">
            <v>0</v>
          </cell>
          <cell r="AR1117">
            <v>4900046.8</v>
          </cell>
          <cell r="AS1117">
            <v>4831593.7</v>
          </cell>
          <cell r="AT1117">
            <v>3228239</v>
          </cell>
          <cell r="AU1117">
            <v>500568.8</v>
          </cell>
          <cell r="AV1117">
            <v>32235.1</v>
          </cell>
          <cell r="AW1117">
            <v>303858.40000000002</v>
          </cell>
          <cell r="AX1117">
            <v>0</v>
          </cell>
          <cell r="AY1117">
            <v>0</v>
          </cell>
          <cell r="AZ1117">
            <v>0</v>
          </cell>
          <cell r="BA1117">
            <v>0</v>
          </cell>
          <cell r="BB1117">
            <v>0</v>
          </cell>
          <cell r="BC1117">
            <v>0</v>
          </cell>
          <cell r="BD1117">
            <v>0</v>
          </cell>
          <cell r="BE1117">
            <v>0</v>
          </cell>
          <cell r="BF1117">
            <v>0</v>
          </cell>
          <cell r="BG1117">
            <v>0</v>
          </cell>
          <cell r="BH1117">
            <v>0</v>
          </cell>
          <cell r="BI1117">
            <v>0</v>
          </cell>
          <cell r="BJ1117">
            <v>0</v>
          </cell>
          <cell r="BK1117">
            <v>0</v>
          </cell>
          <cell r="BL1117">
            <v>0</v>
          </cell>
          <cell r="BM1117">
            <v>0</v>
          </cell>
          <cell r="BN1117">
            <v>0</v>
          </cell>
          <cell r="BO1117">
            <v>0</v>
          </cell>
          <cell r="BP1117">
            <v>0</v>
          </cell>
          <cell r="BQ1117">
            <v>0</v>
          </cell>
          <cell r="BR1117">
            <v>0</v>
          </cell>
          <cell r="BS1117">
            <v>0</v>
          </cell>
          <cell r="BT1117">
            <v>0</v>
          </cell>
          <cell r="BU1117">
            <v>0</v>
          </cell>
          <cell r="BV1117">
            <v>0</v>
          </cell>
          <cell r="BW1117">
            <v>0</v>
          </cell>
          <cell r="BX1117">
            <v>0</v>
          </cell>
          <cell r="BY1117">
            <v>0</v>
          </cell>
          <cell r="BZ1117">
            <v>0</v>
          </cell>
          <cell r="CA1117">
            <v>0</v>
          </cell>
          <cell r="CB1117">
            <v>0</v>
          </cell>
          <cell r="CC1117">
            <v>0</v>
          </cell>
          <cell r="CD1117">
            <v>0</v>
          </cell>
          <cell r="CE1117">
            <v>0</v>
          </cell>
          <cell r="CF1117">
            <v>0</v>
          </cell>
          <cell r="CG1117">
            <v>0</v>
          </cell>
          <cell r="CH1117">
            <v>0</v>
          </cell>
          <cell r="CI1117">
            <v>0</v>
          </cell>
          <cell r="CJ1117">
            <v>0</v>
          </cell>
          <cell r="CK1117">
            <v>0</v>
          </cell>
          <cell r="CL1117">
            <v>0</v>
          </cell>
          <cell r="CM1117">
            <v>0</v>
          </cell>
          <cell r="CN1117">
            <v>0</v>
          </cell>
          <cell r="CO1117">
            <v>0</v>
          </cell>
          <cell r="CP1117">
            <v>0</v>
          </cell>
          <cell r="CQ1117">
            <v>0</v>
          </cell>
          <cell r="CR1117">
            <v>0</v>
          </cell>
          <cell r="CS1117">
            <v>0</v>
          </cell>
          <cell r="CT1117">
            <v>0</v>
          </cell>
          <cell r="CU1117">
            <v>0</v>
          </cell>
          <cell r="CV1117">
            <v>0</v>
          </cell>
          <cell r="CW1117">
            <v>0</v>
          </cell>
          <cell r="CX1117">
            <v>0</v>
          </cell>
          <cell r="CY1117">
            <v>0</v>
          </cell>
          <cell r="CZ1117">
            <v>0</v>
          </cell>
          <cell r="DA1117">
            <v>0</v>
          </cell>
          <cell r="DB1117">
            <v>0</v>
          </cell>
        </row>
        <row r="1118">
          <cell r="C1118" t="str">
            <v>SL36</v>
          </cell>
          <cell r="E1118">
            <v>6738255.2999999998</v>
          </cell>
          <cell r="F1118">
            <v>7125589</v>
          </cell>
          <cell r="G1118">
            <v>4655066.3999999994</v>
          </cell>
          <cell r="N1118">
            <v>0</v>
          </cell>
          <cell r="O1118">
            <v>0</v>
          </cell>
          <cell r="P1118">
            <v>0</v>
          </cell>
          <cell r="Q1118">
            <v>0</v>
          </cell>
          <cell r="R1118">
            <v>0</v>
          </cell>
          <cell r="S1118">
            <v>0</v>
          </cell>
          <cell r="T1118">
            <v>0</v>
          </cell>
          <cell r="U1118">
            <v>0</v>
          </cell>
          <cell r="V1118">
            <v>0</v>
          </cell>
          <cell r="W1118">
            <v>0</v>
          </cell>
          <cell r="X1118">
            <v>0</v>
          </cell>
          <cell r="Y1118">
            <v>0</v>
          </cell>
          <cell r="Z1118">
            <v>0</v>
          </cell>
          <cell r="AA1118">
            <v>0</v>
          </cell>
          <cell r="AB1118">
            <v>0</v>
          </cell>
          <cell r="AC1118">
            <v>0</v>
          </cell>
          <cell r="AD1118">
            <v>0</v>
          </cell>
          <cell r="AE1118">
            <v>0</v>
          </cell>
          <cell r="AF1118">
            <v>0</v>
          </cell>
          <cell r="AG1118">
            <v>0</v>
          </cell>
          <cell r="AH1118">
            <v>0</v>
          </cell>
          <cell r="AI1118">
            <v>0</v>
          </cell>
          <cell r="AJ1118">
            <v>0</v>
          </cell>
          <cell r="AK1118">
            <v>0</v>
          </cell>
          <cell r="AL1118">
            <v>0</v>
          </cell>
          <cell r="AM1118">
            <v>0</v>
          </cell>
          <cell r="AN1118">
            <v>0</v>
          </cell>
          <cell r="AO1118">
            <v>20227.599999999999</v>
          </cell>
          <cell r="AP1118">
            <v>3343402.6</v>
          </cell>
          <cell r="AQ1118">
            <v>11251.6</v>
          </cell>
          <cell r="AR1118">
            <v>4415633.5</v>
          </cell>
          <cell r="AS1118">
            <v>3680289.1999999997</v>
          </cell>
          <cell r="AT1118">
            <v>3068978.4</v>
          </cell>
          <cell r="AU1118">
            <v>722335.4</v>
          </cell>
          <cell r="AV1118">
            <v>27257.1</v>
          </cell>
          <cell r="AW1118">
            <v>519079.00000000012</v>
          </cell>
          <cell r="AX1118">
            <v>0</v>
          </cell>
          <cell r="AY1118">
            <v>0</v>
          </cell>
          <cell r="AZ1118">
            <v>0</v>
          </cell>
          <cell r="BA1118">
            <v>0</v>
          </cell>
          <cell r="BB1118">
            <v>0</v>
          </cell>
          <cell r="BC1118">
            <v>0</v>
          </cell>
          <cell r="BD1118">
            <v>1580058.8</v>
          </cell>
          <cell r="BE1118">
            <v>74640.100000000006</v>
          </cell>
          <cell r="BF1118">
            <v>1055757.3999999999</v>
          </cell>
          <cell r="BG1118">
            <v>0</v>
          </cell>
          <cell r="BH1118">
            <v>0</v>
          </cell>
          <cell r="BI1118">
            <v>0</v>
          </cell>
          <cell r="BJ1118">
            <v>0</v>
          </cell>
          <cell r="BK1118">
            <v>0</v>
          </cell>
          <cell r="BL1118">
            <v>0</v>
          </cell>
          <cell r="BM1118">
            <v>0</v>
          </cell>
          <cell r="BN1118">
            <v>0</v>
          </cell>
          <cell r="BO1118">
            <v>0</v>
          </cell>
          <cell r="BP1118">
            <v>0</v>
          </cell>
          <cell r="BQ1118">
            <v>0</v>
          </cell>
          <cell r="BR1118">
            <v>0</v>
          </cell>
          <cell r="BS1118">
            <v>0</v>
          </cell>
          <cell r="BT1118">
            <v>0</v>
          </cell>
          <cell r="BU1118">
            <v>0</v>
          </cell>
          <cell r="BV1118">
            <v>0</v>
          </cell>
          <cell r="BW1118">
            <v>0</v>
          </cell>
          <cell r="BX1118">
            <v>0</v>
          </cell>
          <cell r="BY1118">
            <v>0</v>
          </cell>
          <cell r="BZ1118">
            <v>0</v>
          </cell>
          <cell r="CA1118">
            <v>0</v>
          </cell>
          <cell r="CB1118">
            <v>0</v>
          </cell>
          <cell r="CC1118">
            <v>0</v>
          </cell>
          <cell r="CD1118">
            <v>0</v>
          </cell>
          <cell r="CE1118">
            <v>0</v>
          </cell>
          <cell r="CF1118">
            <v>0</v>
          </cell>
          <cell r="CG1118">
            <v>0</v>
          </cell>
          <cell r="CH1118">
            <v>0</v>
          </cell>
          <cell r="CI1118">
            <v>0</v>
          </cell>
          <cell r="CJ1118">
            <v>0</v>
          </cell>
          <cell r="CK1118">
            <v>0</v>
          </cell>
          <cell r="CL1118">
            <v>0</v>
          </cell>
          <cell r="CM1118">
            <v>0</v>
          </cell>
          <cell r="CN1118">
            <v>0</v>
          </cell>
          <cell r="CO1118">
            <v>0</v>
          </cell>
          <cell r="CP1118">
            <v>0</v>
          </cell>
          <cell r="CQ1118">
            <v>0</v>
          </cell>
          <cell r="CR1118">
            <v>0</v>
          </cell>
          <cell r="CS1118">
            <v>0</v>
          </cell>
          <cell r="CT1118">
            <v>0</v>
          </cell>
          <cell r="CU1118">
            <v>0</v>
          </cell>
          <cell r="CV1118">
            <v>0</v>
          </cell>
          <cell r="CW1118">
            <v>0</v>
          </cell>
          <cell r="CX1118">
            <v>0</v>
          </cell>
          <cell r="CY1118">
            <v>0</v>
          </cell>
          <cell r="CZ1118">
            <v>0</v>
          </cell>
          <cell r="DA1118">
            <v>0</v>
          </cell>
          <cell r="DB1118">
            <v>0</v>
          </cell>
        </row>
        <row r="1119">
          <cell r="C1119" t="str">
            <v>SL37</v>
          </cell>
          <cell r="E1119">
            <v>8781187.9000000022</v>
          </cell>
          <cell r="F1119">
            <v>6696232.6999999993</v>
          </cell>
          <cell r="G1119">
            <v>6080399.7000000011</v>
          </cell>
          <cell r="N1119">
            <v>0</v>
          </cell>
          <cell r="O1119">
            <v>0</v>
          </cell>
          <cell r="P1119">
            <v>0</v>
          </cell>
          <cell r="Q1119">
            <v>0</v>
          </cell>
          <cell r="R1119">
            <v>0</v>
          </cell>
          <cell r="S1119">
            <v>0</v>
          </cell>
          <cell r="T1119">
            <v>0</v>
          </cell>
          <cell r="U1119">
            <v>0</v>
          </cell>
          <cell r="V1119">
            <v>0</v>
          </cell>
          <cell r="W1119">
            <v>0</v>
          </cell>
          <cell r="X1119">
            <v>0</v>
          </cell>
          <cell r="Y1119">
            <v>0</v>
          </cell>
          <cell r="Z1119">
            <v>0</v>
          </cell>
          <cell r="AA1119">
            <v>0</v>
          </cell>
          <cell r="AB1119">
            <v>0</v>
          </cell>
          <cell r="AC1119">
            <v>0</v>
          </cell>
          <cell r="AD1119">
            <v>0</v>
          </cell>
          <cell r="AE1119">
            <v>0</v>
          </cell>
          <cell r="AF1119">
            <v>0</v>
          </cell>
          <cell r="AG1119">
            <v>0</v>
          </cell>
          <cell r="AH1119">
            <v>0</v>
          </cell>
          <cell r="AI1119">
            <v>0</v>
          </cell>
          <cell r="AJ1119">
            <v>0</v>
          </cell>
          <cell r="AK1119">
            <v>0</v>
          </cell>
          <cell r="AL1119">
            <v>0</v>
          </cell>
          <cell r="AM1119">
            <v>0</v>
          </cell>
          <cell r="AN1119">
            <v>0</v>
          </cell>
          <cell r="AO1119">
            <v>4873155.2</v>
          </cell>
          <cell r="AP1119">
            <v>6608175.0999999996</v>
          </cell>
          <cell r="AQ1119">
            <v>3326149.5</v>
          </cell>
          <cell r="AR1119">
            <v>1383881.3</v>
          </cell>
          <cell r="AS1119">
            <v>20295</v>
          </cell>
          <cell r="AT1119">
            <v>980797.70000000007</v>
          </cell>
          <cell r="AU1119">
            <v>1243053.8</v>
          </cell>
          <cell r="AV1119">
            <v>20336.3</v>
          </cell>
          <cell r="AW1119">
            <v>889093.6</v>
          </cell>
          <cell r="AX1119">
            <v>0</v>
          </cell>
          <cell r="AY1119">
            <v>0</v>
          </cell>
          <cell r="AZ1119">
            <v>0</v>
          </cell>
          <cell r="BA1119">
            <v>1281097.6000000001</v>
          </cell>
          <cell r="BB1119">
            <v>47426.3</v>
          </cell>
          <cell r="BC1119">
            <v>884358.90000000014</v>
          </cell>
          <cell r="BD1119">
            <v>0</v>
          </cell>
          <cell r="BE1119">
            <v>0</v>
          </cell>
          <cell r="BF1119">
            <v>0</v>
          </cell>
          <cell r="BG1119">
            <v>0</v>
          </cell>
          <cell r="BH1119">
            <v>0</v>
          </cell>
          <cell r="BI1119">
            <v>0</v>
          </cell>
          <cell r="BJ1119">
            <v>0</v>
          </cell>
          <cell r="BK1119">
            <v>0</v>
          </cell>
          <cell r="BL1119">
            <v>0</v>
          </cell>
          <cell r="BM1119">
            <v>0</v>
          </cell>
          <cell r="BN1119">
            <v>0</v>
          </cell>
          <cell r="BO1119">
            <v>0</v>
          </cell>
          <cell r="BP1119">
            <v>0</v>
          </cell>
          <cell r="BQ1119">
            <v>0</v>
          </cell>
          <cell r="BR1119">
            <v>0</v>
          </cell>
          <cell r="BS1119">
            <v>0</v>
          </cell>
          <cell r="BT1119">
            <v>0</v>
          </cell>
          <cell r="BU1119">
            <v>0</v>
          </cell>
          <cell r="BV1119">
            <v>0</v>
          </cell>
          <cell r="BW1119">
            <v>0</v>
          </cell>
          <cell r="BX1119">
            <v>0</v>
          </cell>
          <cell r="BY1119">
            <v>0</v>
          </cell>
          <cell r="BZ1119">
            <v>0</v>
          </cell>
          <cell r="CA1119">
            <v>0</v>
          </cell>
          <cell r="CB1119">
            <v>0</v>
          </cell>
          <cell r="CC1119">
            <v>0</v>
          </cell>
          <cell r="CD1119">
            <v>0</v>
          </cell>
          <cell r="CE1119">
            <v>0</v>
          </cell>
          <cell r="CF1119">
            <v>0</v>
          </cell>
          <cell r="CG1119">
            <v>0</v>
          </cell>
          <cell r="CH1119">
            <v>0</v>
          </cell>
          <cell r="CI1119">
            <v>0</v>
          </cell>
          <cell r="CJ1119">
            <v>0</v>
          </cell>
          <cell r="CK1119">
            <v>0</v>
          </cell>
          <cell r="CL1119">
            <v>0</v>
          </cell>
          <cell r="CM1119">
            <v>0</v>
          </cell>
          <cell r="CN1119">
            <v>0</v>
          </cell>
          <cell r="CO1119">
            <v>0</v>
          </cell>
          <cell r="CP1119">
            <v>0</v>
          </cell>
          <cell r="CQ1119">
            <v>0</v>
          </cell>
          <cell r="CR1119">
            <v>0</v>
          </cell>
          <cell r="CS1119">
            <v>0</v>
          </cell>
          <cell r="CT1119">
            <v>0</v>
          </cell>
          <cell r="CU1119">
            <v>0</v>
          </cell>
          <cell r="CV1119">
            <v>0</v>
          </cell>
          <cell r="CW1119">
            <v>0</v>
          </cell>
          <cell r="CX1119">
            <v>0</v>
          </cell>
          <cell r="CY1119">
            <v>0</v>
          </cell>
          <cell r="CZ1119">
            <v>0</v>
          </cell>
          <cell r="DA1119">
            <v>0</v>
          </cell>
          <cell r="DB1119">
            <v>0</v>
          </cell>
        </row>
        <row r="1120">
          <cell r="C1120" t="str">
            <v>SL38</v>
          </cell>
          <cell r="E1120">
            <v>5408898.7999999998</v>
          </cell>
          <cell r="F1120">
            <v>4931629.1000000006</v>
          </cell>
          <cell r="G1120">
            <v>3655682.3000000003</v>
          </cell>
          <cell r="N1120">
            <v>0</v>
          </cell>
          <cell r="O1120">
            <v>0</v>
          </cell>
          <cell r="P1120">
            <v>0</v>
          </cell>
          <cell r="Q1120">
            <v>0</v>
          </cell>
          <cell r="R1120">
            <v>0</v>
          </cell>
          <cell r="S1120">
            <v>0</v>
          </cell>
          <cell r="T1120">
            <v>0</v>
          </cell>
          <cell r="U1120">
            <v>0</v>
          </cell>
          <cell r="V1120">
            <v>0</v>
          </cell>
          <cell r="W1120">
            <v>0</v>
          </cell>
          <cell r="X1120">
            <v>0</v>
          </cell>
          <cell r="Y1120">
            <v>0</v>
          </cell>
          <cell r="Z1120">
            <v>0</v>
          </cell>
          <cell r="AA1120">
            <v>0</v>
          </cell>
          <cell r="AB1120">
            <v>0</v>
          </cell>
          <cell r="AC1120">
            <v>0</v>
          </cell>
          <cell r="AD1120">
            <v>0</v>
          </cell>
          <cell r="AE1120">
            <v>0</v>
          </cell>
          <cell r="AF1120">
            <v>0</v>
          </cell>
          <cell r="AG1120">
            <v>0</v>
          </cell>
          <cell r="AH1120">
            <v>0</v>
          </cell>
          <cell r="AI1120">
            <v>0</v>
          </cell>
          <cell r="AJ1120">
            <v>0</v>
          </cell>
          <cell r="AK1120">
            <v>0</v>
          </cell>
          <cell r="AL1120">
            <v>0</v>
          </cell>
          <cell r="AM1120">
            <v>0</v>
          </cell>
          <cell r="AN1120">
            <v>0</v>
          </cell>
          <cell r="AO1120">
            <v>0</v>
          </cell>
          <cell r="AP1120">
            <v>0</v>
          </cell>
          <cell r="AQ1120">
            <v>0</v>
          </cell>
          <cell r="AR1120">
            <v>0</v>
          </cell>
          <cell r="AS1120">
            <v>0</v>
          </cell>
          <cell r="AT1120">
            <v>0</v>
          </cell>
          <cell r="AU1120">
            <v>0</v>
          </cell>
          <cell r="AV1120">
            <v>0</v>
          </cell>
          <cell r="AW1120">
            <v>0</v>
          </cell>
          <cell r="AX1120">
            <v>0</v>
          </cell>
          <cell r="AY1120">
            <v>0</v>
          </cell>
          <cell r="AZ1120">
            <v>0</v>
          </cell>
          <cell r="BA1120">
            <v>0</v>
          </cell>
          <cell r="BB1120">
            <v>0</v>
          </cell>
          <cell r="BC1120">
            <v>0</v>
          </cell>
          <cell r="BD1120">
            <v>4558398.8</v>
          </cell>
          <cell r="BE1120">
            <v>4920364.1000000006</v>
          </cell>
          <cell r="BF1120">
            <v>3031976</v>
          </cell>
          <cell r="BG1120">
            <v>564988.60000000009</v>
          </cell>
          <cell r="BH1120">
            <v>8796.4</v>
          </cell>
          <cell r="BI1120">
            <v>407065.60000000009</v>
          </cell>
          <cell r="BJ1120">
            <v>285511.40000000002</v>
          </cell>
          <cell r="BK1120">
            <v>2468.6</v>
          </cell>
          <cell r="BL1120">
            <v>216640.7</v>
          </cell>
          <cell r="BM1120">
            <v>0</v>
          </cell>
          <cell r="BN1120">
            <v>0</v>
          </cell>
          <cell r="BO1120">
            <v>0</v>
          </cell>
          <cell r="BP1120">
            <v>0</v>
          </cell>
          <cell r="BQ1120">
            <v>0</v>
          </cell>
          <cell r="BR1120">
            <v>0</v>
          </cell>
          <cell r="BS1120">
            <v>0</v>
          </cell>
          <cell r="BT1120">
            <v>0</v>
          </cell>
          <cell r="BU1120">
            <v>0</v>
          </cell>
          <cell r="BV1120">
            <v>0</v>
          </cell>
          <cell r="BW1120">
            <v>0</v>
          </cell>
          <cell r="BX1120">
            <v>0</v>
          </cell>
          <cell r="BY1120">
            <v>0</v>
          </cell>
          <cell r="BZ1120">
            <v>0</v>
          </cell>
          <cell r="CA1120">
            <v>0</v>
          </cell>
          <cell r="CB1120">
            <v>0</v>
          </cell>
          <cell r="CC1120">
            <v>0</v>
          </cell>
          <cell r="CD1120">
            <v>0</v>
          </cell>
          <cell r="CE1120">
            <v>0</v>
          </cell>
          <cell r="CF1120">
            <v>0</v>
          </cell>
          <cell r="CG1120">
            <v>0</v>
          </cell>
          <cell r="CH1120">
            <v>0</v>
          </cell>
          <cell r="CI1120">
            <v>0</v>
          </cell>
          <cell r="CJ1120">
            <v>0</v>
          </cell>
          <cell r="CK1120">
            <v>0</v>
          </cell>
          <cell r="CL1120">
            <v>0</v>
          </cell>
          <cell r="CM1120">
            <v>0</v>
          </cell>
          <cell r="CN1120">
            <v>0</v>
          </cell>
          <cell r="CO1120">
            <v>0</v>
          </cell>
          <cell r="CP1120">
            <v>0</v>
          </cell>
          <cell r="CQ1120">
            <v>0</v>
          </cell>
          <cell r="CR1120">
            <v>0</v>
          </cell>
          <cell r="CS1120">
            <v>0</v>
          </cell>
          <cell r="CT1120">
            <v>0</v>
          </cell>
          <cell r="CU1120">
            <v>0</v>
          </cell>
          <cell r="CV1120">
            <v>0</v>
          </cell>
          <cell r="CW1120">
            <v>0</v>
          </cell>
          <cell r="CX1120">
            <v>0</v>
          </cell>
          <cell r="CY1120">
            <v>0</v>
          </cell>
          <cell r="CZ1120">
            <v>0</v>
          </cell>
          <cell r="DA1120">
            <v>0</v>
          </cell>
          <cell r="DB1120">
            <v>0</v>
          </cell>
        </row>
        <row r="1121">
          <cell r="C1121" t="str">
            <v>SL39</v>
          </cell>
          <cell r="E1121">
            <v>1280036.5</v>
          </cell>
          <cell r="F1121">
            <v>1396181.5000000002</v>
          </cell>
          <cell r="G1121">
            <v>871564.7</v>
          </cell>
          <cell r="N1121">
            <v>0</v>
          </cell>
          <cell r="O1121">
            <v>0</v>
          </cell>
          <cell r="P1121">
            <v>0</v>
          </cell>
          <cell r="Q1121">
            <v>0</v>
          </cell>
          <cell r="R1121">
            <v>0</v>
          </cell>
          <cell r="S1121">
            <v>0</v>
          </cell>
          <cell r="T1121">
            <v>0</v>
          </cell>
          <cell r="U1121">
            <v>0</v>
          </cell>
          <cell r="V1121">
            <v>0</v>
          </cell>
          <cell r="W1121">
            <v>0</v>
          </cell>
          <cell r="X1121">
            <v>0</v>
          </cell>
          <cell r="Y1121">
            <v>0</v>
          </cell>
          <cell r="Z1121">
            <v>0</v>
          </cell>
          <cell r="AA1121">
            <v>0</v>
          </cell>
          <cell r="AB1121">
            <v>0</v>
          </cell>
          <cell r="AC1121">
            <v>0</v>
          </cell>
          <cell r="AD1121">
            <v>0</v>
          </cell>
          <cell r="AE1121">
            <v>0</v>
          </cell>
          <cell r="AF1121">
            <v>0</v>
          </cell>
          <cell r="AG1121">
            <v>0</v>
          </cell>
          <cell r="AH1121">
            <v>0</v>
          </cell>
          <cell r="AI1121">
            <v>0</v>
          </cell>
          <cell r="AJ1121">
            <v>0</v>
          </cell>
          <cell r="AK1121">
            <v>0</v>
          </cell>
          <cell r="AL1121">
            <v>0</v>
          </cell>
          <cell r="AM1121">
            <v>0</v>
          </cell>
          <cell r="AN1121">
            <v>0</v>
          </cell>
          <cell r="AO1121">
            <v>0</v>
          </cell>
          <cell r="AP1121">
            <v>0</v>
          </cell>
          <cell r="AQ1121">
            <v>0</v>
          </cell>
          <cell r="AR1121">
            <v>0</v>
          </cell>
          <cell r="AS1121">
            <v>0</v>
          </cell>
          <cell r="AT1121">
            <v>0</v>
          </cell>
          <cell r="AU1121">
            <v>0</v>
          </cell>
          <cell r="AV1121">
            <v>0</v>
          </cell>
          <cell r="AW1121">
            <v>0</v>
          </cell>
          <cell r="AX1121">
            <v>0</v>
          </cell>
          <cell r="AY1121">
            <v>0</v>
          </cell>
          <cell r="AZ1121">
            <v>0</v>
          </cell>
          <cell r="BA1121">
            <v>0</v>
          </cell>
          <cell r="BB1121">
            <v>0</v>
          </cell>
          <cell r="BC1121">
            <v>0</v>
          </cell>
          <cell r="BD1121">
            <v>0</v>
          </cell>
          <cell r="BE1121">
            <v>0</v>
          </cell>
          <cell r="BF1121">
            <v>0</v>
          </cell>
          <cell r="BG1121">
            <v>0</v>
          </cell>
          <cell r="BH1121">
            <v>0</v>
          </cell>
          <cell r="BI1121">
            <v>0</v>
          </cell>
          <cell r="BJ1121">
            <v>1280036.5</v>
          </cell>
          <cell r="BK1121">
            <v>1396181.5000000002</v>
          </cell>
          <cell r="BL1121">
            <v>871564.7</v>
          </cell>
          <cell r="BM1121">
            <v>0</v>
          </cell>
          <cell r="BN1121">
            <v>0</v>
          </cell>
          <cell r="BO1121">
            <v>0</v>
          </cell>
          <cell r="BP1121">
            <v>0</v>
          </cell>
          <cell r="BQ1121">
            <v>0</v>
          </cell>
          <cell r="BR1121">
            <v>0</v>
          </cell>
          <cell r="BS1121">
            <v>0</v>
          </cell>
          <cell r="BT1121">
            <v>0</v>
          </cell>
          <cell r="BU1121">
            <v>0</v>
          </cell>
          <cell r="BV1121">
            <v>0</v>
          </cell>
          <cell r="BW1121">
            <v>0</v>
          </cell>
          <cell r="BX1121">
            <v>0</v>
          </cell>
          <cell r="BY1121">
            <v>0</v>
          </cell>
          <cell r="BZ1121">
            <v>0</v>
          </cell>
          <cell r="CA1121">
            <v>0</v>
          </cell>
          <cell r="CB1121">
            <v>0</v>
          </cell>
          <cell r="CC1121">
            <v>0</v>
          </cell>
          <cell r="CD1121">
            <v>0</v>
          </cell>
          <cell r="CE1121">
            <v>0</v>
          </cell>
          <cell r="CF1121">
            <v>0</v>
          </cell>
          <cell r="CG1121">
            <v>0</v>
          </cell>
          <cell r="CH1121">
            <v>0</v>
          </cell>
          <cell r="CI1121">
            <v>0</v>
          </cell>
          <cell r="CJ1121">
            <v>0</v>
          </cell>
          <cell r="CK1121">
            <v>0</v>
          </cell>
          <cell r="CL1121">
            <v>0</v>
          </cell>
          <cell r="CM1121">
            <v>0</v>
          </cell>
          <cell r="CN1121">
            <v>0</v>
          </cell>
          <cell r="CO1121">
            <v>0</v>
          </cell>
          <cell r="CP1121">
            <v>0</v>
          </cell>
          <cell r="CQ1121">
            <v>0</v>
          </cell>
          <cell r="CR1121">
            <v>0</v>
          </cell>
          <cell r="CS1121">
            <v>0</v>
          </cell>
          <cell r="CT1121">
            <v>0</v>
          </cell>
          <cell r="CU1121">
            <v>0</v>
          </cell>
          <cell r="CV1121">
            <v>0</v>
          </cell>
          <cell r="CW1121">
            <v>0</v>
          </cell>
          <cell r="CX1121">
            <v>0</v>
          </cell>
          <cell r="CY1121">
            <v>0</v>
          </cell>
          <cell r="CZ1121">
            <v>0</v>
          </cell>
          <cell r="DA1121">
            <v>0</v>
          </cell>
          <cell r="DB1121">
            <v>0</v>
          </cell>
        </row>
        <row r="1122">
          <cell r="C1122" t="str">
            <v>SL40</v>
          </cell>
          <cell r="E1122">
            <v>1754362.7000000002</v>
          </cell>
          <cell r="F1122">
            <v>580818.9</v>
          </cell>
          <cell r="G1122">
            <v>1221859.9999999998</v>
          </cell>
          <cell r="N1122">
            <v>0</v>
          </cell>
          <cell r="O1122">
            <v>0</v>
          </cell>
          <cell r="P1122">
            <v>0</v>
          </cell>
          <cell r="Q1122">
            <v>0</v>
          </cell>
          <cell r="R1122">
            <v>0</v>
          </cell>
          <cell r="S1122">
            <v>0</v>
          </cell>
          <cell r="T1122">
            <v>0</v>
          </cell>
          <cell r="U1122">
            <v>0</v>
          </cell>
          <cell r="V1122">
            <v>0</v>
          </cell>
          <cell r="W1122">
            <v>0</v>
          </cell>
          <cell r="X1122">
            <v>0</v>
          </cell>
          <cell r="Y1122">
            <v>0</v>
          </cell>
          <cell r="Z1122">
            <v>0</v>
          </cell>
          <cell r="AA1122">
            <v>0</v>
          </cell>
          <cell r="AB1122">
            <v>0</v>
          </cell>
          <cell r="AC1122">
            <v>0</v>
          </cell>
          <cell r="AD1122">
            <v>0</v>
          </cell>
          <cell r="AE1122">
            <v>0</v>
          </cell>
          <cell r="AF1122">
            <v>0</v>
          </cell>
          <cell r="AG1122">
            <v>0</v>
          </cell>
          <cell r="AH1122">
            <v>0</v>
          </cell>
          <cell r="AI1122">
            <v>0</v>
          </cell>
          <cell r="AJ1122">
            <v>0</v>
          </cell>
          <cell r="AK1122">
            <v>0</v>
          </cell>
          <cell r="AL1122">
            <v>0</v>
          </cell>
          <cell r="AM1122">
            <v>0</v>
          </cell>
          <cell r="AN1122">
            <v>0</v>
          </cell>
          <cell r="AO1122">
            <v>0</v>
          </cell>
          <cell r="AP1122">
            <v>0</v>
          </cell>
          <cell r="AQ1122">
            <v>0</v>
          </cell>
          <cell r="AR1122">
            <v>0</v>
          </cell>
          <cell r="AS1122">
            <v>0</v>
          </cell>
          <cell r="AT1122">
            <v>0</v>
          </cell>
          <cell r="AU1122">
            <v>0</v>
          </cell>
          <cell r="AV1122">
            <v>0</v>
          </cell>
          <cell r="AW1122">
            <v>0</v>
          </cell>
          <cell r="AX1122">
            <v>0</v>
          </cell>
          <cell r="AY1122">
            <v>0</v>
          </cell>
          <cell r="AZ1122">
            <v>0</v>
          </cell>
          <cell r="BA1122">
            <v>0</v>
          </cell>
          <cell r="BB1122">
            <v>0</v>
          </cell>
          <cell r="BC1122">
            <v>0</v>
          </cell>
          <cell r="BD1122">
            <v>0</v>
          </cell>
          <cell r="BE1122">
            <v>0</v>
          </cell>
          <cell r="BF1122">
            <v>0</v>
          </cell>
          <cell r="BG1122">
            <v>0</v>
          </cell>
          <cell r="BH1122">
            <v>0</v>
          </cell>
          <cell r="BI1122">
            <v>0</v>
          </cell>
          <cell r="BJ1122">
            <v>1754362.7000000002</v>
          </cell>
          <cell r="BK1122">
            <v>580818.9</v>
          </cell>
          <cell r="BL1122">
            <v>1221859.9999999998</v>
          </cell>
          <cell r="BM1122">
            <v>0</v>
          </cell>
          <cell r="BN1122">
            <v>0</v>
          </cell>
          <cell r="BO1122">
            <v>0</v>
          </cell>
          <cell r="BP1122">
            <v>0</v>
          </cell>
          <cell r="BQ1122">
            <v>0</v>
          </cell>
          <cell r="BR1122">
            <v>0</v>
          </cell>
          <cell r="BS1122">
            <v>0</v>
          </cell>
          <cell r="BT1122">
            <v>0</v>
          </cell>
          <cell r="BU1122">
            <v>0</v>
          </cell>
          <cell r="BV1122">
            <v>0</v>
          </cell>
          <cell r="BW1122">
            <v>0</v>
          </cell>
          <cell r="BX1122">
            <v>0</v>
          </cell>
          <cell r="BY1122">
            <v>0</v>
          </cell>
          <cell r="BZ1122">
            <v>0</v>
          </cell>
          <cell r="CA1122">
            <v>0</v>
          </cell>
          <cell r="CB1122">
            <v>0</v>
          </cell>
          <cell r="CC1122">
            <v>0</v>
          </cell>
          <cell r="CD1122">
            <v>0</v>
          </cell>
          <cell r="CE1122">
            <v>0</v>
          </cell>
          <cell r="CF1122">
            <v>0</v>
          </cell>
          <cell r="CG1122">
            <v>0</v>
          </cell>
          <cell r="CH1122">
            <v>0</v>
          </cell>
          <cell r="CI1122">
            <v>0</v>
          </cell>
          <cell r="CJ1122">
            <v>0</v>
          </cell>
          <cell r="CK1122">
            <v>0</v>
          </cell>
          <cell r="CL1122">
            <v>0</v>
          </cell>
          <cell r="CM1122">
            <v>0</v>
          </cell>
          <cell r="CN1122">
            <v>0</v>
          </cell>
          <cell r="CO1122">
            <v>0</v>
          </cell>
          <cell r="CP1122">
            <v>0</v>
          </cell>
          <cell r="CQ1122">
            <v>0</v>
          </cell>
          <cell r="CR1122">
            <v>0</v>
          </cell>
          <cell r="CS1122">
            <v>0</v>
          </cell>
          <cell r="CT1122">
            <v>0</v>
          </cell>
          <cell r="CU1122">
            <v>0</v>
          </cell>
          <cell r="CV1122">
            <v>0</v>
          </cell>
          <cell r="CW1122">
            <v>0</v>
          </cell>
          <cell r="CX1122">
            <v>0</v>
          </cell>
          <cell r="CY1122">
            <v>0</v>
          </cell>
          <cell r="CZ1122">
            <v>0</v>
          </cell>
          <cell r="DA1122">
            <v>0</v>
          </cell>
          <cell r="DB1122">
            <v>0</v>
          </cell>
        </row>
        <row r="1123">
          <cell r="C1123" t="str">
            <v>SL41</v>
          </cell>
          <cell r="E1123">
            <v>0</v>
          </cell>
          <cell r="F1123">
            <v>0</v>
          </cell>
          <cell r="G1123">
            <v>0</v>
          </cell>
          <cell r="N1123">
            <v>0</v>
          </cell>
          <cell r="O1123">
            <v>0</v>
          </cell>
          <cell r="P1123">
            <v>0</v>
          </cell>
          <cell r="Q1123">
            <v>0</v>
          </cell>
          <cell r="R1123">
            <v>0</v>
          </cell>
          <cell r="S1123">
            <v>0</v>
          </cell>
          <cell r="T1123">
            <v>0</v>
          </cell>
          <cell r="U1123">
            <v>0</v>
          </cell>
          <cell r="V1123">
            <v>0</v>
          </cell>
          <cell r="W1123">
            <v>0</v>
          </cell>
          <cell r="X1123">
            <v>0</v>
          </cell>
          <cell r="Y1123">
            <v>0</v>
          </cell>
          <cell r="Z1123">
            <v>0</v>
          </cell>
          <cell r="AA1123">
            <v>0</v>
          </cell>
          <cell r="AB1123">
            <v>0</v>
          </cell>
          <cell r="AC1123">
            <v>0</v>
          </cell>
          <cell r="AD1123">
            <v>0</v>
          </cell>
          <cell r="AE1123">
            <v>0</v>
          </cell>
          <cell r="AF1123">
            <v>0</v>
          </cell>
          <cell r="AG1123">
            <v>0</v>
          </cell>
          <cell r="AH1123">
            <v>0</v>
          </cell>
          <cell r="AI1123">
            <v>0</v>
          </cell>
          <cell r="AJ1123">
            <v>0</v>
          </cell>
          <cell r="AK1123">
            <v>0</v>
          </cell>
          <cell r="AL1123">
            <v>0</v>
          </cell>
          <cell r="AM1123">
            <v>0</v>
          </cell>
          <cell r="AN1123">
            <v>0</v>
          </cell>
          <cell r="AO1123">
            <v>0</v>
          </cell>
          <cell r="AP1123">
            <v>0</v>
          </cell>
          <cell r="AQ1123">
            <v>0</v>
          </cell>
          <cell r="AR1123">
            <v>0</v>
          </cell>
          <cell r="AS1123">
            <v>0</v>
          </cell>
          <cell r="AT1123">
            <v>0</v>
          </cell>
          <cell r="AU1123">
            <v>0</v>
          </cell>
          <cell r="AV1123">
            <v>0</v>
          </cell>
          <cell r="AW1123">
            <v>0</v>
          </cell>
          <cell r="AX1123">
            <v>0</v>
          </cell>
          <cell r="AY1123">
            <v>0</v>
          </cell>
          <cell r="AZ1123">
            <v>0</v>
          </cell>
          <cell r="BA1123">
            <v>0</v>
          </cell>
          <cell r="BB1123">
            <v>0</v>
          </cell>
          <cell r="BC1123">
            <v>0</v>
          </cell>
          <cell r="BD1123">
            <v>0</v>
          </cell>
          <cell r="BE1123">
            <v>0</v>
          </cell>
          <cell r="BF1123">
            <v>0</v>
          </cell>
          <cell r="BG1123">
            <v>0</v>
          </cell>
          <cell r="BH1123">
            <v>0</v>
          </cell>
          <cell r="BI1123">
            <v>0</v>
          </cell>
          <cell r="BJ1123">
            <v>0</v>
          </cell>
          <cell r="BK1123">
            <v>0</v>
          </cell>
          <cell r="BL1123">
            <v>0</v>
          </cell>
          <cell r="BM1123">
            <v>0</v>
          </cell>
          <cell r="BN1123">
            <v>0</v>
          </cell>
          <cell r="BO1123">
            <v>0</v>
          </cell>
          <cell r="BP1123">
            <v>0</v>
          </cell>
          <cell r="BQ1123">
            <v>0</v>
          </cell>
          <cell r="BR1123">
            <v>0</v>
          </cell>
          <cell r="BS1123">
            <v>0</v>
          </cell>
          <cell r="BT1123">
            <v>0</v>
          </cell>
          <cell r="BU1123">
            <v>0</v>
          </cell>
          <cell r="BV1123">
            <v>0</v>
          </cell>
          <cell r="BW1123">
            <v>0</v>
          </cell>
          <cell r="BX1123">
            <v>0</v>
          </cell>
          <cell r="BY1123">
            <v>0</v>
          </cell>
          <cell r="BZ1123">
            <v>0</v>
          </cell>
          <cell r="CA1123">
            <v>0</v>
          </cell>
          <cell r="CB1123">
            <v>0</v>
          </cell>
          <cell r="CC1123">
            <v>0</v>
          </cell>
          <cell r="CD1123">
            <v>0</v>
          </cell>
          <cell r="CE1123">
            <v>0</v>
          </cell>
          <cell r="CF1123">
            <v>0</v>
          </cell>
          <cell r="CG1123">
            <v>0</v>
          </cell>
          <cell r="CH1123">
            <v>0</v>
          </cell>
          <cell r="CI1123">
            <v>0</v>
          </cell>
          <cell r="CJ1123">
            <v>0</v>
          </cell>
          <cell r="CK1123">
            <v>0</v>
          </cell>
          <cell r="CL1123">
            <v>0</v>
          </cell>
          <cell r="CM1123">
            <v>0</v>
          </cell>
          <cell r="CN1123">
            <v>0</v>
          </cell>
          <cell r="CO1123">
            <v>0</v>
          </cell>
          <cell r="CP1123">
            <v>0</v>
          </cell>
          <cell r="CQ1123">
            <v>0</v>
          </cell>
          <cell r="CR1123">
            <v>0</v>
          </cell>
          <cell r="CS1123">
            <v>0</v>
          </cell>
          <cell r="CT1123">
            <v>0</v>
          </cell>
          <cell r="CU1123">
            <v>0</v>
          </cell>
          <cell r="CV1123">
            <v>0</v>
          </cell>
          <cell r="CW1123">
            <v>0</v>
          </cell>
          <cell r="CX1123">
            <v>0</v>
          </cell>
          <cell r="CY1123">
            <v>0</v>
          </cell>
          <cell r="CZ1123">
            <v>0</v>
          </cell>
          <cell r="DA1123">
            <v>0</v>
          </cell>
          <cell r="DB1123">
            <v>0</v>
          </cell>
        </row>
        <row r="1124">
          <cell r="C1124" t="str">
            <v>SL0</v>
          </cell>
          <cell r="E1124">
            <v>0</v>
          </cell>
          <cell r="F1124">
            <v>0</v>
          </cell>
          <cell r="G1124">
            <v>0</v>
          </cell>
          <cell r="N1124">
            <v>0</v>
          </cell>
          <cell r="O1124">
            <v>0</v>
          </cell>
          <cell r="P1124">
            <v>0</v>
          </cell>
          <cell r="Q1124">
            <v>0</v>
          </cell>
          <cell r="R1124">
            <v>0</v>
          </cell>
          <cell r="S1124">
            <v>0</v>
          </cell>
          <cell r="T1124">
            <v>0</v>
          </cell>
          <cell r="U1124">
            <v>0</v>
          </cell>
          <cell r="V1124">
            <v>0</v>
          </cell>
          <cell r="W1124">
            <v>0</v>
          </cell>
          <cell r="X1124">
            <v>0</v>
          </cell>
          <cell r="Y1124">
            <v>0</v>
          </cell>
          <cell r="Z1124">
            <v>0</v>
          </cell>
          <cell r="AA1124">
            <v>0</v>
          </cell>
          <cell r="AB1124">
            <v>0</v>
          </cell>
          <cell r="AC1124">
            <v>0</v>
          </cell>
          <cell r="AD1124">
            <v>0</v>
          </cell>
          <cell r="AE1124">
            <v>0</v>
          </cell>
          <cell r="AF1124">
            <v>0</v>
          </cell>
          <cell r="AG1124">
            <v>0</v>
          </cell>
          <cell r="AH1124">
            <v>0</v>
          </cell>
          <cell r="AI1124">
            <v>0</v>
          </cell>
          <cell r="AJ1124">
            <v>0</v>
          </cell>
          <cell r="AK1124">
            <v>0</v>
          </cell>
          <cell r="AL1124">
            <v>0</v>
          </cell>
          <cell r="AM1124">
            <v>0</v>
          </cell>
          <cell r="AN1124">
            <v>0</v>
          </cell>
          <cell r="AO1124">
            <v>0</v>
          </cell>
          <cell r="AP1124">
            <v>0</v>
          </cell>
          <cell r="AQ1124">
            <v>0</v>
          </cell>
          <cell r="AR1124">
            <v>0</v>
          </cell>
          <cell r="AS1124">
            <v>0</v>
          </cell>
          <cell r="AT1124">
            <v>0</v>
          </cell>
          <cell r="AU1124">
            <v>0</v>
          </cell>
          <cell r="AV1124">
            <v>0</v>
          </cell>
          <cell r="AW1124">
            <v>0</v>
          </cell>
          <cell r="AX1124">
            <v>0</v>
          </cell>
          <cell r="AY1124">
            <v>0</v>
          </cell>
          <cell r="AZ1124">
            <v>0</v>
          </cell>
          <cell r="BA1124">
            <v>0</v>
          </cell>
          <cell r="BB1124">
            <v>0</v>
          </cell>
          <cell r="BC1124">
            <v>0</v>
          </cell>
          <cell r="BD1124">
            <v>0</v>
          </cell>
          <cell r="BE1124">
            <v>0</v>
          </cell>
          <cell r="BF1124">
            <v>0</v>
          </cell>
          <cell r="BG1124">
            <v>0</v>
          </cell>
          <cell r="BH1124">
            <v>0</v>
          </cell>
          <cell r="BI1124">
            <v>0</v>
          </cell>
          <cell r="BJ1124">
            <v>0</v>
          </cell>
          <cell r="BK1124">
            <v>0</v>
          </cell>
          <cell r="BL1124">
            <v>0</v>
          </cell>
          <cell r="BM1124">
            <v>0</v>
          </cell>
          <cell r="BN1124">
            <v>0</v>
          </cell>
          <cell r="BO1124">
            <v>0</v>
          </cell>
          <cell r="BP1124">
            <v>0</v>
          </cell>
          <cell r="BQ1124">
            <v>0</v>
          </cell>
          <cell r="BR1124">
            <v>0</v>
          </cell>
          <cell r="BS1124">
            <v>0</v>
          </cell>
          <cell r="BT1124">
            <v>0</v>
          </cell>
          <cell r="BU1124">
            <v>0</v>
          </cell>
          <cell r="BV1124">
            <v>0</v>
          </cell>
          <cell r="BW1124">
            <v>0</v>
          </cell>
          <cell r="BX1124">
            <v>0</v>
          </cell>
          <cell r="BY1124">
            <v>0</v>
          </cell>
          <cell r="BZ1124">
            <v>0</v>
          </cell>
          <cell r="CA1124">
            <v>0</v>
          </cell>
          <cell r="CB1124">
            <v>0</v>
          </cell>
          <cell r="CC1124">
            <v>0</v>
          </cell>
          <cell r="CD1124">
            <v>0</v>
          </cell>
          <cell r="CE1124">
            <v>0</v>
          </cell>
          <cell r="CF1124">
            <v>0</v>
          </cell>
          <cell r="CG1124">
            <v>0</v>
          </cell>
          <cell r="CH1124">
            <v>0</v>
          </cell>
          <cell r="CI1124">
            <v>0</v>
          </cell>
          <cell r="CJ1124">
            <v>0</v>
          </cell>
          <cell r="CK1124">
            <v>0</v>
          </cell>
          <cell r="CL1124">
            <v>0</v>
          </cell>
          <cell r="CM1124">
            <v>0</v>
          </cell>
          <cell r="CN1124">
            <v>0</v>
          </cell>
          <cell r="CO1124">
            <v>0</v>
          </cell>
          <cell r="CP1124">
            <v>0</v>
          </cell>
          <cell r="CQ1124">
            <v>0</v>
          </cell>
          <cell r="CR1124">
            <v>0</v>
          </cell>
          <cell r="CS1124">
            <v>0</v>
          </cell>
          <cell r="CT1124">
            <v>0</v>
          </cell>
          <cell r="CU1124">
            <v>0</v>
          </cell>
          <cell r="CV1124">
            <v>0</v>
          </cell>
          <cell r="CW1124">
            <v>0</v>
          </cell>
          <cell r="CX1124">
            <v>0</v>
          </cell>
          <cell r="CY1124">
            <v>0</v>
          </cell>
          <cell r="CZ1124">
            <v>0</v>
          </cell>
          <cell r="DA1124">
            <v>0</v>
          </cell>
          <cell r="DB1124">
            <v>0</v>
          </cell>
        </row>
        <row r="1125">
          <cell r="C1125" t="str">
            <v>HB42</v>
          </cell>
          <cell r="E1125">
            <v>52158.899999999994</v>
          </cell>
          <cell r="F1125">
            <v>114427.6</v>
          </cell>
          <cell r="G1125">
            <v>34042.300000000003</v>
          </cell>
          <cell r="N1125">
            <v>0</v>
          </cell>
          <cell r="O1125">
            <v>0</v>
          </cell>
          <cell r="P1125">
            <v>0</v>
          </cell>
          <cell r="Q1125">
            <v>0</v>
          </cell>
          <cell r="R1125">
            <v>0</v>
          </cell>
          <cell r="S1125">
            <v>0</v>
          </cell>
          <cell r="T1125">
            <v>0</v>
          </cell>
          <cell r="U1125">
            <v>0</v>
          </cell>
          <cell r="V1125">
            <v>0</v>
          </cell>
          <cell r="W1125">
            <v>0</v>
          </cell>
          <cell r="X1125">
            <v>0</v>
          </cell>
          <cell r="Y1125">
            <v>0</v>
          </cell>
          <cell r="Z1125">
            <v>0</v>
          </cell>
          <cell r="AA1125">
            <v>3720</v>
          </cell>
          <cell r="AB1125">
            <v>0</v>
          </cell>
          <cell r="AC1125">
            <v>0</v>
          </cell>
          <cell r="AD1125">
            <v>0</v>
          </cell>
          <cell r="AE1125">
            <v>0</v>
          </cell>
          <cell r="AF1125">
            <v>0</v>
          </cell>
          <cell r="AG1125">
            <v>0</v>
          </cell>
          <cell r="AH1125">
            <v>0</v>
          </cell>
          <cell r="AI1125">
            <v>0</v>
          </cell>
          <cell r="AJ1125">
            <v>0</v>
          </cell>
          <cell r="AK1125">
            <v>0</v>
          </cell>
          <cell r="AL1125">
            <v>52158.899999999994</v>
          </cell>
          <cell r="AM1125">
            <v>110707.6</v>
          </cell>
          <cell r="AN1125">
            <v>34042.300000000003</v>
          </cell>
          <cell r="AO1125">
            <v>0</v>
          </cell>
          <cell r="AP1125">
            <v>0</v>
          </cell>
          <cell r="AQ1125">
            <v>0</v>
          </cell>
          <cell r="AR1125">
            <v>0</v>
          </cell>
          <cell r="AS1125">
            <v>0</v>
          </cell>
          <cell r="AT1125">
            <v>0</v>
          </cell>
          <cell r="AU1125">
            <v>0</v>
          </cell>
          <cell r="AV1125">
            <v>0</v>
          </cell>
          <cell r="AW1125">
            <v>0</v>
          </cell>
          <cell r="AX1125">
            <v>0</v>
          </cell>
          <cell r="AY1125">
            <v>0</v>
          </cell>
          <cell r="AZ1125">
            <v>0</v>
          </cell>
          <cell r="BA1125">
            <v>0</v>
          </cell>
          <cell r="BB1125">
            <v>0</v>
          </cell>
          <cell r="BC1125">
            <v>0</v>
          </cell>
          <cell r="BD1125">
            <v>0</v>
          </cell>
          <cell r="BE1125">
            <v>0</v>
          </cell>
          <cell r="BF1125">
            <v>0</v>
          </cell>
          <cell r="BG1125">
            <v>0</v>
          </cell>
          <cell r="BH1125">
            <v>0</v>
          </cell>
          <cell r="BI1125">
            <v>0</v>
          </cell>
          <cell r="BJ1125">
            <v>0</v>
          </cell>
          <cell r="BK1125">
            <v>0</v>
          </cell>
          <cell r="BL1125">
            <v>0</v>
          </cell>
          <cell r="BM1125">
            <v>0</v>
          </cell>
          <cell r="BN1125">
            <v>0</v>
          </cell>
          <cell r="BO1125">
            <v>0</v>
          </cell>
          <cell r="BP1125">
            <v>0</v>
          </cell>
          <cell r="BQ1125">
            <v>0</v>
          </cell>
          <cell r="BR1125">
            <v>0</v>
          </cell>
          <cell r="BS1125">
            <v>0</v>
          </cell>
          <cell r="BT1125">
            <v>0</v>
          </cell>
          <cell r="BU1125">
            <v>0</v>
          </cell>
          <cell r="BV1125">
            <v>0</v>
          </cell>
          <cell r="BW1125">
            <v>0</v>
          </cell>
          <cell r="BX1125">
            <v>0</v>
          </cell>
          <cell r="BY1125">
            <v>0</v>
          </cell>
          <cell r="BZ1125">
            <v>0</v>
          </cell>
          <cell r="CA1125">
            <v>0</v>
          </cell>
          <cell r="CB1125">
            <v>0</v>
          </cell>
          <cell r="CC1125">
            <v>0</v>
          </cell>
          <cell r="CD1125">
            <v>0</v>
          </cell>
          <cell r="CE1125">
            <v>0</v>
          </cell>
          <cell r="CF1125">
            <v>0</v>
          </cell>
          <cell r="CG1125">
            <v>0</v>
          </cell>
          <cell r="CH1125">
            <v>0</v>
          </cell>
          <cell r="CI1125">
            <v>0</v>
          </cell>
          <cell r="CJ1125">
            <v>0</v>
          </cell>
          <cell r="CK1125">
            <v>0</v>
          </cell>
          <cell r="CL1125">
            <v>0</v>
          </cell>
          <cell r="CM1125">
            <v>0</v>
          </cell>
          <cell r="CN1125">
            <v>0</v>
          </cell>
          <cell r="CO1125">
            <v>0</v>
          </cell>
          <cell r="CP1125">
            <v>0</v>
          </cell>
          <cell r="CQ1125">
            <v>0</v>
          </cell>
          <cell r="CR1125">
            <v>0</v>
          </cell>
          <cell r="CS1125">
            <v>0</v>
          </cell>
          <cell r="CT1125">
            <v>0</v>
          </cell>
          <cell r="CU1125">
            <v>0</v>
          </cell>
          <cell r="CV1125">
            <v>0</v>
          </cell>
          <cell r="CW1125">
            <v>0</v>
          </cell>
          <cell r="CX1125">
            <v>0</v>
          </cell>
          <cell r="CY1125">
            <v>0</v>
          </cell>
          <cell r="CZ1125">
            <v>0</v>
          </cell>
          <cell r="DA1125">
            <v>0</v>
          </cell>
          <cell r="DB1125">
            <v>0</v>
          </cell>
        </row>
        <row r="1126">
          <cell r="C1126" t="str">
            <v>HB43</v>
          </cell>
          <cell r="E1126">
            <v>1015173.9000000001</v>
          </cell>
          <cell r="F1126">
            <v>508027.6</v>
          </cell>
          <cell r="G1126">
            <v>623564.30000000005</v>
          </cell>
          <cell r="N1126">
            <v>0</v>
          </cell>
          <cell r="O1126">
            <v>0</v>
          </cell>
          <cell r="P1126">
            <v>0</v>
          </cell>
          <cell r="Q1126">
            <v>0</v>
          </cell>
          <cell r="R1126">
            <v>0</v>
          </cell>
          <cell r="S1126">
            <v>0</v>
          </cell>
          <cell r="T1126">
            <v>0</v>
          </cell>
          <cell r="U1126">
            <v>0</v>
          </cell>
          <cell r="V1126">
            <v>0</v>
          </cell>
          <cell r="W1126">
            <v>0</v>
          </cell>
          <cell r="X1126">
            <v>0</v>
          </cell>
          <cell r="Y1126">
            <v>0</v>
          </cell>
          <cell r="Z1126">
            <v>5133.8</v>
          </cell>
          <cell r="AA1126">
            <v>63165</v>
          </cell>
          <cell r="AB1126">
            <v>3625.5</v>
          </cell>
          <cell r="AC1126">
            <v>0</v>
          </cell>
          <cell r="AD1126">
            <v>0</v>
          </cell>
          <cell r="AE1126">
            <v>0</v>
          </cell>
          <cell r="AF1126">
            <v>0</v>
          </cell>
          <cell r="AG1126">
            <v>0</v>
          </cell>
          <cell r="AH1126">
            <v>0</v>
          </cell>
          <cell r="AI1126">
            <v>0</v>
          </cell>
          <cell r="AJ1126">
            <v>0</v>
          </cell>
          <cell r="AK1126">
            <v>0</v>
          </cell>
          <cell r="AL1126">
            <v>1010040.1000000001</v>
          </cell>
          <cell r="AM1126">
            <v>444862.6</v>
          </cell>
          <cell r="AN1126">
            <v>619938.80000000005</v>
          </cell>
          <cell r="AO1126">
            <v>0</v>
          </cell>
          <cell r="AP1126">
            <v>0</v>
          </cell>
          <cell r="AQ1126">
            <v>0</v>
          </cell>
          <cell r="AR1126">
            <v>0</v>
          </cell>
          <cell r="AS1126">
            <v>0</v>
          </cell>
          <cell r="AT1126">
            <v>0</v>
          </cell>
          <cell r="AU1126">
            <v>0</v>
          </cell>
          <cell r="AV1126">
            <v>0</v>
          </cell>
          <cell r="AW1126">
            <v>0</v>
          </cell>
          <cell r="AX1126">
            <v>0</v>
          </cell>
          <cell r="AY1126">
            <v>0</v>
          </cell>
          <cell r="AZ1126">
            <v>0</v>
          </cell>
          <cell r="BA1126">
            <v>0</v>
          </cell>
          <cell r="BB1126">
            <v>0</v>
          </cell>
          <cell r="BC1126">
            <v>0</v>
          </cell>
          <cell r="BD1126">
            <v>0</v>
          </cell>
          <cell r="BE1126">
            <v>0</v>
          </cell>
          <cell r="BF1126">
            <v>0</v>
          </cell>
          <cell r="BG1126">
            <v>0</v>
          </cell>
          <cell r="BH1126">
            <v>0</v>
          </cell>
          <cell r="BI1126">
            <v>0</v>
          </cell>
          <cell r="BJ1126">
            <v>0</v>
          </cell>
          <cell r="BK1126">
            <v>0</v>
          </cell>
          <cell r="BL1126">
            <v>0</v>
          </cell>
          <cell r="BM1126">
            <v>0</v>
          </cell>
          <cell r="BN1126">
            <v>0</v>
          </cell>
          <cell r="BO1126">
            <v>0</v>
          </cell>
          <cell r="BP1126">
            <v>0</v>
          </cell>
          <cell r="BQ1126">
            <v>0</v>
          </cell>
          <cell r="BR1126">
            <v>0</v>
          </cell>
          <cell r="BS1126">
            <v>0</v>
          </cell>
          <cell r="BT1126">
            <v>0</v>
          </cell>
          <cell r="BU1126">
            <v>0</v>
          </cell>
          <cell r="BV1126">
            <v>0</v>
          </cell>
          <cell r="BW1126">
            <v>0</v>
          </cell>
          <cell r="BX1126">
            <v>0</v>
          </cell>
          <cell r="BY1126">
            <v>0</v>
          </cell>
          <cell r="BZ1126">
            <v>0</v>
          </cell>
          <cell r="CA1126">
            <v>0</v>
          </cell>
          <cell r="CB1126">
            <v>0</v>
          </cell>
          <cell r="CC1126">
            <v>0</v>
          </cell>
          <cell r="CD1126">
            <v>0</v>
          </cell>
          <cell r="CE1126">
            <v>0</v>
          </cell>
          <cell r="CF1126">
            <v>0</v>
          </cell>
          <cell r="CG1126">
            <v>0</v>
          </cell>
          <cell r="CH1126">
            <v>0</v>
          </cell>
          <cell r="CI1126">
            <v>0</v>
          </cell>
          <cell r="CJ1126">
            <v>0</v>
          </cell>
          <cell r="CK1126">
            <v>0</v>
          </cell>
          <cell r="CL1126">
            <v>0</v>
          </cell>
          <cell r="CM1126">
            <v>0</v>
          </cell>
          <cell r="CN1126">
            <v>0</v>
          </cell>
          <cell r="CO1126">
            <v>0</v>
          </cell>
          <cell r="CP1126">
            <v>0</v>
          </cell>
          <cell r="CQ1126">
            <v>0</v>
          </cell>
          <cell r="CR1126">
            <v>0</v>
          </cell>
          <cell r="CS1126">
            <v>0</v>
          </cell>
          <cell r="CT1126">
            <v>0</v>
          </cell>
          <cell r="CU1126">
            <v>0</v>
          </cell>
          <cell r="CV1126">
            <v>0</v>
          </cell>
          <cell r="CW1126">
            <v>0</v>
          </cell>
          <cell r="CX1126">
            <v>0</v>
          </cell>
          <cell r="CY1126">
            <v>0</v>
          </cell>
          <cell r="CZ1126">
            <v>0</v>
          </cell>
          <cell r="DA1126">
            <v>0</v>
          </cell>
          <cell r="DB1126">
            <v>0</v>
          </cell>
        </row>
        <row r="1127">
          <cell r="C1127" t="str">
            <v>HB44</v>
          </cell>
          <cell r="E1127">
            <v>0</v>
          </cell>
          <cell r="F1127">
            <v>0</v>
          </cell>
          <cell r="G1127">
            <v>0</v>
          </cell>
          <cell r="N1127">
            <v>0</v>
          </cell>
          <cell r="O1127">
            <v>0</v>
          </cell>
          <cell r="P1127">
            <v>0</v>
          </cell>
          <cell r="Q1127">
            <v>0</v>
          </cell>
          <cell r="R1127">
            <v>0</v>
          </cell>
          <cell r="S1127">
            <v>0</v>
          </cell>
          <cell r="T1127">
            <v>0</v>
          </cell>
          <cell r="U1127">
            <v>0</v>
          </cell>
          <cell r="V1127">
            <v>0</v>
          </cell>
          <cell r="W1127">
            <v>0</v>
          </cell>
          <cell r="X1127">
            <v>0</v>
          </cell>
          <cell r="Y1127">
            <v>0</v>
          </cell>
          <cell r="Z1127">
            <v>0</v>
          </cell>
          <cell r="AA1127">
            <v>0</v>
          </cell>
          <cell r="AB1127">
            <v>0</v>
          </cell>
          <cell r="AC1127">
            <v>0</v>
          </cell>
          <cell r="AD1127">
            <v>0</v>
          </cell>
          <cell r="AE1127">
            <v>0</v>
          </cell>
          <cell r="AF1127">
            <v>0</v>
          </cell>
          <cell r="AG1127">
            <v>0</v>
          </cell>
          <cell r="AH1127">
            <v>0</v>
          </cell>
          <cell r="AI1127">
            <v>0</v>
          </cell>
          <cell r="AJ1127">
            <v>0</v>
          </cell>
          <cell r="AK1127">
            <v>0</v>
          </cell>
          <cell r="AL1127">
            <v>0</v>
          </cell>
          <cell r="AM1127">
            <v>0</v>
          </cell>
          <cell r="AN1127">
            <v>0</v>
          </cell>
          <cell r="AO1127">
            <v>0</v>
          </cell>
          <cell r="AP1127">
            <v>0</v>
          </cell>
          <cell r="AQ1127">
            <v>0</v>
          </cell>
          <cell r="AR1127">
            <v>0</v>
          </cell>
          <cell r="AS1127">
            <v>0</v>
          </cell>
          <cell r="AT1127">
            <v>0</v>
          </cell>
          <cell r="AU1127">
            <v>0</v>
          </cell>
          <cell r="AV1127">
            <v>0</v>
          </cell>
          <cell r="AW1127">
            <v>0</v>
          </cell>
          <cell r="AX1127">
            <v>0</v>
          </cell>
          <cell r="AY1127">
            <v>0</v>
          </cell>
          <cell r="AZ1127">
            <v>0</v>
          </cell>
          <cell r="BA1127">
            <v>0</v>
          </cell>
          <cell r="BB1127">
            <v>0</v>
          </cell>
          <cell r="BC1127">
            <v>0</v>
          </cell>
          <cell r="BD1127">
            <v>0</v>
          </cell>
          <cell r="BE1127">
            <v>0</v>
          </cell>
          <cell r="BF1127">
            <v>0</v>
          </cell>
          <cell r="BG1127">
            <v>0</v>
          </cell>
          <cell r="BH1127">
            <v>0</v>
          </cell>
          <cell r="BI1127">
            <v>0</v>
          </cell>
          <cell r="BJ1127">
            <v>0</v>
          </cell>
          <cell r="BK1127">
            <v>0</v>
          </cell>
          <cell r="BL1127">
            <v>0</v>
          </cell>
          <cell r="BM1127">
            <v>0</v>
          </cell>
          <cell r="BN1127">
            <v>0</v>
          </cell>
          <cell r="BO1127">
            <v>0</v>
          </cell>
          <cell r="BP1127">
            <v>0</v>
          </cell>
          <cell r="BQ1127">
            <v>0</v>
          </cell>
          <cell r="BR1127">
            <v>0</v>
          </cell>
          <cell r="BS1127">
            <v>0</v>
          </cell>
          <cell r="BT1127">
            <v>0</v>
          </cell>
          <cell r="BU1127">
            <v>0</v>
          </cell>
          <cell r="BV1127">
            <v>0</v>
          </cell>
          <cell r="BW1127">
            <v>0</v>
          </cell>
          <cell r="BX1127">
            <v>0</v>
          </cell>
          <cell r="BY1127">
            <v>0</v>
          </cell>
          <cell r="BZ1127">
            <v>0</v>
          </cell>
          <cell r="CA1127">
            <v>0</v>
          </cell>
          <cell r="CB1127">
            <v>0</v>
          </cell>
          <cell r="CC1127">
            <v>0</v>
          </cell>
          <cell r="CD1127">
            <v>0</v>
          </cell>
          <cell r="CE1127">
            <v>0</v>
          </cell>
          <cell r="CF1127">
            <v>0</v>
          </cell>
          <cell r="CG1127">
            <v>0</v>
          </cell>
          <cell r="CH1127">
            <v>0</v>
          </cell>
          <cell r="CI1127">
            <v>0</v>
          </cell>
          <cell r="CJ1127">
            <v>0</v>
          </cell>
          <cell r="CK1127">
            <v>0</v>
          </cell>
          <cell r="CL1127">
            <v>0</v>
          </cell>
          <cell r="CM1127">
            <v>0</v>
          </cell>
          <cell r="CN1127">
            <v>0</v>
          </cell>
          <cell r="CO1127">
            <v>0</v>
          </cell>
          <cell r="CP1127">
            <v>0</v>
          </cell>
          <cell r="CQ1127">
            <v>0</v>
          </cell>
          <cell r="CR1127">
            <v>0</v>
          </cell>
          <cell r="CS1127">
            <v>0</v>
          </cell>
          <cell r="CT1127">
            <v>0</v>
          </cell>
          <cell r="CU1127">
            <v>0</v>
          </cell>
          <cell r="CV1127">
            <v>0</v>
          </cell>
          <cell r="CW1127">
            <v>0</v>
          </cell>
          <cell r="CX1127">
            <v>0</v>
          </cell>
          <cell r="CY1127">
            <v>0</v>
          </cell>
          <cell r="CZ1127">
            <v>0</v>
          </cell>
          <cell r="DA1127">
            <v>0</v>
          </cell>
          <cell r="DB1127">
            <v>0</v>
          </cell>
        </row>
        <row r="1128">
          <cell r="C1128" t="str">
            <v>HB45</v>
          </cell>
          <cell r="E1128">
            <v>0</v>
          </cell>
          <cell r="F1128">
            <v>0</v>
          </cell>
          <cell r="G1128">
            <v>0</v>
          </cell>
          <cell r="N1128">
            <v>0</v>
          </cell>
          <cell r="O1128">
            <v>0</v>
          </cell>
          <cell r="P1128">
            <v>0</v>
          </cell>
          <cell r="Q1128">
            <v>0</v>
          </cell>
          <cell r="R1128">
            <v>0</v>
          </cell>
          <cell r="S1128">
            <v>0</v>
          </cell>
          <cell r="T1128">
            <v>0</v>
          </cell>
          <cell r="U1128">
            <v>0</v>
          </cell>
          <cell r="V1128">
            <v>0</v>
          </cell>
          <cell r="W1128">
            <v>0</v>
          </cell>
          <cell r="X1128">
            <v>0</v>
          </cell>
          <cell r="Y1128">
            <v>0</v>
          </cell>
          <cell r="Z1128">
            <v>0</v>
          </cell>
          <cell r="AA1128">
            <v>0</v>
          </cell>
          <cell r="AB1128">
            <v>0</v>
          </cell>
          <cell r="AC1128">
            <v>0</v>
          </cell>
          <cell r="AD1128">
            <v>0</v>
          </cell>
          <cell r="AE1128">
            <v>0</v>
          </cell>
          <cell r="AF1128">
            <v>0</v>
          </cell>
          <cell r="AG1128">
            <v>0</v>
          </cell>
          <cell r="AH1128">
            <v>0</v>
          </cell>
          <cell r="AI1128">
            <v>0</v>
          </cell>
          <cell r="AJ1128">
            <v>0</v>
          </cell>
          <cell r="AK1128">
            <v>0</v>
          </cell>
          <cell r="AL1128">
            <v>0</v>
          </cell>
          <cell r="AM1128">
            <v>0</v>
          </cell>
          <cell r="AN1128">
            <v>0</v>
          </cell>
          <cell r="AO1128">
            <v>0</v>
          </cell>
          <cell r="AP1128">
            <v>0</v>
          </cell>
          <cell r="AQ1128">
            <v>0</v>
          </cell>
          <cell r="AR1128">
            <v>0</v>
          </cell>
          <cell r="AS1128">
            <v>0</v>
          </cell>
          <cell r="AT1128">
            <v>0</v>
          </cell>
          <cell r="AU1128">
            <v>0</v>
          </cell>
          <cell r="AV1128">
            <v>0</v>
          </cell>
          <cell r="AW1128">
            <v>0</v>
          </cell>
          <cell r="AX1128">
            <v>0</v>
          </cell>
          <cell r="AY1128">
            <v>0</v>
          </cell>
          <cell r="AZ1128">
            <v>0</v>
          </cell>
          <cell r="BA1128">
            <v>0</v>
          </cell>
          <cell r="BB1128">
            <v>0</v>
          </cell>
          <cell r="BC1128">
            <v>0</v>
          </cell>
          <cell r="BD1128">
            <v>0</v>
          </cell>
          <cell r="BE1128">
            <v>0</v>
          </cell>
          <cell r="BF1128">
            <v>0</v>
          </cell>
          <cell r="BG1128">
            <v>0</v>
          </cell>
          <cell r="BH1128">
            <v>0</v>
          </cell>
          <cell r="BI1128">
            <v>0</v>
          </cell>
          <cell r="BJ1128">
            <v>0</v>
          </cell>
          <cell r="BK1128">
            <v>0</v>
          </cell>
          <cell r="BL1128">
            <v>0</v>
          </cell>
          <cell r="BM1128">
            <v>0</v>
          </cell>
          <cell r="BN1128">
            <v>0</v>
          </cell>
          <cell r="BO1128">
            <v>0</v>
          </cell>
          <cell r="BP1128">
            <v>0</v>
          </cell>
          <cell r="BQ1128">
            <v>0</v>
          </cell>
          <cell r="BR1128">
            <v>0</v>
          </cell>
          <cell r="BS1128">
            <v>0</v>
          </cell>
          <cell r="BT1128">
            <v>0</v>
          </cell>
          <cell r="BU1128">
            <v>0</v>
          </cell>
          <cell r="BV1128">
            <v>0</v>
          </cell>
          <cell r="BW1128">
            <v>0</v>
          </cell>
          <cell r="BX1128">
            <v>0</v>
          </cell>
          <cell r="BY1128">
            <v>0</v>
          </cell>
          <cell r="BZ1128">
            <v>0</v>
          </cell>
          <cell r="CA1128">
            <v>0</v>
          </cell>
          <cell r="CB1128">
            <v>0</v>
          </cell>
          <cell r="CC1128">
            <v>0</v>
          </cell>
          <cell r="CD1128">
            <v>0</v>
          </cell>
          <cell r="CE1128">
            <v>0</v>
          </cell>
          <cell r="CF1128">
            <v>0</v>
          </cell>
          <cell r="CG1128">
            <v>0</v>
          </cell>
          <cell r="CH1128">
            <v>0</v>
          </cell>
          <cell r="CI1128">
            <v>0</v>
          </cell>
          <cell r="CJ1128">
            <v>0</v>
          </cell>
          <cell r="CK1128">
            <v>0</v>
          </cell>
          <cell r="CL1128">
            <v>0</v>
          </cell>
          <cell r="CM1128">
            <v>0</v>
          </cell>
          <cell r="CN1128">
            <v>0</v>
          </cell>
          <cell r="CO1128">
            <v>0</v>
          </cell>
          <cell r="CP1128">
            <v>0</v>
          </cell>
          <cell r="CQ1128">
            <v>0</v>
          </cell>
          <cell r="CR1128">
            <v>0</v>
          </cell>
          <cell r="CS1128">
            <v>0</v>
          </cell>
          <cell r="CT1128">
            <v>0</v>
          </cell>
          <cell r="CU1128">
            <v>0</v>
          </cell>
          <cell r="CV1128">
            <v>0</v>
          </cell>
          <cell r="CW1128">
            <v>0</v>
          </cell>
          <cell r="CX1128">
            <v>0</v>
          </cell>
          <cell r="CY1128">
            <v>0</v>
          </cell>
          <cell r="CZ1128">
            <v>0</v>
          </cell>
          <cell r="DA1128">
            <v>0</v>
          </cell>
          <cell r="DB1128">
            <v>0</v>
          </cell>
        </row>
        <row r="1129">
          <cell r="C1129" t="str">
            <v>HB46</v>
          </cell>
          <cell r="E1129">
            <v>0</v>
          </cell>
          <cell r="F1129">
            <v>0</v>
          </cell>
          <cell r="G1129">
            <v>0</v>
          </cell>
          <cell r="N1129">
            <v>0</v>
          </cell>
          <cell r="O1129">
            <v>0</v>
          </cell>
          <cell r="P1129">
            <v>0</v>
          </cell>
          <cell r="Q1129">
            <v>0</v>
          </cell>
          <cell r="R1129">
            <v>0</v>
          </cell>
          <cell r="S1129">
            <v>0</v>
          </cell>
          <cell r="T1129">
            <v>0</v>
          </cell>
          <cell r="U1129">
            <v>0</v>
          </cell>
          <cell r="V1129">
            <v>0</v>
          </cell>
          <cell r="W1129">
            <v>0</v>
          </cell>
          <cell r="X1129">
            <v>0</v>
          </cell>
          <cell r="Y1129">
            <v>0</v>
          </cell>
          <cell r="Z1129">
            <v>0</v>
          </cell>
          <cell r="AA1129">
            <v>0</v>
          </cell>
          <cell r="AB1129">
            <v>0</v>
          </cell>
          <cell r="AC1129">
            <v>0</v>
          </cell>
          <cell r="AD1129">
            <v>0</v>
          </cell>
          <cell r="AE1129">
            <v>0</v>
          </cell>
          <cell r="AF1129">
            <v>0</v>
          </cell>
          <cell r="AG1129">
            <v>0</v>
          </cell>
          <cell r="AH1129">
            <v>0</v>
          </cell>
          <cell r="AI1129">
            <v>0</v>
          </cell>
          <cell r="AJ1129">
            <v>0</v>
          </cell>
          <cell r="AK1129">
            <v>0</v>
          </cell>
          <cell r="AL1129">
            <v>0</v>
          </cell>
          <cell r="AM1129">
            <v>0</v>
          </cell>
          <cell r="AN1129">
            <v>0</v>
          </cell>
          <cell r="AO1129">
            <v>0</v>
          </cell>
          <cell r="AP1129">
            <v>0</v>
          </cell>
          <cell r="AQ1129">
            <v>0</v>
          </cell>
          <cell r="AR1129">
            <v>0</v>
          </cell>
          <cell r="AS1129">
            <v>0</v>
          </cell>
          <cell r="AT1129">
            <v>0</v>
          </cell>
          <cell r="AU1129">
            <v>0</v>
          </cell>
          <cell r="AV1129">
            <v>0</v>
          </cell>
          <cell r="AW1129">
            <v>0</v>
          </cell>
          <cell r="AX1129">
            <v>0</v>
          </cell>
          <cell r="AY1129">
            <v>0</v>
          </cell>
          <cell r="AZ1129">
            <v>0</v>
          </cell>
          <cell r="BA1129">
            <v>0</v>
          </cell>
          <cell r="BB1129">
            <v>0</v>
          </cell>
          <cell r="BC1129">
            <v>0</v>
          </cell>
          <cell r="BD1129">
            <v>0</v>
          </cell>
          <cell r="BE1129">
            <v>0</v>
          </cell>
          <cell r="BF1129">
            <v>0</v>
          </cell>
          <cell r="BG1129">
            <v>0</v>
          </cell>
          <cell r="BH1129">
            <v>0</v>
          </cell>
          <cell r="BI1129">
            <v>0</v>
          </cell>
          <cell r="BJ1129">
            <v>0</v>
          </cell>
          <cell r="BK1129">
            <v>0</v>
          </cell>
          <cell r="BL1129">
            <v>0</v>
          </cell>
          <cell r="BM1129">
            <v>0</v>
          </cell>
          <cell r="BN1129">
            <v>0</v>
          </cell>
          <cell r="BO1129">
            <v>0</v>
          </cell>
          <cell r="BP1129">
            <v>0</v>
          </cell>
          <cell r="BQ1129">
            <v>0</v>
          </cell>
          <cell r="BR1129">
            <v>0</v>
          </cell>
          <cell r="BS1129">
            <v>0</v>
          </cell>
          <cell r="BT1129">
            <v>0</v>
          </cell>
          <cell r="BU1129">
            <v>0</v>
          </cell>
          <cell r="BV1129">
            <v>0</v>
          </cell>
          <cell r="BW1129">
            <v>0</v>
          </cell>
          <cell r="BX1129">
            <v>0</v>
          </cell>
          <cell r="BY1129">
            <v>0</v>
          </cell>
          <cell r="BZ1129">
            <v>0</v>
          </cell>
          <cell r="CA1129">
            <v>0</v>
          </cell>
          <cell r="CB1129">
            <v>0</v>
          </cell>
          <cell r="CC1129">
            <v>0</v>
          </cell>
          <cell r="CD1129">
            <v>0</v>
          </cell>
          <cell r="CE1129">
            <v>0</v>
          </cell>
          <cell r="CF1129">
            <v>0</v>
          </cell>
          <cell r="CG1129">
            <v>0</v>
          </cell>
          <cell r="CH1129">
            <v>0</v>
          </cell>
          <cell r="CI1129">
            <v>0</v>
          </cell>
          <cell r="CJ1129">
            <v>0</v>
          </cell>
          <cell r="CK1129">
            <v>0</v>
          </cell>
          <cell r="CL1129">
            <v>0</v>
          </cell>
          <cell r="CM1129">
            <v>0</v>
          </cell>
          <cell r="CN1129">
            <v>0</v>
          </cell>
          <cell r="CO1129">
            <v>0</v>
          </cell>
          <cell r="CP1129">
            <v>0</v>
          </cell>
          <cell r="CQ1129">
            <v>0</v>
          </cell>
          <cell r="CR1129">
            <v>0</v>
          </cell>
          <cell r="CS1129">
            <v>0</v>
          </cell>
          <cell r="CT1129">
            <v>0</v>
          </cell>
          <cell r="CU1129">
            <v>0</v>
          </cell>
          <cell r="CV1129">
            <v>0</v>
          </cell>
          <cell r="CW1129">
            <v>0</v>
          </cell>
          <cell r="CX1129">
            <v>0</v>
          </cell>
          <cell r="CY1129">
            <v>0</v>
          </cell>
          <cell r="CZ1129">
            <v>0</v>
          </cell>
          <cell r="DA1129">
            <v>0</v>
          </cell>
          <cell r="DB1129">
            <v>0</v>
          </cell>
        </row>
        <row r="1130">
          <cell r="C1130" t="str">
            <v>HB47</v>
          </cell>
          <cell r="E1130">
            <v>2885310.1999999993</v>
          </cell>
          <cell r="F1130">
            <v>2046075.2000000002</v>
          </cell>
          <cell r="G1130">
            <v>1884234.9000000001</v>
          </cell>
          <cell r="N1130">
            <v>0</v>
          </cell>
          <cell r="O1130">
            <v>0</v>
          </cell>
          <cell r="P1130">
            <v>0</v>
          </cell>
          <cell r="Q1130">
            <v>0</v>
          </cell>
          <cell r="R1130">
            <v>0</v>
          </cell>
          <cell r="S1130">
            <v>0</v>
          </cell>
          <cell r="T1130">
            <v>0</v>
          </cell>
          <cell r="U1130">
            <v>0</v>
          </cell>
          <cell r="V1130">
            <v>0</v>
          </cell>
          <cell r="W1130">
            <v>0</v>
          </cell>
          <cell r="X1130">
            <v>0</v>
          </cell>
          <cell r="Y1130">
            <v>0</v>
          </cell>
          <cell r="Z1130">
            <v>0</v>
          </cell>
          <cell r="AA1130">
            <v>0</v>
          </cell>
          <cell r="AB1130">
            <v>0</v>
          </cell>
          <cell r="AC1130">
            <v>0</v>
          </cell>
          <cell r="AD1130">
            <v>0</v>
          </cell>
          <cell r="AE1130">
            <v>0</v>
          </cell>
          <cell r="AF1130">
            <v>0</v>
          </cell>
          <cell r="AG1130">
            <v>0</v>
          </cell>
          <cell r="AH1130">
            <v>0</v>
          </cell>
          <cell r="AI1130">
            <v>0</v>
          </cell>
          <cell r="AJ1130">
            <v>0</v>
          </cell>
          <cell r="AK1130">
            <v>0</v>
          </cell>
          <cell r="AL1130">
            <v>0</v>
          </cell>
          <cell r="AM1130">
            <v>0</v>
          </cell>
          <cell r="AN1130">
            <v>0</v>
          </cell>
          <cell r="AO1130">
            <v>0</v>
          </cell>
          <cell r="AP1130">
            <v>0</v>
          </cell>
          <cell r="AQ1130">
            <v>0</v>
          </cell>
          <cell r="AR1130">
            <v>0</v>
          </cell>
          <cell r="AS1130">
            <v>0</v>
          </cell>
          <cell r="AT1130">
            <v>0</v>
          </cell>
          <cell r="AU1130">
            <v>0</v>
          </cell>
          <cell r="AV1130">
            <v>0</v>
          </cell>
          <cell r="AW1130">
            <v>0</v>
          </cell>
          <cell r="AX1130">
            <v>0</v>
          </cell>
          <cell r="AY1130">
            <v>0</v>
          </cell>
          <cell r="AZ1130">
            <v>0</v>
          </cell>
          <cell r="BA1130">
            <v>0</v>
          </cell>
          <cell r="BB1130">
            <v>0</v>
          </cell>
          <cell r="BC1130">
            <v>0</v>
          </cell>
          <cell r="BD1130">
            <v>0</v>
          </cell>
          <cell r="BE1130">
            <v>0</v>
          </cell>
          <cell r="BF1130">
            <v>0</v>
          </cell>
          <cell r="BG1130">
            <v>0</v>
          </cell>
          <cell r="BH1130">
            <v>0</v>
          </cell>
          <cell r="BI1130">
            <v>0</v>
          </cell>
          <cell r="BJ1130">
            <v>2885310.1999999993</v>
          </cell>
          <cell r="BK1130">
            <v>2046075.2000000002</v>
          </cell>
          <cell r="BL1130">
            <v>1884234.9000000001</v>
          </cell>
          <cell r="BM1130">
            <v>0</v>
          </cell>
          <cell r="BN1130">
            <v>0</v>
          </cell>
          <cell r="BO1130">
            <v>0</v>
          </cell>
          <cell r="BP1130">
            <v>0</v>
          </cell>
          <cell r="BQ1130">
            <v>0</v>
          </cell>
          <cell r="BR1130">
            <v>0</v>
          </cell>
          <cell r="BS1130">
            <v>0</v>
          </cell>
          <cell r="BT1130">
            <v>0</v>
          </cell>
          <cell r="BU1130">
            <v>0</v>
          </cell>
          <cell r="BV1130">
            <v>0</v>
          </cell>
          <cell r="BW1130">
            <v>0</v>
          </cell>
          <cell r="BX1130">
            <v>0</v>
          </cell>
          <cell r="BY1130">
            <v>0</v>
          </cell>
          <cell r="BZ1130">
            <v>0</v>
          </cell>
          <cell r="CA1130">
            <v>0</v>
          </cell>
          <cell r="CB1130">
            <v>0</v>
          </cell>
          <cell r="CC1130">
            <v>0</v>
          </cell>
          <cell r="CD1130">
            <v>0</v>
          </cell>
          <cell r="CE1130">
            <v>0</v>
          </cell>
          <cell r="CF1130">
            <v>0</v>
          </cell>
          <cell r="CG1130">
            <v>0</v>
          </cell>
          <cell r="CH1130">
            <v>0</v>
          </cell>
          <cell r="CI1130">
            <v>0</v>
          </cell>
          <cell r="CJ1130">
            <v>0</v>
          </cell>
          <cell r="CK1130">
            <v>0</v>
          </cell>
          <cell r="CL1130">
            <v>0</v>
          </cell>
          <cell r="CM1130">
            <v>0</v>
          </cell>
          <cell r="CN1130">
            <v>0</v>
          </cell>
          <cell r="CO1130">
            <v>0</v>
          </cell>
          <cell r="CP1130">
            <v>0</v>
          </cell>
          <cell r="CQ1130">
            <v>0</v>
          </cell>
          <cell r="CR1130">
            <v>0</v>
          </cell>
          <cell r="CS1130">
            <v>0</v>
          </cell>
          <cell r="CT1130">
            <v>0</v>
          </cell>
          <cell r="CU1130">
            <v>0</v>
          </cell>
          <cell r="CV1130">
            <v>0</v>
          </cell>
          <cell r="CW1130">
            <v>0</v>
          </cell>
          <cell r="CX1130">
            <v>0</v>
          </cell>
          <cell r="CY1130">
            <v>0</v>
          </cell>
          <cell r="CZ1130">
            <v>0</v>
          </cell>
          <cell r="DA1130">
            <v>0</v>
          </cell>
          <cell r="DB1130">
            <v>0</v>
          </cell>
        </row>
        <row r="1131">
          <cell r="C1131" t="str">
            <v>HB48</v>
          </cell>
          <cell r="E1131">
            <v>2788421.5999999987</v>
          </cell>
          <cell r="F1131">
            <v>1562640.3000000003</v>
          </cell>
          <cell r="G1131">
            <v>1961805.4999999998</v>
          </cell>
          <cell r="N1131">
            <v>0</v>
          </cell>
          <cell r="O1131">
            <v>0</v>
          </cell>
          <cell r="P1131">
            <v>0</v>
          </cell>
          <cell r="Q1131">
            <v>0</v>
          </cell>
          <cell r="R1131">
            <v>0</v>
          </cell>
          <cell r="S1131">
            <v>0</v>
          </cell>
          <cell r="T1131">
            <v>0</v>
          </cell>
          <cell r="U1131">
            <v>0</v>
          </cell>
          <cell r="V1131">
            <v>0</v>
          </cell>
          <cell r="W1131">
            <v>0</v>
          </cell>
          <cell r="X1131">
            <v>0</v>
          </cell>
          <cell r="Y1131">
            <v>0</v>
          </cell>
          <cell r="Z1131">
            <v>0</v>
          </cell>
          <cell r="AA1131">
            <v>0</v>
          </cell>
          <cell r="AB1131">
            <v>0</v>
          </cell>
          <cell r="AC1131">
            <v>0</v>
          </cell>
          <cell r="AD1131">
            <v>0</v>
          </cell>
          <cell r="AE1131">
            <v>0</v>
          </cell>
          <cell r="AF1131">
            <v>0</v>
          </cell>
          <cell r="AG1131">
            <v>0</v>
          </cell>
          <cell r="AH1131">
            <v>0</v>
          </cell>
          <cell r="AI1131">
            <v>0</v>
          </cell>
          <cell r="AJ1131">
            <v>0</v>
          </cell>
          <cell r="AK1131">
            <v>0</v>
          </cell>
          <cell r="AL1131">
            <v>0</v>
          </cell>
          <cell r="AM1131">
            <v>0</v>
          </cell>
          <cell r="AN1131">
            <v>0</v>
          </cell>
          <cell r="AO1131">
            <v>0</v>
          </cell>
          <cell r="AP1131">
            <v>0</v>
          </cell>
          <cell r="AQ1131">
            <v>0</v>
          </cell>
          <cell r="AR1131">
            <v>0</v>
          </cell>
          <cell r="AS1131">
            <v>0</v>
          </cell>
          <cell r="AT1131">
            <v>0</v>
          </cell>
          <cell r="AU1131">
            <v>0</v>
          </cell>
          <cell r="AV1131">
            <v>0</v>
          </cell>
          <cell r="AW1131">
            <v>0</v>
          </cell>
          <cell r="AX1131">
            <v>0</v>
          </cell>
          <cell r="AY1131">
            <v>0</v>
          </cell>
          <cell r="AZ1131">
            <v>0</v>
          </cell>
          <cell r="BA1131">
            <v>0</v>
          </cell>
          <cell r="BB1131">
            <v>0</v>
          </cell>
          <cell r="BC1131">
            <v>0</v>
          </cell>
          <cell r="BD1131">
            <v>0</v>
          </cell>
          <cell r="BE1131">
            <v>0</v>
          </cell>
          <cell r="BF1131">
            <v>0</v>
          </cell>
          <cell r="BG1131">
            <v>2788421.5999999987</v>
          </cell>
          <cell r="BH1131">
            <v>1562639.0000000002</v>
          </cell>
          <cell r="BI1131">
            <v>1961805.4999999998</v>
          </cell>
          <cell r="BJ1131">
            <v>0</v>
          </cell>
          <cell r="BK1131">
            <v>1.3</v>
          </cell>
          <cell r="BL1131">
            <v>0</v>
          </cell>
          <cell r="BM1131">
            <v>0</v>
          </cell>
          <cell r="BN1131">
            <v>0</v>
          </cell>
          <cell r="BO1131">
            <v>0</v>
          </cell>
          <cell r="BP1131">
            <v>0</v>
          </cell>
          <cell r="BQ1131">
            <v>0</v>
          </cell>
          <cell r="BR1131">
            <v>0</v>
          </cell>
          <cell r="BS1131">
            <v>0</v>
          </cell>
          <cell r="BT1131">
            <v>0</v>
          </cell>
          <cell r="BU1131">
            <v>0</v>
          </cell>
          <cell r="BV1131">
            <v>0</v>
          </cell>
          <cell r="BW1131">
            <v>0</v>
          </cell>
          <cell r="BX1131">
            <v>0</v>
          </cell>
          <cell r="BY1131">
            <v>0</v>
          </cell>
          <cell r="BZ1131">
            <v>0</v>
          </cell>
          <cell r="CA1131">
            <v>0</v>
          </cell>
          <cell r="CB1131">
            <v>0</v>
          </cell>
          <cell r="CC1131">
            <v>0</v>
          </cell>
          <cell r="CD1131">
            <v>0</v>
          </cell>
          <cell r="CE1131">
            <v>0</v>
          </cell>
          <cell r="CF1131">
            <v>0</v>
          </cell>
          <cell r="CG1131">
            <v>0</v>
          </cell>
          <cell r="CH1131">
            <v>0</v>
          </cell>
          <cell r="CI1131">
            <v>0</v>
          </cell>
          <cell r="CJ1131">
            <v>0</v>
          </cell>
          <cell r="CK1131">
            <v>0</v>
          </cell>
          <cell r="CL1131">
            <v>0</v>
          </cell>
          <cell r="CM1131">
            <v>0</v>
          </cell>
          <cell r="CN1131">
            <v>0</v>
          </cell>
          <cell r="CO1131">
            <v>0</v>
          </cell>
          <cell r="CP1131">
            <v>0</v>
          </cell>
          <cell r="CQ1131">
            <v>0</v>
          </cell>
          <cell r="CR1131">
            <v>0</v>
          </cell>
          <cell r="CS1131">
            <v>0</v>
          </cell>
          <cell r="CT1131">
            <v>0</v>
          </cell>
          <cell r="CU1131">
            <v>0</v>
          </cell>
          <cell r="CV1131">
            <v>0</v>
          </cell>
          <cell r="CW1131">
            <v>0</v>
          </cell>
          <cell r="CX1131">
            <v>0</v>
          </cell>
          <cell r="CY1131">
            <v>0</v>
          </cell>
          <cell r="CZ1131">
            <v>0</v>
          </cell>
          <cell r="DA1131">
            <v>0</v>
          </cell>
          <cell r="DB1131">
            <v>0</v>
          </cell>
        </row>
        <row r="1132">
          <cell r="C1132" t="str">
            <v>HB49</v>
          </cell>
          <cell r="E1132">
            <v>2575744.0999999996</v>
          </cell>
          <cell r="F1132">
            <v>2408824.0999999987</v>
          </cell>
          <cell r="G1132">
            <v>1708572.4</v>
          </cell>
          <cell r="N1132">
            <v>0</v>
          </cell>
          <cell r="O1132">
            <v>0</v>
          </cell>
          <cell r="P1132">
            <v>0</v>
          </cell>
          <cell r="Q1132">
            <v>0</v>
          </cell>
          <cell r="R1132">
            <v>0</v>
          </cell>
          <cell r="S1132">
            <v>0</v>
          </cell>
          <cell r="T1132">
            <v>0</v>
          </cell>
          <cell r="U1132">
            <v>0</v>
          </cell>
          <cell r="V1132">
            <v>0</v>
          </cell>
          <cell r="W1132">
            <v>0</v>
          </cell>
          <cell r="X1132">
            <v>0</v>
          </cell>
          <cell r="Y1132">
            <v>0</v>
          </cell>
          <cell r="Z1132">
            <v>0</v>
          </cell>
          <cell r="AA1132">
            <v>0</v>
          </cell>
          <cell r="AB1132">
            <v>0</v>
          </cell>
          <cell r="AC1132">
            <v>0</v>
          </cell>
          <cell r="AD1132">
            <v>0</v>
          </cell>
          <cell r="AE1132">
            <v>0</v>
          </cell>
          <cell r="AF1132">
            <v>0</v>
          </cell>
          <cell r="AG1132">
            <v>0</v>
          </cell>
          <cell r="AH1132">
            <v>0</v>
          </cell>
          <cell r="AI1132">
            <v>0</v>
          </cell>
          <cell r="AJ1132">
            <v>0</v>
          </cell>
          <cell r="AK1132">
            <v>0</v>
          </cell>
          <cell r="AL1132">
            <v>0</v>
          </cell>
          <cell r="AM1132">
            <v>0</v>
          </cell>
          <cell r="AN1132">
            <v>0</v>
          </cell>
          <cell r="AO1132">
            <v>0</v>
          </cell>
          <cell r="AP1132">
            <v>0</v>
          </cell>
          <cell r="AQ1132">
            <v>0</v>
          </cell>
          <cell r="AR1132">
            <v>0</v>
          </cell>
          <cell r="AS1132">
            <v>0</v>
          </cell>
          <cell r="AT1132">
            <v>0</v>
          </cell>
          <cell r="AU1132">
            <v>0</v>
          </cell>
          <cell r="AV1132">
            <v>0</v>
          </cell>
          <cell r="AW1132">
            <v>0</v>
          </cell>
          <cell r="AX1132">
            <v>0</v>
          </cell>
          <cell r="AY1132">
            <v>0</v>
          </cell>
          <cell r="AZ1132">
            <v>0</v>
          </cell>
          <cell r="BA1132">
            <v>2356515.2000000002</v>
          </cell>
          <cell r="BB1132">
            <v>2295108.8999999994</v>
          </cell>
          <cell r="BC1132">
            <v>1565718.7999999998</v>
          </cell>
          <cell r="BD1132">
            <v>219228.89999999997</v>
          </cell>
          <cell r="BE1132">
            <v>113715.20000000001</v>
          </cell>
          <cell r="BF1132">
            <v>142853.6</v>
          </cell>
          <cell r="BG1132">
            <v>0</v>
          </cell>
          <cell r="BH1132">
            <v>0</v>
          </cell>
          <cell r="BI1132">
            <v>0</v>
          </cell>
          <cell r="BJ1132">
            <v>0</v>
          </cell>
          <cell r="BK1132">
            <v>0</v>
          </cell>
          <cell r="BL1132">
            <v>0</v>
          </cell>
          <cell r="BM1132">
            <v>0</v>
          </cell>
          <cell r="BN1132">
            <v>0</v>
          </cell>
          <cell r="BO1132">
            <v>0</v>
          </cell>
          <cell r="BP1132">
            <v>0</v>
          </cell>
          <cell r="BQ1132">
            <v>0</v>
          </cell>
          <cell r="BR1132">
            <v>0</v>
          </cell>
          <cell r="BS1132">
            <v>0</v>
          </cell>
          <cell r="BT1132">
            <v>0</v>
          </cell>
          <cell r="BU1132">
            <v>0</v>
          </cell>
          <cell r="BV1132">
            <v>0</v>
          </cell>
          <cell r="BW1132">
            <v>0</v>
          </cell>
          <cell r="BX1132">
            <v>0</v>
          </cell>
          <cell r="BY1132">
            <v>0</v>
          </cell>
          <cell r="BZ1132">
            <v>0</v>
          </cell>
          <cell r="CA1132">
            <v>0</v>
          </cell>
          <cell r="CB1132">
            <v>0</v>
          </cell>
          <cell r="CC1132">
            <v>0</v>
          </cell>
          <cell r="CD1132">
            <v>0</v>
          </cell>
          <cell r="CE1132">
            <v>0</v>
          </cell>
          <cell r="CF1132">
            <v>0</v>
          </cell>
          <cell r="CG1132">
            <v>0</v>
          </cell>
          <cell r="CH1132">
            <v>0</v>
          </cell>
          <cell r="CI1132">
            <v>0</v>
          </cell>
          <cell r="CJ1132">
            <v>0</v>
          </cell>
          <cell r="CK1132">
            <v>0</v>
          </cell>
          <cell r="CL1132">
            <v>0</v>
          </cell>
          <cell r="CM1132">
            <v>0</v>
          </cell>
          <cell r="CN1132">
            <v>0</v>
          </cell>
          <cell r="CO1132">
            <v>0</v>
          </cell>
          <cell r="CP1132">
            <v>0</v>
          </cell>
          <cell r="CQ1132">
            <v>0</v>
          </cell>
          <cell r="CR1132">
            <v>0</v>
          </cell>
          <cell r="CS1132">
            <v>0</v>
          </cell>
          <cell r="CT1132">
            <v>0</v>
          </cell>
          <cell r="CU1132">
            <v>0</v>
          </cell>
          <cell r="CV1132">
            <v>0</v>
          </cell>
          <cell r="CW1132">
            <v>0</v>
          </cell>
          <cell r="CX1132">
            <v>0</v>
          </cell>
          <cell r="CY1132">
            <v>0</v>
          </cell>
          <cell r="CZ1132">
            <v>0</v>
          </cell>
          <cell r="DA1132">
            <v>0</v>
          </cell>
          <cell r="DB1132">
            <v>0</v>
          </cell>
        </row>
        <row r="1133">
          <cell r="C1133" t="str">
            <v>HB50</v>
          </cell>
          <cell r="E1133">
            <v>2904690.2999999993</v>
          </cell>
          <cell r="F1133">
            <v>2544322.4000000004</v>
          </cell>
          <cell r="G1133">
            <v>1911466.5</v>
          </cell>
          <cell r="N1133">
            <v>0</v>
          </cell>
          <cell r="O1133">
            <v>0</v>
          </cell>
          <cell r="P1133">
            <v>0</v>
          </cell>
          <cell r="Q1133">
            <v>0</v>
          </cell>
          <cell r="R1133">
            <v>0</v>
          </cell>
          <cell r="S1133">
            <v>0</v>
          </cell>
          <cell r="T1133">
            <v>0</v>
          </cell>
          <cell r="U1133">
            <v>0</v>
          </cell>
          <cell r="V1133">
            <v>0</v>
          </cell>
          <cell r="W1133">
            <v>0</v>
          </cell>
          <cell r="X1133">
            <v>0</v>
          </cell>
          <cell r="Y1133">
            <v>0</v>
          </cell>
          <cell r="Z1133">
            <v>0</v>
          </cell>
          <cell r="AA1133">
            <v>0</v>
          </cell>
          <cell r="AB1133">
            <v>0</v>
          </cell>
          <cell r="AC1133">
            <v>0</v>
          </cell>
          <cell r="AD1133">
            <v>0</v>
          </cell>
          <cell r="AE1133">
            <v>0</v>
          </cell>
          <cell r="AF1133">
            <v>0</v>
          </cell>
          <cell r="AG1133">
            <v>0</v>
          </cell>
          <cell r="AH1133">
            <v>0</v>
          </cell>
          <cell r="AI1133">
            <v>0</v>
          </cell>
          <cell r="AJ1133">
            <v>0</v>
          </cell>
          <cell r="AK1133">
            <v>0</v>
          </cell>
          <cell r="AL1133">
            <v>0</v>
          </cell>
          <cell r="AM1133">
            <v>0</v>
          </cell>
          <cell r="AN1133">
            <v>0</v>
          </cell>
          <cell r="AO1133">
            <v>0</v>
          </cell>
          <cell r="AP1133">
            <v>0</v>
          </cell>
          <cell r="AQ1133">
            <v>0</v>
          </cell>
          <cell r="AR1133">
            <v>0</v>
          </cell>
          <cell r="AS1133">
            <v>0</v>
          </cell>
          <cell r="AT1133">
            <v>0</v>
          </cell>
          <cell r="AU1133">
            <v>2904690.2999999993</v>
          </cell>
          <cell r="AV1133">
            <v>2544322.4000000004</v>
          </cell>
          <cell r="AW1133">
            <v>1911466.5</v>
          </cell>
          <cell r="AX1133">
            <v>0</v>
          </cell>
          <cell r="AY1133">
            <v>0</v>
          </cell>
          <cell r="AZ1133">
            <v>0</v>
          </cell>
          <cell r="BA1133">
            <v>0</v>
          </cell>
          <cell r="BB1133">
            <v>0</v>
          </cell>
          <cell r="BC1133">
            <v>0</v>
          </cell>
          <cell r="BD1133">
            <v>0</v>
          </cell>
          <cell r="BE1133">
            <v>0</v>
          </cell>
          <cell r="BF1133">
            <v>0</v>
          </cell>
          <cell r="BG1133">
            <v>0</v>
          </cell>
          <cell r="BH1133">
            <v>0</v>
          </cell>
          <cell r="BI1133">
            <v>0</v>
          </cell>
          <cell r="BJ1133">
            <v>0</v>
          </cell>
          <cell r="BK1133">
            <v>0</v>
          </cell>
          <cell r="BL1133">
            <v>0</v>
          </cell>
          <cell r="BM1133">
            <v>0</v>
          </cell>
          <cell r="BN1133">
            <v>0</v>
          </cell>
          <cell r="BO1133">
            <v>0</v>
          </cell>
          <cell r="BP1133">
            <v>0</v>
          </cell>
          <cell r="BQ1133">
            <v>0</v>
          </cell>
          <cell r="BR1133">
            <v>0</v>
          </cell>
          <cell r="BS1133">
            <v>0</v>
          </cell>
          <cell r="BT1133">
            <v>0</v>
          </cell>
          <cell r="BU1133">
            <v>0</v>
          </cell>
          <cell r="BV1133">
            <v>0</v>
          </cell>
          <cell r="BW1133">
            <v>0</v>
          </cell>
          <cell r="BX1133">
            <v>0</v>
          </cell>
          <cell r="BY1133">
            <v>0</v>
          </cell>
          <cell r="BZ1133">
            <v>0</v>
          </cell>
          <cell r="CA1133">
            <v>0</v>
          </cell>
          <cell r="CB1133">
            <v>0</v>
          </cell>
          <cell r="CC1133">
            <v>0</v>
          </cell>
          <cell r="CD1133">
            <v>0</v>
          </cell>
          <cell r="CE1133">
            <v>0</v>
          </cell>
          <cell r="CF1133">
            <v>0</v>
          </cell>
          <cell r="CG1133">
            <v>0</v>
          </cell>
          <cell r="CH1133">
            <v>0</v>
          </cell>
          <cell r="CI1133">
            <v>0</v>
          </cell>
          <cell r="CJ1133">
            <v>0</v>
          </cell>
          <cell r="CK1133">
            <v>0</v>
          </cell>
          <cell r="CL1133">
            <v>0</v>
          </cell>
          <cell r="CM1133">
            <v>0</v>
          </cell>
          <cell r="CN1133">
            <v>0</v>
          </cell>
          <cell r="CO1133">
            <v>0</v>
          </cell>
          <cell r="CP1133">
            <v>0</v>
          </cell>
          <cell r="CQ1133">
            <v>0</v>
          </cell>
          <cell r="CR1133">
            <v>0</v>
          </cell>
          <cell r="CS1133">
            <v>0</v>
          </cell>
          <cell r="CT1133">
            <v>0</v>
          </cell>
          <cell r="CU1133">
            <v>0</v>
          </cell>
          <cell r="CV1133">
            <v>0</v>
          </cell>
          <cell r="CW1133">
            <v>0</v>
          </cell>
          <cell r="CX1133">
            <v>0</v>
          </cell>
          <cell r="CY1133">
            <v>0</v>
          </cell>
          <cell r="CZ1133">
            <v>0</v>
          </cell>
          <cell r="DA1133">
            <v>0</v>
          </cell>
          <cell r="DB1133">
            <v>0</v>
          </cell>
        </row>
        <row r="1134">
          <cell r="C1134" t="str">
            <v>HB51</v>
          </cell>
          <cell r="E1134">
            <v>3617812.8</v>
          </cell>
          <cell r="F1134">
            <v>1931992.8</v>
          </cell>
          <cell r="G1134">
            <v>2346030.1999999997</v>
          </cell>
          <cell r="N1134">
            <v>0</v>
          </cell>
          <cell r="O1134">
            <v>0</v>
          </cell>
          <cell r="P1134">
            <v>0</v>
          </cell>
          <cell r="Q1134">
            <v>0</v>
          </cell>
          <cell r="R1134">
            <v>0</v>
          </cell>
          <cell r="S1134">
            <v>0</v>
          </cell>
          <cell r="T1134">
            <v>0</v>
          </cell>
          <cell r="U1134">
            <v>0</v>
          </cell>
          <cell r="V1134">
            <v>0</v>
          </cell>
          <cell r="W1134">
            <v>0</v>
          </cell>
          <cell r="X1134">
            <v>0</v>
          </cell>
          <cell r="Y1134">
            <v>0</v>
          </cell>
          <cell r="Z1134">
            <v>0</v>
          </cell>
          <cell r="AA1134">
            <v>0</v>
          </cell>
          <cell r="AB1134">
            <v>0</v>
          </cell>
          <cell r="AC1134">
            <v>0</v>
          </cell>
          <cell r="AD1134">
            <v>0</v>
          </cell>
          <cell r="AE1134">
            <v>0</v>
          </cell>
          <cell r="AF1134">
            <v>0</v>
          </cell>
          <cell r="AG1134">
            <v>0</v>
          </cell>
          <cell r="AH1134">
            <v>0</v>
          </cell>
          <cell r="AI1134">
            <v>130578.4</v>
          </cell>
          <cell r="AJ1134">
            <v>619421.79999999993</v>
          </cell>
          <cell r="AK1134">
            <v>89393.8</v>
          </cell>
          <cell r="AL1134">
            <v>0</v>
          </cell>
          <cell r="AM1134">
            <v>0</v>
          </cell>
          <cell r="AN1134">
            <v>0</v>
          </cell>
          <cell r="AO1134">
            <v>0</v>
          </cell>
          <cell r="AP1134">
            <v>0</v>
          </cell>
          <cell r="AQ1134">
            <v>0</v>
          </cell>
          <cell r="AR1134">
            <v>536152.9</v>
          </cell>
          <cell r="AS1134">
            <v>565225.9</v>
          </cell>
          <cell r="AT1134">
            <v>343687.1</v>
          </cell>
          <cell r="AU1134">
            <v>2951081.5</v>
          </cell>
          <cell r="AV1134">
            <v>747345.1</v>
          </cell>
          <cell r="AW1134">
            <v>1912949.3</v>
          </cell>
          <cell r="AX1134">
            <v>0</v>
          </cell>
          <cell r="AY1134">
            <v>0</v>
          </cell>
          <cell r="AZ1134">
            <v>0</v>
          </cell>
          <cell r="BA1134">
            <v>0</v>
          </cell>
          <cell r="BB1134">
            <v>0</v>
          </cell>
          <cell r="BC1134">
            <v>0</v>
          </cell>
          <cell r="BD1134">
            <v>0</v>
          </cell>
          <cell r="BE1134">
            <v>0</v>
          </cell>
          <cell r="BF1134">
            <v>0</v>
          </cell>
          <cell r="BG1134">
            <v>0</v>
          </cell>
          <cell r="BH1134">
            <v>0</v>
          </cell>
          <cell r="BI1134">
            <v>0</v>
          </cell>
          <cell r="BJ1134">
            <v>0</v>
          </cell>
          <cell r="BK1134">
            <v>0</v>
          </cell>
          <cell r="BL1134">
            <v>0</v>
          </cell>
          <cell r="BM1134">
            <v>0</v>
          </cell>
          <cell r="BN1134">
            <v>0</v>
          </cell>
          <cell r="BO1134">
            <v>0</v>
          </cell>
          <cell r="BP1134">
            <v>0</v>
          </cell>
          <cell r="BQ1134">
            <v>0</v>
          </cell>
          <cell r="BR1134">
            <v>0</v>
          </cell>
          <cell r="BS1134">
            <v>0</v>
          </cell>
          <cell r="BT1134">
            <v>0</v>
          </cell>
          <cell r="BU1134">
            <v>0</v>
          </cell>
          <cell r="BV1134">
            <v>0</v>
          </cell>
          <cell r="BW1134">
            <v>0</v>
          </cell>
          <cell r="BX1134">
            <v>0</v>
          </cell>
          <cell r="BY1134">
            <v>0</v>
          </cell>
          <cell r="BZ1134">
            <v>0</v>
          </cell>
          <cell r="CA1134">
            <v>0</v>
          </cell>
          <cell r="CB1134">
            <v>0</v>
          </cell>
          <cell r="CC1134">
            <v>0</v>
          </cell>
          <cell r="CD1134">
            <v>0</v>
          </cell>
          <cell r="CE1134">
            <v>0</v>
          </cell>
          <cell r="CF1134">
            <v>0</v>
          </cell>
          <cell r="CG1134">
            <v>0</v>
          </cell>
          <cell r="CH1134">
            <v>0</v>
          </cell>
          <cell r="CI1134">
            <v>0</v>
          </cell>
          <cell r="CJ1134">
            <v>0</v>
          </cell>
          <cell r="CK1134">
            <v>0</v>
          </cell>
          <cell r="CL1134">
            <v>0</v>
          </cell>
          <cell r="CM1134">
            <v>0</v>
          </cell>
          <cell r="CN1134">
            <v>0</v>
          </cell>
          <cell r="CO1134">
            <v>0</v>
          </cell>
          <cell r="CP1134">
            <v>0</v>
          </cell>
          <cell r="CQ1134">
            <v>0</v>
          </cell>
          <cell r="CR1134">
            <v>0</v>
          </cell>
          <cell r="CS1134">
            <v>0</v>
          </cell>
          <cell r="CT1134">
            <v>0</v>
          </cell>
          <cell r="CU1134">
            <v>0</v>
          </cell>
          <cell r="CV1134">
            <v>0</v>
          </cell>
          <cell r="CW1134">
            <v>0</v>
          </cell>
          <cell r="CX1134">
            <v>0</v>
          </cell>
          <cell r="CY1134">
            <v>0</v>
          </cell>
          <cell r="CZ1134">
            <v>0</v>
          </cell>
          <cell r="DA1134">
            <v>0</v>
          </cell>
          <cell r="DB1134">
            <v>0</v>
          </cell>
        </row>
        <row r="1135">
          <cell r="C1135" t="str">
            <v>HB52</v>
          </cell>
          <cell r="E1135">
            <v>1877122.7</v>
          </cell>
          <cell r="F1135">
            <v>537352.6</v>
          </cell>
          <cell r="G1135">
            <v>1197433.4000000001</v>
          </cell>
          <cell r="N1135">
            <v>0</v>
          </cell>
          <cell r="O1135">
            <v>0</v>
          </cell>
          <cell r="P1135">
            <v>0</v>
          </cell>
          <cell r="Q1135">
            <v>0</v>
          </cell>
          <cell r="R1135">
            <v>0</v>
          </cell>
          <cell r="S1135">
            <v>0</v>
          </cell>
          <cell r="T1135">
            <v>0</v>
          </cell>
          <cell r="U1135">
            <v>0</v>
          </cell>
          <cell r="V1135">
            <v>0</v>
          </cell>
          <cell r="W1135">
            <v>0</v>
          </cell>
          <cell r="X1135">
            <v>0</v>
          </cell>
          <cell r="Y1135">
            <v>0</v>
          </cell>
          <cell r="Z1135">
            <v>0</v>
          </cell>
          <cell r="AA1135">
            <v>0</v>
          </cell>
          <cell r="AB1135">
            <v>0</v>
          </cell>
          <cell r="AC1135">
            <v>0</v>
          </cell>
          <cell r="AD1135">
            <v>0</v>
          </cell>
          <cell r="AE1135">
            <v>0</v>
          </cell>
          <cell r="AF1135">
            <v>0</v>
          </cell>
          <cell r="AG1135">
            <v>0</v>
          </cell>
          <cell r="AH1135">
            <v>0</v>
          </cell>
          <cell r="AI1135">
            <v>901908.89999999991</v>
          </cell>
          <cell r="AJ1135">
            <v>210285.09999999998</v>
          </cell>
          <cell r="AK1135">
            <v>562369.19999999995</v>
          </cell>
          <cell r="AL1135">
            <v>0</v>
          </cell>
          <cell r="AM1135">
            <v>0</v>
          </cell>
          <cell r="AN1135">
            <v>0</v>
          </cell>
          <cell r="AO1135">
            <v>0</v>
          </cell>
          <cell r="AP1135">
            <v>0</v>
          </cell>
          <cell r="AQ1135">
            <v>0</v>
          </cell>
          <cell r="AR1135">
            <v>207232.5</v>
          </cell>
          <cell r="AS1135">
            <v>73061.3</v>
          </cell>
          <cell r="AT1135">
            <v>144662.80000000002</v>
          </cell>
          <cell r="AU1135">
            <v>767981.3</v>
          </cell>
          <cell r="AV1135">
            <v>254006.2</v>
          </cell>
          <cell r="AW1135">
            <v>490401.39999999997</v>
          </cell>
          <cell r="AX1135">
            <v>0</v>
          </cell>
          <cell r="AY1135">
            <v>0</v>
          </cell>
          <cell r="AZ1135">
            <v>0</v>
          </cell>
          <cell r="BA1135">
            <v>0</v>
          </cell>
          <cell r="BB1135">
            <v>0</v>
          </cell>
          <cell r="BC1135">
            <v>0</v>
          </cell>
          <cell r="BD1135">
            <v>0</v>
          </cell>
          <cell r="BE1135">
            <v>0</v>
          </cell>
          <cell r="BF1135">
            <v>0</v>
          </cell>
          <cell r="BG1135">
            <v>0</v>
          </cell>
          <cell r="BH1135">
            <v>0</v>
          </cell>
          <cell r="BI1135">
            <v>0</v>
          </cell>
          <cell r="BJ1135">
            <v>0</v>
          </cell>
          <cell r="BK1135">
            <v>0</v>
          </cell>
          <cell r="BL1135">
            <v>0</v>
          </cell>
          <cell r="BM1135">
            <v>0</v>
          </cell>
          <cell r="BN1135">
            <v>0</v>
          </cell>
          <cell r="BO1135">
            <v>0</v>
          </cell>
          <cell r="BP1135">
            <v>0</v>
          </cell>
          <cell r="BQ1135">
            <v>0</v>
          </cell>
          <cell r="BR1135">
            <v>0</v>
          </cell>
          <cell r="BS1135">
            <v>0</v>
          </cell>
          <cell r="BT1135">
            <v>0</v>
          </cell>
          <cell r="BU1135">
            <v>0</v>
          </cell>
          <cell r="BV1135">
            <v>0</v>
          </cell>
          <cell r="BW1135">
            <v>0</v>
          </cell>
          <cell r="BX1135">
            <v>0</v>
          </cell>
          <cell r="BY1135">
            <v>0</v>
          </cell>
          <cell r="BZ1135">
            <v>0</v>
          </cell>
          <cell r="CA1135">
            <v>0</v>
          </cell>
          <cell r="CB1135">
            <v>0</v>
          </cell>
          <cell r="CC1135">
            <v>0</v>
          </cell>
          <cell r="CD1135">
            <v>0</v>
          </cell>
          <cell r="CE1135">
            <v>0</v>
          </cell>
          <cell r="CF1135">
            <v>0</v>
          </cell>
          <cell r="CG1135">
            <v>0</v>
          </cell>
          <cell r="CH1135">
            <v>0</v>
          </cell>
          <cell r="CI1135">
            <v>0</v>
          </cell>
          <cell r="CJ1135">
            <v>0</v>
          </cell>
          <cell r="CK1135">
            <v>0</v>
          </cell>
          <cell r="CL1135">
            <v>0</v>
          </cell>
          <cell r="CM1135">
            <v>0</v>
          </cell>
          <cell r="CN1135">
            <v>0</v>
          </cell>
          <cell r="CO1135">
            <v>0</v>
          </cell>
          <cell r="CP1135">
            <v>0</v>
          </cell>
          <cell r="CQ1135">
            <v>0</v>
          </cell>
          <cell r="CR1135">
            <v>0</v>
          </cell>
          <cell r="CS1135">
            <v>0</v>
          </cell>
          <cell r="CT1135">
            <v>0</v>
          </cell>
          <cell r="CU1135">
            <v>0</v>
          </cell>
          <cell r="CV1135">
            <v>0</v>
          </cell>
          <cell r="CW1135">
            <v>0</v>
          </cell>
          <cell r="CX1135">
            <v>0</v>
          </cell>
          <cell r="CY1135">
            <v>0</v>
          </cell>
          <cell r="CZ1135">
            <v>0</v>
          </cell>
          <cell r="DA1135">
            <v>0</v>
          </cell>
          <cell r="DB1135">
            <v>0</v>
          </cell>
        </row>
        <row r="1236">
          <cell r="C1236" t="str">
            <v>HY1</v>
          </cell>
          <cell r="E1236">
            <v>1949910.1602622224</v>
          </cell>
          <cell r="F1236">
            <v>85766.583238340667</v>
          </cell>
          <cell r="G1236">
            <v>1748394.4915254239</v>
          </cell>
          <cell r="N1236">
            <v>0</v>
          </cell>
          <cell r="O1236">
            <v>0</v>
          </cell>
          <cell r="P1236">
            <v>0</v>
          </cell>
          <cell r="Q1236">
            <v>667536.77558916563</v>
          </cell>
          <cell r="R1236">
            <v>33255.724835208406</v>
          </cell>
          <cell r="S1236">
            <v>605838.47457627114</v>
          </cell>
          <cell r="T1236">
            <v>766059.07890973811</v>
          </cell>
          <cell r="U1236">
            <v>37248.056946027653</v>
          </cell>
          <cell r="V1236">
            <v>688566.18644067796</v>
          </cell>
          <cell r="W1236">
            <v>0</v>
          </cell>
          <cell r="X1236">
            <v>0</v>
          </cell>
          <cell r="Y1236">
            <v>0</v>
          </cell>
          <cell r="Z1236">
            <v>516314.30576331884</v>
          </cell>
          <cell r="AA1236">
            <v>15262.801457104621</v>
          </cell>
          <cell r="AB1236">
            <v>453989.83050847461</v>
          </cell>
          <cell r="AC1236">
            <v>0</v>
          </cell>
          <cell r="AD1236">
            <v>0</v>
          </cell>
          <cell r="AE1236">
            <v>0</v>
          </cell>
          <cell r="AF1236">
            <v>0</v>
          </cell>
          <cell r="AG1236">
            <v>0</v>
          </cell>
          <cell r="AH1236">
            <v>0</v>
          </cell>
          <cell r="AI1236">
            <v>0</v>
          </cell>
          <cell r="AJ1236">
            <v>0</v>
          </cell>
          <cell r="AK1236">
            <v>0</v>
          </cell>
          <cell r="AL1236">
            <v>0</v>
          </cell>
          <cell r="AM1236">
            <v>0</v>
          </cell>
          <cell r="AN1236">
            <v>0</v>
          </cell>
          <cell r="AO1236">
            <v>0</v>
          </cell>
          <cell r="AP1236">
            <v>0</v>
          </cell>
          <cell r="AQ1236">
            <v>0</v>
          </cell>
          <cell r="AR1236">
            <v>0</v>
          </cell>
          <cell r="AS1236">
            <v>0</v>
          </cell>
          <cell r="AT1236">
            <v>0</v>
          </cell>
          <cell r="AU1236">
            <v>0</v>
          </cell>
          <cell r="AV1236">
            <v>0</v>
          </cell>
          <cell r="AW1236">
            <v>0</v>
          </cell>
          <cell r="AX1236">
            <v>0</v>
          </cell>
          <cell r="AY1236">
            <v>0</v>
          </cell>
          <cell r="AZ1236">
            <v>0</v>
          </cell>
          <cell r="BA1236">
            <v>0</v>
          </cell>
          <cell r="BB1236">
            <v>0</v>
          </cell>
          <cell r="BC1236">
            <v>0</v>
          </cell>
          <cell r="BD1236">
            <v>0</v>
          </cell>
          <cell r="BE1236">
            <v>0</v>
          </cell>
          <cell r="BF1236">
            <v>0</v>
          </cell>
          <cell r="BG1236">
            <v>0</v>
          </cell>
          <cell r="BH1236">
            <v>0</v>
          </cell>
          <cell r="BI1236">
            <v>0</v>
          </cell>
          <cell r="BJ1236">
            <v>0</v>
          </cell>
          <cell r="BK1236">
            <v>0</v>
          </cell>
          <cell r="BL1236">
            <v>0</v>
          </cell>
          <cell r="BM1236">
            <v>0</v>
          </cell>
          <cell r="BN1236">
            <v>0</v>
          </cell>
          <cell r="BO1236">
            <v>0</v>
          </cell>
          <cell r="BP1236">
            <v>0</v>
          </cell>
          <cell r="BQ1236">
            <v>0</v>
          </cell>
          <cell r="BR1236">
            <v>0</v>
          </cell>
          <cell r="BS1236">
            <v>0</v>
          </cell>
          <cell r="BT1236">
            <v>0</v>
          </cell>
          <cell r="BU1236">
            <v>0</v>
          </cell>
          <cell r="BV1236">
            <v>0</v>
          </cell>
          <cell r="BW1236">
            <v>0</v>
          </cell>
          <cell r="BX1236">
            <v>0</v>
          </cell>
          <cell r="BY1236">
            <v>0</v>
          </cell>
          <cell r="BZ1236">
            <v>0</v>
          </cell>
          <cell r="CA1236">
            <v>0</v>
          </cell>
          <cell r="CB1236">
            <v>0</v>
          </cell>
          <cell r="CC1236">
            <v>0</v>
          </cell>
          <cell r="CD1236">
            <v>0</v>
          </cell>
          <cell r="CE1236">
            <v>0</v>
          </cell>
          <cell r="CF1236">
            <v>0</v>
          </cell>
          <cell r="CG1236">
            <v>0</v>
          </cell>
          <cell r="CH1236">
            <v>0</v>
          </cell>
          <cell r="CI1236">
            <v>0</v>
          </cell>
          <cell r="CJ1236">
            <v>0</v>
          </cell>
          <cell r="CK1236">
            <v>0</v>
          </cell>
          <cell r="CL1236">
            <v>0</v>
          </cell>
          <cell r="CM1236">
            <v>0</v>
          </cell>
          <cell r="CN1236">
            <v>0</v>
          </cell>
          <cell r="CO1236">
            <v>0</v>
          </cell>
          <cell r="CP1236">
            <v>0</v>
          </cell>
          <cell r="CQ1236">
            <v>0</v>
          </cell>
          <cell r="CR1236">
            <v>0</v>
          </cell>
          <cell r="CS1236">
            <v>0</v>
          </cell>
          <cell r="CT1236">
            <v>0</v>
          </cell>
          <cell r="CU1236">
            <v>0</v>
          </cell>
          <cell r="CV1236">
            <v>0</v>
          </cell>
          <cell r="CW1236">
            <v>0</v>
          </cell>
          <cell r="CX1236">
            <v>0</v>
          </cell>
          <cell r="CY1236">
            <v>0</v>
          </cell>
          <cell r="CZ1236">
            <v>0</v>
          </cell>
          <cell r="DA1236">
            <v>0</v>
          </cell>
          <cell r="DB1236">
            <v>0</v>
          </cell>
        </row>
        <row r="1237">
          <cell r="C1237" t="str">
            <v>HY2</v>
          </cell>
          <cell r="E1237">
            <v>2842190.2862127461</v>
          </cell>
          <cell r="F1237">
            <v>124042.12420082268</v>
          </cell>
          <cell r="G1237">
            <v>2600556.3559322036</v>
          </cell>
          <cell r="N1237">
            <v>0</v>
          </cell>
          <cell r="O1237">
            <v>0</v>
          </cell>
          <cell r="P1237">
            <v>0</v>
          </cell>
          <cell r="Q1237">
            <v>2136092.1362633863</v>
          </cell>
          <cell r="R1237">
            <v>121232.51573573869</v>
          </cell>
          <cell r="S1237">
            <v>1941993.1355932204</v>
          </cell>
          <cell r="T1237">
            <v>299221.09506426187</v>
          </cell>
          <cell r="U1237">
            <v>1219.8775833870247</v>
          </cell>
          <cell r="V1237">
            <v>279288.81355932209</v>
          </cell>
          <cell r="W1237">
            <v>0</v>
          </cell>
          <cell r="X1237">
            <v>0</v>
          </cell>
          <cell r="Y1237">
            <v>0</v>
          </cell>
          <cell r="Z1237">
            <v>406877.05488509848</v>
          </cell>
          <cell r="AA1237">
            <v>1589.7308816969814</v>
          </cell>
          <cell r="AB1237">
            <v>379274.40677966108</v>
          </cell>
          <cell r="AC1237">
            <v>0</v>
          </cell>
          <cell r="AD1237">
            <v>0</v>
          </cell>
          <cell r="AE1237">
            <v>0</v>
          </cell>
          <cell r="AF1237">
            <v>0</v>
          </cell>
          <cell r="AG1237">
            <v>0</v>
          </cell>
          <cell r="AH1237">
            <v>0</v>
          </cell>
          <cell r="AI1237">
            <v>0</v>
          </cell>
          <cell r="AJ1237">
            <v>0</v>
          </cell>
          <cell r="AK1237">
            <v>0</v>
          </cell>
          <cell r="AL1237">
            <v>0</v>
          </cell>
          <cell r="AM1237">
            <v>0</v>
          </cell>
          <cell r="AN1237">
            <v>0</v>
          </cell>
          <cell r="AO1237">
            <v>0</v>
          </cell>
          <cell r="AP1237">
            <v>0</v>
          </cell>
          <cell r="AQ1237">
            <v>0</v>
          </cell>
          <cell r="AR1237">
            <v>0</v>
          </cell>
          <cell r="AS1237">
            <v>0</v>
          </cell>
          <cell r="AT1237">
            <v>0</v>
          </cell>
          <cell r="AU1237">
            <v>0</v>
          </cell>
          <cell r="AV1237">
            <v>0</v>
          </cell>
          <cell r="AW1237">
            <v>0</v>
          </cell>
          <cell r="AX1237">
            <v>0</v>
          </cell>
          <cell r="AY1237">
            <v>0</v>
          </cell>
          <cell r="AZ1237">
            <v>0</v>
          </cell>
          <cell r="BA1237">
            <v>0</v>
          </cell>
          <cell r="BB1237">
            <v>0</v>
          </cell>
          <cell r="BC1237">
            <v>0</v>
          </cell>
          <cell r="BD1237">
            <v>0</v>
          </cell>
          <cell r="BE1237">
            <v>0</v>
          </cell>
          <cell r="BF1237">
            <v>0</v>
          </cell>
          <cell r="BG1237">
            <v>0</v>
          </cell>
          <cell r="BH1237">
            <v>0</v>
          </cell>
          <cell r="BI1237">
            <v>0</v>
          </cell>
          <cell r="BJ1237">
            <v>0</v>
          </cell>
          <cell r="BK1237">
            <v>0</v>
          </cell>
          <cell r="BL1237">
            <v>0</v>
          </cell>
          <cell r="BM1237">
            <v>0</v>
          </cell>
          <cell r="BN1237">
            <v>0</v>
          </cell>
          <cell r="BO1237">
            <v>0</v>
          </cell>
          <cell r="BP1237">
            <v>0</v>
          </cell>
          <cell r="BQ1237">
            <v>0</v>
          </cell>
          <cell r="BR1237">
            <v>0</v>
          </cell>
          <cell r="BS1237">
            <v>0</v>
          </cell>
          <cell r="BT1237">
            <v>0</v>
          </cell>
          <cell r="BU1237">
            <v>0</v>
          </cell>
          <cell r="BV1237">
            <v>0</v>
          </cell>
          <cell r="BW1237">
            <v>0</v>
          </cell>
          <cell r="BX1237">
            <v>0</v>
          </cell>
          <cell r="BY1237">
            <v>0</v>
          </cell>
          <cell r="BZ1237">
            <v>0</v>
          </cell>
          <cell r="CA1237">
            <v>0</v>
          </cell>
          <cell r="CB1237">
            <v>0</v>
          </cell>
          <cell r="CC1237">
            <v>0</v>
          </cell>
          <cell r="CD1237">
            <v>0</v>
          </cell>
          <cell r="CE1237">
            <v>0</v>
          </cell>
          <cell r="CF1237">
            <v>0</v>
          </cell>
          <cell r="CG1237">
            <v>0</v>
          </cell>
          <cell r="CH1237">
            <v>0</v>
          </cell>
          <cell r="CI1237">
            <v>0</v>
          </cell>
          <cell r="CJ1237">
            <v>0</v>
          </cell>
          <cell r="CK1237">
            <v>0</v>
          </cell>
          <cell r="CL1237">
            <v>0</v>
          </cell>
          <cell r="CM1237">
            <v>0</v>
          </cell>
          <cell r="CN1237">
            <v>0</v>
          </cell>
          <cell r="CO1237">
            <v>0</v>
          </cell>
          <cell r="CP1237">
            <v>0</v>
          </cell>
          <cell r="CQ1237">
            <v>0</v>
          </cell>
          <cell r="CR1237">
            <v>0</v>
          </cell>
          <cell r="CS1237">
            <v>0</v>
          </cell>
          <cell r="CT1237">
            <v>0</v>
          </cell>
          <cell r="CU1237">
            <v>0</v>
          </cell>
          <cell r="CV1237">
            <v>0</v>
          </cell>
          <cell r="CW1237">
            <v>0</v>
          </cell>
          <cell r="CX1237">
            <v>0</v>
          </cell>
          <cell r="CY1237">
            <v>0</v>
          </cell>
          <cell r="CZ1237">
            <v>0</v>
          </cell>
          <cell r="DA1237">
            <v>0</v>
          </cell>
          <cell r="DB1237">
            <v>0</v>
          </cell>
        </row>
        <row r="1238">
          <cell r="C1238" t="str">
            <v>HY3</v>
          </cell>
          <cell r="E1238">
            <v>3687955.9631896471</v>
          </cell>
          <cell r="F1238">
            <v>518645.36452396301</v>
          </cell>
          <cell r="G1238">
            <v>3311788.4745762716</v>
          </cell>
          <cell r="N1238">
            <v>0</v>
          </cell>
          <cell r="O1238">
            <v>0</v>
          </cell>
          <cell r="P1238">
            <v>0</v>
          </cell>
          <cell r="Q1238">
            <v>2413899.4202061282</v>
          </cell>
          <cell r="R1238">
            <v>508264.66273479711</v>
          </cell>
          <cell r="S1238">
            <v>2162132.881355932</v>
          </cell>
          <cell r="T1238">
            <v>1018672.057719917</v>
          </cell>
          <cell r="U1238">
            <v>10380.70178916588</v>
          </cell>
          <cell r="V1238">
            <v>923102.54237288143</v>
          </cell>
          <cell r="W1238">
            <v>0</v>
          </cell>
          <cell r="X1238">
            <v>0</v>
          </cell>
          <cell r="Y1238">
            <v>0</v>
          </cell>
          <cell r="Z1238">
            <v>255384.48526360228</v>
          </cell>
          <cell r="AA1238">
            <v>0</v>
          </cell>
          <cell r="AB1238">
            <v>226553.05084745766</v>
          </cell>
          <cell r="AC1238">
            <v>0</v>
          </cell>
          <cell r="AD1238">
            <v>0</v>
          </cell>
          <cell r="AE1238">
            <v>0</v>
          </cell>
          <cell r="AF1238">
            <v>0</v>
          </cell>
          <cell r="AG1238">
            <v>0</v>
          </cell>
          <cell r="AH1238">
            <v>0</v>
          </cell>
          <cell r="AI1238">
            <v>0</v>
          </cell>
          <cell r="AJ1238">
            <v>0</v>
          </cell>
          <cell r="AK1238">
            <v>0</v>
          </cell>
          <cell r="AL1238">
            <v>0</v>
          </cell>
          <cell r="AM1238">
            <v>0</v>
          </cell>
          <cell r="AN1238">
            <v>0</v>
          </cell>
          <cell r="AO1238">
            <v>0</v>
          </cell>
          <cell r="AP1238">
            <v>0</v>
          </cell>
          <cell r="AQ1238">
            <v>0</v>
          </cell>
          <cell r="AR1238">
            <v>0</v>
          </cell>
          <cell r="AS1238">
            <v>0</v>
          </cell>
          <cell r="AT1238">
            <v>0</v>
          </cell>
          <cell r="AU1238">
            <v>0</v>
          </cell>
          <cell r="AV1238">
            <v>0</v>
          </cell>
          <cell r="AW1238">
            <v>0</v>
          </cell>
          <cell r="AX1238">
            <v>0</v>
          </cell>
          <cell r="AY1238">
            <v>0</v>
          </cell>
          <cell r="AZ1238">
            <v>0</v>
          </cell>
          <cell r="BA1238">
            <v>0</v>
          </cell>
          <cell r="BB1238">
            <v>0</v>
          </cell>
          <cell r="BC1238">
            <v>0</v>
          </cell>
          <cell r="BD1238">
            <v>0</v>
          </cell>
          <cell r="BE1238">
            <v>0</v>
          </cell>
          <cell r="BF1238">
            <v>0</v>
          </cell>
          <cell r="BG1238">
            <v>0</v>
          </cell>
          <cell r="BH1238">
            <v>0</v>
          </cell>
          <cell r="BI1238">
            <v>0</v>
          </cell>
          <cell r="BJ1238">
            <v>0</v>
          </cell>
          <cell r="BK1238">
            <v>0</v>
          </cell>
          <cell r="BL1238">
            <v>0</v>
          </cell>
          <cell r="BM1238">
            <v>0</v>
          </cell>
          <cell r="BN1238">
            <v>0</v>
          </cell>
          <cell r="BO1238">
            <v>0</v>
          </cell>
          <cell r="BP1238">
            <v>0</v>
          </cell>
          <cell r="BQ1238">
            <v>0</v>
          </cell>
          <cell r="BR1238">
            <v>0</v>
          </cell>
          <cell r="BS1238">
            <v>0</v>
          </cell>
          <cell r="BT1238">
            <v>0</v>
          </cell>
          <cell r="BU1238">
            <v>0</v>
          </cell>
          <cell r="BV1238">
            <v>0</v>
          </cell>
          <cell r="BW1238">
            <v>0</v>
          </cell>
          <cell r="BX1238">
            <v>0</v>
          </cell>
          <cell r="BY1238">
            <v>0</v>
          </cell>
          <cell r="BZ1238">
            <v>0</v>
          </cell>
          <cell r="CA1238">
            <v>0</v>
          </cell>
          <cell r="CB1238">
            <v>0</v>
          </cell>
          <cell r="CC1238">
            <v>0</v>
          </cell>
          <cell r="CD1238">
            <v>0</v>
          </cell>
          <cell r="CE1238">
            <v>0</v>
          </cell>
          <cell r="CF1238">
            <v>0</v>
          </cell>
          <cell r="CG1238">
            <v>0</v>
          </cell>
          <cell r="CH1238">
            <v>0</v>
          </cell>
          <cell r="CI1238">
            <v>0</v>
          </cell>
          <cell r="CJ1238">
            <v>0</v>
          </cell>
          <cell r="CK1238">
            <v>0</v>
          </cell>
          <cell r="CL1238">
            <v>0</v>
          </cell>
          <cell r="CM1238">
            <v>0</v>
          </cell>
          <cell r="CN1238">
            <v>0</v>
          </cell>
          <cell r="CO1238">
            <v>0</v>
          </cell>
          <cell r="CP1238">
            <v>0</v>
          </cell>
          <cell r="CQ1238">
            <v>0</v>
          </cell>
          <cell r="CR1238">
            <v>0</v>
          </cell>
          <cell r="CS1238">
            <v>0</v>
          </cell>
          <cell r="CT1238">
            <v>0</v>
          </cell>
          <cell r="CU1238">
            <v>0</v>
          </cell>
          <cell r="CV1238">
            <v>0</v>
          </cell>
          <cell r="CW1238">
            <v>0</v>
          </cell>
          <cell r="CX1238">
            <v>0</v>
          </cell>
          <cell r="CY1238">
            <v>0</v>
          </cell>
          <cell r="CZ1238">
            <v>0</v>
          </cell>
          <cell r="DA1238">
            <v>0</v>
          </cell>
          <cell r="DB1238">
            <v>0</v>
          </cell>
        </row>
        <row r="1239">
          <cell r="C1239" t="str">
            <v>HY4</v>
          </cell>
          <cell r="E1239">
            <v>3865657.6958336402</v>
          </cell>
          <cell r="F1239">
            <v>654538.02919165383</v>
          </cell>
          <cell r="G1239">
            <v>3294343.3898305083</v>
          </cell>
          <cell r="N1239">
            <v>0</v>
          </cell>
          <cell r="O1239">
            <v>0</v>
          </cell>
          <cell r="P1239">
            <v>0</v>
          </cell>
          <cell r="Q1239">
            <v>0</v>
          </cell>
          <cell r="R1239">
            <v>7722.8403627893131</v>
          </cell>
          <cell r="S1239">
            <v>0</v>
          </cell>
          <cell r="T1239">
            <v>1367856.8413024826</v>
          </cell>
          <cell r="U1239">
            <v>610048.08569162909</v>
          </cell>
          <cell r="V1239">
            <v>1174763.8135593219</v>
          </cell>
          <cell r="W1239">
            <v>1174424.4888187731</v>
          </cell>
          <cell r="X1239">
            <v>28792.073648213311</v>
          </cell>
          <cell r="Y1239">
            <v>1000793.8135593223</v>
          </cell>
          <cell r="Z1239">
            <v>413126.24941672978</v>
          </cell>
          <cell r="AA1239">
            <v>6910.6324032314014</v>
          </cell>
          <cell r="AB1239">
            <v>356782.54237288138</v>
          </cell>
          <cell r="AC1239">
            <v>524145.78063593112</v>
          </cell>
          <cell r="AD1239">
            <v>1064.3970857907516</v>
          </cell>
          <cell r="AE1239">
            <v>443933.89830508479</v>
          </cell>
          <cell r="AF1239">
            <v>386104.33565972437</v>
          </cell>
          <cell r="AG1239">
            <v>0</v>
          </cell>
          <cell r="AH1239">
            <v>318069.32203389832</v>
          </cell>
          <cell r="AI1239">
            <v>0</v>
          </cell>
          <cell r="AJ1239">
            <v>0</v>
          </cell>
          <cell r="AK1239">
            <v>0</v>
          </cell>
          <cell r="AL1239">
            <v>0</v>
          </cell>
          <cell r="AM1239">
            <v>0</v>
          </cell>
          <cell r="AN1239">
            <v>0</v>
          </cell>
          <cell r="AO1239">
            <v>0</v>
          </cell>
          <cell r="AP1239">
            <v>0</v>
          </cell>
          <cell r="AQ1239">
            <v>0</v>
          </cell>
          <cell r="AR1239">
            <v>0</v>
          </cell>
          <cell r="AS1239">
            <v>0</v>
          </cell>
          <cell r="AT1239">
            <v>0</v>
          </cell>
          <cell r="AU1239">
            <v>0</v>
          </cell>
          <cell r="AV1239">
            <v>0</v>
          </cell>
          <cell r="AW1239">
            <v>0</v>
          </cell>
          <cell r="AX1239">
            <v>0</v>
          </cell>
          <cell r="AY1239">
            <v>0</v>
          </cell>
          <cell r="AZ1239">
            <v>0</v>
          </cell>
          <cell r="BA1239">
            <v>0</v>
          </cell>
          <cell r="BB1239">
            <v>0</v>
          </cell>
          <cell r="BC1239">
            <v>0</v>
          </cell>
          <cell r="BD1239">
            <v>0</v>
          </cell>
          <cell r="BE1239">
            <v>0</v>
          </cell>
          <cell r="BF1239">
            <v>0</v>
          </cell>
          <cell r="BG1239">
            <v>0</v>
          </cell>
          <cell r="BH1239">
            <v>0</v>
          </cell>
          <cell r="BI1239">
            <v>0</v>
          </cell>
          <cell r="BJ1239">
            <v>0</v>
          </cell>
          <cell r="BK1239">
            <v>0</v>
          </cell>
          <cell r="BL1239">
            <v>0</v>
          </cell>
          <cell r="BM1239">
            <v>0</v>
          </cell>
          <cell r="BN1239">
            <v>0</v>
          </cell>
          <cell r="BO1239">
            <v>0</v>
          </cell>
          <cell r="BP1239">
            <v>0</v>
          </cell>
          <cell r="BQ1239">
            <v>0</v>
          </cell>
          <cell r="BR1239">
            <v>0</v>
          </cell>
          <cell r="BS1239">
            <v>0</v>
          </cell>
          <cell r="BT1239">
            <v>0</v>
          </cell>
          <cell r="BU1239">
            <v>0</v>
          </cell>
          <cell r="BV1239">
            <v>0</v>
          </cell>
          <cell r="BW1239">
            <v>0</v>
          </cell>
          <cell r="BX1239">
            <v>0</v>
          </cell>
          <cell r="BY1239">
            <v>0</v>
          </cell>
          <cell r="BZ1239">
            <v>0</v>
          </cell>
          <cell r="CA1239">
            <v>0</v>
          </cell>
          <cell r="CB1239">
            <v>0</v>
          </cell>
          <cell r="CC1239">
            <v>0</v>
          </cell>
          <cell r="CD1239">
            <v>0</v>
          </cell>
          <cell r="CE1239">
            <v>0</v>
          </cell>
          <cell r="CF1239">
            <v>0</v>
          </cell>
          <cell r="CG1239">
            <v>0</v>
          </cell>
          <cell r="CH1239">
            <v>0</v>
          </cell>
          <cell r="CI1239">
            <v>0</v>
          </cell>
          <cell r="CJ1239">
            <v>0</v>
          </cell>
          <cell r="CK1239">
            <v>0</v>
          </cell>
          <cell r="CL1239">
            <v>0</v>
          </cell>
          <cell r="CM1239">
            <v>0</v>
          </cell>
          <cell r="CN1239">
            <v>0</v>
          </cell>
          <cell r="CO1239">
            <v>0</v>
          </cell>
          <cell r="CP1239">
            <v>0</v>
          </cell>
          <cell r="CQ1239">
            <v>0</v>
          </cell>
          <cell r="CR1239">
            <v>0</v>
          </cell>
          <cell r="CS1239">
            <v>0</v>
          </cell>
          <cell r="CT1239">
            <v>0</v>
          </cell>
          <cell r="CU1239">
            <v>0</v>
          </cell>
          <cell r="CV1239">
            <v>0</v>
          </cell>
          <cell r="CW1239">
            <v>0</v>
          </cell>
          <cell r="CX1239">
            <v>0</v>
          </cell>
          <cell r="CY1239">
            <v>0</v>
          </cell>
          <cell r="CZ1239">
            <v>0</v>
          </cell>
          <cell r="DA1239">
            <v>0</v>
          </cell>
          <cell r="DB1239">
            <v>0</v>
          </cell>
        </row>
        <row r="1240">
          <cell r="C1240" t="str">
            <v>HY5</v>
          </cell>
          <cell r="E1240">
            <v>6704393.4527517147</v>
          </cell>
          <cell r="F1240">
            <v>2353407.1274223118</v>
          </cell>
          <cell r="G1240">
            <v>6011404.5762711875</v>
          </cell>
          <cell r="N1240">
            <v>2107.0622463088225</v>
          </cell>
          <cell r="O1240">
            <v>223756.90984784652</v>
          </cell>
          <cell r="P1240">
            <v>2070.0000000000005</v>
          </cell>
          <cell r="Q1240">
            <v>0</v>
          </cell>
          <cell r="R1240">
            <v>0</v>
          </cell>
          <cell r="S1240">
            <v>0</v>
          </cell>
          <cell r="T1240">
            <v>59592.001152563418</v>
          </cell>
          <cell r="U1240">
            <v>400501.56341378792</v>
          </cell>
          <cell r="V1240">
            <v>56912.372881355943</v>
          </cell>
          <cell r="W1240">
            <v>6582122.5587767949</v>
          </cell>
          <cell r="X1240">
            <v>1729148.6541606775</v>
          </cell>
          <cell r="Y1240">
            <v>5899070.677966103</v>
          </cell>
          <cell r="Z1240">
            <v>0</v>
          </cell>
          <cell r="AA1240">
            <v>0</v>
          </cell>
          <cell r="AB1240">
            <v>0</v>
          </cell>
          <cell r="AC1240">
            <v>0</v>
          </cell>
          <cell r="AD1240">
            <v>0</v>
          </cell>
          <cell r="AE1240">
            <v>0</v>
          </cell>
          <cell r="AF1240">
            <v>60571.830576045184</v>
          </cell>
          <cell r="AG1240">
            <v>0</v>
          </cell>
          <cell r="AH1240">
            <v>53351.525423728817</v>
          </cell>
          <cell r="AI1240">
            <v>0</v>
          </cell>
          <cell r="AJ1240">
            <v>0</v>
          </cell>
          <cell r="AK1240">
            <v>0</v>
          </cell>
          <cell r="AL1240">
            <v>0</v>
          </cell>
          <cell r="AM1240">
            <v>0</v>
          </cell>
          <cell r="AN1240">
            <v>0</v>
          </cell>
          <cell r="AO1240">
            <v>0</v>
          </cell>
          <cell r="AP1240">
            <v>0</v>
          </cell>
          <cell r="AQ1240">
            <v>0</v>
          </cell>
          <cell r="AR1240">
            <v>0</v>
          </cell>
          <cell r="AS1240">
            <v>0</v>
          </cell>
          <cell r="AT1240">
            <v>0</v>
          </cell>
          <cell r="AU1240">
            <v>0</v>
          </cell>
          <cell r="AV1240">
            <v>0</v>
          </cell>
          <cell r="AW1240">
            <v>0</v>
          </cell>
          <cell r="AX1240">
            <v>0</v>
          </cell>
          <cell r="AY1240">
            <v>0</v>
          </cell>
          <cell r="AZ1240">
            <v>0</v>
          </cell>
          <cell r="BA1240">
            <v>0</v>
          </cell>
          <cell r="BB1240">
            <v>0</v>
          </cell>
          <cell r="BC1240">
            <v>0</v>
          </cell>
          <cell r="BD1240">
            <v>0</v>
          </cell>
          <cell r="BE1240">
            <v>0</v>
          </cell>
          <cell r="BF1240">
            <v>0</v>
          </cell>
          <cell r="BG1240">
            <v>0</v>
          </cell>
          <cell r="BH1240">
            <v>0</v>
          </cell>
          <cell r="BI1240">
            <v>0</v>
          </cell>
          <cell r="BJ1240">
            <v>0</v>
          </cell>
          <cell r="BK1240">
            <v>0</v>
          </cell>
          <cell r="BL1240">
            <v>0</v>
          </cell>
          <cell r="BM1240">
            <v>0</v>
          </cell>
          <cell r="BN1240">
            <v>0</v>
          </cell>
          <cell r="BO1240">
            <v>0</v>
          </cell>
          <cell r="BP1240">
            <v>0</v>
          </cell>
          <cell r="BQ1240">
            <v>0</v>
          </cell>
          <cell r="BR1240">
            <v>0</v>
          </cell>
          <cell r="BS1240">
            <v>0</v>
          </cell>
          <cell r="BT1240">
            <v>0</v>
          </cell>
          <cell r="BU1240">
            <v>0</v>
          </cell>
          <cell r="BV1240">
            <v>0</v>
          </cell>
          <cell r="BW1240">
            <v>0</v>
          </cell>
          <cell r="BX1240">
            <v>0</v>
          </cell>
          <cell r="BY1240">
            <v>0</v>
          </cell>
          <cell r="BZ1240">
            <v>0</v>
          </cell>
          <cell r="CA1240">
            <v>0</v>
          </cell>
          <cell r="CB1240">
            <v>0</v>
          </cell>
          <cell r="CC1240">
            <v>0</v>
          </cell>
          <cell r="CD1240">
            <v>0</v>
          </cell>
          <cell r="CE1240">
            <v>0</v>
          </cell>
          <cell r="CF1240">
            <v>0</v>
          </cell>
          <cell r="CG1240">
            <v>0</v>
          </cell>
          <cell r="CH1240">
            <v>0</v>
          </cell>
          <cell r="CI1240">
            <v>0</v>
          </cell>
          <cell r="CJ1240">
            <v>0</v>
          </cell>
          <cell r="CK1240">
            <v>0</v>
          </cell>
          <cell r="CL1240">
            <v>0</v>
          </cell>
          <cell r="CM1240">
            <v>0</v>
          </cell>
          <cell r="CN1240">
            <v>0</v>
          </cell>
          <cell r="CO1240">
            <v>0</v>
          </cell>
          <cell r="CP1240">
            <v>0</v>
          </cell>
          <cell r="CQ1240">
            <v>0</v>
          </cell>
          <cell r="CR1240">
            <v>0</v>
          </cell>
          <cell r="CS1240">
            <v>0</v>
          </cell>
          <cell r="CT1240">
            <v>0</v>
          </cell>
          <cell r="CU1240">
            <v>0</v>
          </cell>
          <cell r="CV1240">
            <v>0</v>
          </cell>
          <cell r="CW1240">
            <v>0</v>
          </cell>
          <cell r="CX1240">
            <v>0</v>
          </cell>
          <cell r="CY1240">
            <v>0</v>
          </cell>
          <cell r="CZ1240">
            <v>0</v>
          </cell>
          <cell r="DA1240">
            <v>0</v>
          </cell>
          <cell r="DB1240">
            <v>0</v>
          </cell>
        </row>
        <row r="1241">
          <cell r="C1241" t="str">
            <v>HY6</v>
          </cell>
          <cell r="E1241">
            <v>6306882.9323851001</v>
          </cell>
          <cell r="F1241">
            <v>2728685.3221489806</v>
          </cell>
          <cell r="G1241">
            <v>5553364.5762711875</v>
          </cell>
          <cell r="N1241">
            <v>24536.89242239729</v>
          </cell>
          <cell r="O1241">
            <v>1047034.2739257569</v>
          </cell>
          <cell r="P1241">
            <v>24981.525423728817</v>
          </cell>
          <cell r="Q1241">
            <v>0</v>
          </cell>
          <cell r="R1241">
            <v>0</v>
          </cell>
          <cell r="S1241">
            <v>0</v>
          </cell>
          <cell r="T1241">
            <v>4667148.4878697712</v>
          </cell>
          <cell r="U1241">
            <v>1665084.8480943642</v>
          </cell>
          <cell r="V1241">
            <v>4126142.6271186443</v>
          </cell>
          <cell r="W1241">
            <v>1472301.6003285665</v>
          </cell>
          <cell r="X1241">
            <v>14691.883332507306</v>
          </cell>
          <cell r="Y1241">
            <v>1271689.7457627119</v>
          </cell>
          <cell r="Z1241">
            <v>0</v>
          </cell>
          <cell r="AA1241">
            <v>0</v>
          </cell>
          <cell r="AB1241">
            <v>0</v>
          </cell>
          <cell r="AC1241">
            <v>0</v>
          </cell>
          <cell r="AD1241">
            <v>0</v>
          </cell>
          <cell r="AE1241">
            <v>0</v>
          </cell>
          <cell r="AF1241">
            <v>81729.088822643564</v>
          </cell>
          <cell r="AG1241">
            <v>733.92575705010643</v>
          </cell>
          <cell r="AH1241">
            <v>74102.372881355957</v>
          </cell>
          <cell r="AI1241">
            <v>61166.862941717423</v>
          </cell>
          <cell r="AJ1241">
            <v>1140.3910393021756</v>
          </cell>
          <cell r="AK1241">
            <v>56448.305084745763</v>
          </cell>
          <cell r="AL1241">
            <v>0</v>
          </cell>
          <cell r="AM1241">
            <v>0</v>
          </cell>
          <cell r="AN1241">
            <v>0</v>
          </cell>
          <cell r="AO1241">
            <v>0</v>
          </cell>
          <cell r="AP1241">
            <v>0</v>
          </cell>
          <cell r="AQ1241">
            <v>0</v>
          </cell>
          <cell r="AR1241">
            <v>0</v>
          </cell>
          <cell r="AS1241">
            <v>0</v>
          </cell>
          <cell r="AT1241">
            <v>0</v>
          </cell>
          <cell r="AU1241">
            <v>0</v>
          </cell>
          <cell r="AV1241">
            <v>0</v>
          </cell>
          <cell r="AW1241">
            <v>0</v>
          </cell>
          <cell r="AX1241">
            <v>0</v>
          </cell>
          <cell r="AY1241">
            <v>0</v>
          </cell>
          <cell r="AZ1241">
            <v>0</v>
          </cell>
          <cell r="BA1241">
            <v>0</v>
          </cell>
          <cell r="BB1241">
            <v>0</v>
          </cell>
          <cell r="BC1241">
            <v>0</v>
          </cell>
          <cell r="BD1241">
            <v>0</v>
          </cell>
          <cell r="BE1241">
            <v>0</v>
          </cell>
          <cell r="BF1241">
            <v>0</v>
          </cell>
          <cell r="BG1241">
            <v>0</v>
          </cell>
          <cell r="BH1241">
            <v>0</v>
          </cell>
          <cell r="BI1241">
            <v>0</v>
          </cell>
          <cell r="BJ1241">
            <v>0</v>
          </cell>
          <cell r="BK1241">
            <v>0</v>
          </cell>
          <cell r="BL1241">
            <v>0</v>
          </cell>
          <cell r="BM1241">
            <v>0</v>
          </cell>
          <cell r="BN1241">
            <v>0</v>
          </cell>
          <cell r="BO1241">
            <v>0</v>
          </cell>
          <cell r="BP1241">
            <v>0</v>
          </cell>
          <cell r="BQ1241">
            <v>0</v>
          </cell>
          <cell r="BR1241">
            <v>0</v>
          </cell>
          <cell r="BS1241">
            <v>0</v>
          </cell>
          <cell r="BT1241">
            <v>0</v>
          </cell>
          <cell r="BU1241">
            <v>0</v>
          </cell>
          <cell r="BV1241">
            <v>0</v>
          </cell>
          <cell r="BW1241">
            <v>0</v>
          </cell>
          <cell r="BX1241">
            <v>0</v>
          </cell>
          <cell r="BY1241">
            <v>0</v>
          </cell>
          <cell r="BZ1241">
            <v>0</v>
          </cell>
          <cell r="CA1241">
            <v>0</v>
          </cell>
          <cell r="CB1241">
            <v>0</v>
          </cell>
          <cell r="CC1241">
            <v>0</v>
          </cell>
          <cell r="CD1241">
            <v>0</v>
          </cell>
          <cell r="CE1241">
            <v>0</v>
          </cell>
          <cell r="CF1241">
            <v>0</v>
          </cell>
          <cell r="CG1241">
            <v>0</v>
          </cell>
          <cell r="CH1241">
            <v>0</v>
          </cell>
          <cell r="CI1241">
            <v>0</v>
          </cell>
          <cell r="CJ1241">
            <v>0</v>
          </cell>
          <cell r="CK1241">
            <v>0</v>
          </cell>
          <cell r="CL1241">
            <v>0</v>
          </cell>
          <cell r="CM1241">
            <v>0</v>
          </cell>
          <cell r="CN1241">
            <v>0</v>
          </cell>
          <cell r="CO1241">
            <v>0</v>
          </cell>
          <cell r="CP1241">
            <v>0</v>
          </cell>
          <cell r="CQ1241">
            <v>0</v>
          </cell>
          <cell r="CR1241">
            <v>0</v>
          </cell>
          <cell r="CS1241">
            <v>0</v>
          </cell>
          <cell r="CT1241">
            <v>0</v>
          </cell>
          <cell r="CU1241">
            <v>0</v>
          </cell>
          <cell r="CV1241">
            <v>0</v>
          </cell>
          <cell r="CW1241">
            <v>0</v>
          </cell>
          <cell r="CX1241">
            <v>0</v>
          </cell>
          <cell r="CY1241">
            <v>0</v>
          </cell>
          <cell r="CZ1241">
            <v>0</v>
          </cell>
          <cell r="DA1241">
            <v>0</v>
          </cell>
          <cell r="DB1241">
            <v>0</v>
          </cell>
        </row>
        <row r="1242">
          <cell r="C1242" t="str">
            <v>HY7</v>
          </cell>
          <cell r="E1242">
            <v>5731625.0068988958</v>
          </cell>
          <cell r="F1242">
            <v>2410027.9218912609</v>
          </cell>
          <cell r="G1242">
            <v>5037621.1864406783</v>
          </cell>
          <cell r="N1242">
            <v>25562.587848913845</v>
          </cell>
          <cell r="O1242">
            <v>1250770.5706993109</v>
          </cell>
          <cell r="P1242">
            <v>25241.525423728814</v>
          </cell>
          <cell r="Q1242">
            <v>2892850.6090021795</v>
          </cell>
          <cell r="R1242">
            <v>1092411.696733905</v>
          </cell>
          <cell r="S1242">
            <v>2612521.5254237293</v>
          </cell>
          <cell r="T1242">
            <v>1531752.7780147095</v>
          </cell>
          <cell r="U1242">
            <v>43938.897011448673</v>
          </cell>
          <cell r="V1242">
            <v>1317755.0847457629</v>
          </cell>
          <cell r="W1242">
            <v>0</v>
          </cell>
          <cell r="X1242">
            <v>0</v>
          </cell>
          <cell r="Y1242">
            <v>0</v>
          </cell>
          <cell r="Z1242">
            <v>677266.23856485786</v>
          </cell>
          <cell r="AA1242">
            <v>7734.1611736135192</v>
          </cell>
          <cell r="AB1242">
            <v>573509.6610169491</v>
          </cell>
          <cell r="AC1242">
            <v>0</v>
          </cell>
          <cell r="AD1242">
            <v>0</v>
          </cell>
          <cell r="AE1242">
            <v>0</v>
          </cell>
          <cell r="AF1242">
            <v>281068.28579845477</v>
          </cell>
          <cell r="AG1242">
            <v>4636.4139862219354</v>
          </cell>
          <cell r="AH1242">
            <v>237402.79661016949</v>
          </cell>
          <cell r="AI1242">
            <v>323124.50766977906</v>
          </cell>
          <cell r="AJ1242">
            <v>10536.182286762154</v>
          </cell>
          <cell r="AK1242">
            <v>271190.59322033904</v>
          </cell>
          <cell r="AL1242">
            <v>0</v>
          </cell>
          <cell r="AM1242">
            <v>0</v>
          </cell>
          <cell r="AN1242">
            <v>0</v>
          </cell>
          <cell r="AO1242">
            <v>0</v>
          </cell>
          <cell r="AP1242">
            <v>0</v>
          </cell>
          <cell r="AQ1242">
            <v>0</v>
          </cell>
          <cell r="AR1242">
            <v>0</v>
          </cell>
          <cell r="AS1242">
            <v>0</v>
          </cell>
          <cell r="AT1242">
            <v>0</v>
          </cell>
          <cell r="AU1242">
            <v>0</v>
          </cell>
          <cell r="AV1242">
            <v>0</v>
          </cell>
          <cell r="AW1242">
            <v>0</v>
          </cell>
          <cell r="AX1242">
            <v>0</v>
          </cell>
          <cell r="AY1242">
            <v>0</v>
          </cell>
          <cell r="AZ1242">
            <v>0</v>
          </cell>
          <cell r="BA1242">
            <v>0</v>
          </cell>
          <cell r="BB1242">
            <v>0</v>
          </cell>
          <cell r="BC1242">
            <v>0</v>
          </cell>
          <cell r="BD1242">
            <v>0</v>
          </cell>
          <cell r="BE1242">
            <v>0</v>
          </cell>
          <cell r="BF1242">
            <v>0</v>
          </cell>
          <cell r="BG1242">
            <v>0</v>
          </cell>
          <cell r="BH1242">
            <v>0</v>
          </cell>
          <cell r="BI1242">
            <v>0</v>
          </cell>
          <cell r="BJ1242">
            <v>0</v>
          </cell>
          <cell r="BK1242">
            <v>0</v>
          </cell>
          <cell r="BL1242">
            <v>0</v>
          </cell>
          <cell r="BM1242">
            <v>0</v>
          </cell>
          <cell r="BN1242">
            <v>0</v>
          </cell>
          <cell r="BO1242">
            <v>0</v>
          </cell>
          <cell r="BP1242">
            <v>0</v>
          </cell>
          <cell r="BQ1242">
            <v>0</v>
          </cell>
          <cell r="BR1242">
            <v>0</v>
          </cell>
          <cell r="BS1242">
            <v>0</v>
          </cell>
          <cell r="BT1242">
            <v>0</v>
          </cell>
          <cell r="BU1242">
            <v>0</v>
          </cell>
          <cell r="BV1242">
            <v>0</v>
          </cell>
          <cell r="BW1242">
            <v>0</v>
          </cell>
          <cell r="BX1242">
            <v>0</v>
          </cell>
          <cell r="BY1242">
            <v>0</v>
          </cell>
          <cell r="BZ1242">
            <v>0</v>
          </cell>
          <cell r="CA1242">
            <v>0</v>
          </cell>
          <cell r="CB1242">
            <v>0</v>
          </cell>
          <cell r="CC1242">
            <v>0</v>
          </cell>
          <cell r="CD1242">
            <v>0</v>
          </cell>
          <cell r="CE1242">
            <v>0</v>
          </cell>
          <cell r="CF1242">
            <v>0</v>
          </cell>
          <cell r="CG1242">
            <v>0</v>
          </cell>
          <cell r="CH1242">
            <v>0</v>
          </cell>
          <cell r="CI1242">
            <v>0</v>
          </cell>
          <cell r="CJ1242">
            <v>0</v>
          </cell>
          <cell r="CK1242">
            <v>0</v>
          </cell>
          <cell r="CL1242">
            <v>0</v>
          </cell>
          <cell r="CM1242">
            <v>0</v>
          </cell>
          <cell r="CN1242">
            <v>0</v>
          </cell>
          <cell r="CO1242">
            <v>0</v>
          </cell>
          <cell r="CP1242">
            <v>0</v>
          </cell>
          <cell r="CQ1242">
            <v>0</v>
          </cell>
          <cell r="CR1242">
            <v>0</v>
          </cell>
          <cell r="CS1242">
            <v>0</v>
          </cell>
          <cell r="CT1242">
            <v>0</v>
          </cell>
          <cell r="CU1242">
            <v>0</v>
          </cell>
          <cell r="CV1242">
            <v>0</v>
          </cell>
          <cell r="CW1242">
            <v>0</v>
          </cell>
          <cell r="CX1242">
            <v>0</v>
          </cell>
          <cell r="CY1242">
            <v>0</v>
          </cell>
          <cell r="CZ1242">
            <v>0</v>
          </cell>
          <cell r="DA1242">
            <v>0</v>
          </cell>
          <cell r="DB1242">
            <v>0</v>
          </cell>
        </row>
        <row r="1243">
          <cell r="C1243" t="str">
            <v>HY8</v>
          </cell>
          <cell r="E1243">
            <v>5937398.0235831104</v>
          </cell>
          <cell r="F1243">
            <v>2429474.7866382506</v>
          </cell>
          <cell r="G1243">
            <v>5375289.0677966112</v>
          </cell>
          <cell r="N1243">
            <v>28955.252872269739</v>
          </cell>
          <cell r="O1243">
            <v>730160.74441195419</v>
          </cell>
          <cell r="P1243">
            <v>26929.491525423731</v>
          </cell>
          <cell r="Q1243">
            <v>0</v>
          </cell>
          <cell r="R1243">
            <v>0</v>
          </cell>
          <cell r="S1243">
            <v>0</v>
          </cell>
          <cell r="T1243">
            <v>0</v>
          </cell>
          <cell r="U1243">
            <v>0</v>
          </cell>
          <cell r="V1243">
            <v>0</v>
          </cell>
          <cell r="W1243">
            <v>0</v>
          </cell>
          <cell r="X1243">
            <v>0</v>
          </cell>
          <cell r="Y1243">
            <v>0</v>
          </cell>
          <cell r="Z1243">
            <v>4787142.2734886752</v>
          </cell>
          <cell r="AA1243">
            <v>1698049.4233533225</v>
          </cell>
          <cell r="AB1243">
            <v>4394389.8305084752</v>
          </cell>
          <cell r="AC1243">
            <v>0</v>
          </cell>
          <cell r="AD1243">
            <v>0</v>
          </cell>
          <cell r="AE1243">
            <v>0</v>
          </cell>
          <cell r="AF1243">
            <v>0</v>
          </cell>
          <cell r="AG1243">
            <v>0</v>
          </cell>
          <cell r="AH1243">
            <v>0</v>
          </cell>
          <cell r="AI1243">
            <v>1121300.4972221646</v>
          </cell>
          <cell r="AJ1243">
            <v>1264.6188729741782</v>
          </cell>
          <cell r="AK1243">
            <v>953969.74576271174</v>
          </cell>
          <cell r="AL1243">
            <v>0</v>
          </cell>
          <cell r="AM1243">
            <v>0</v>
          </cell>
          <cell r="AN1243">
            <v>0</v>
          </cell>
          <cell r="AO1243">
            <v>0</v>
          </cell>
          <cell r="AP1243">
            <v>0</v>
          </cell>
          <cell r="AQ1243">
            <v>0</v>
          </cell>
          <cell r="AR1243">
            <v>0</v>
          </cell>
          <cell r="AS1243">
            <v>0</v>
          </cell>
          <cell r="AT1243">
            <v>0</v>
          </cell>
          <cell r="AU1243">
            <v>0</v>
          </cell>
          <cell r="AV1243">
            <v>0</v>
          </cell>
          <cell r="AW1243">
            <v>0</v>
          </cell>
          <cell r="AX1243">
            <v>0</v>
          </cell>
          <cell r="AY1243">
            <v>0</v>
          </cell>
          <cell r="AZ1243">
            <v>0</v>
          </cell>
          <cell r="BA1243">
            <v>0</v>
          </cell>
          <cell r="BB1243">
            <v>0</v>
          </cell>
          <cell r="BC1243">
            <v>0</v>
          </cell>
          <cell r="BD1243">
            <v>0</v>
          </cell>
          <cell r="BE1243">
            <v>0</v>
          </cell>
          <cell r="BF1243">
            <v>0</v>
          </cell>
          <cell r="BG1243">
            <v>0</v>
          </cell>
          <cell r="BH1243">
            <v>0</v>
          </cell>
          <cell r="BI1243">
            <v>0</v>
          </cell>
          <cell r="BJ1243">
            <v>0</v>
          </cell>
          <cell r="BK1243">
            <v>0</v>
          </cell>
          <cell r="BL1243">
            <v>0</v>
          </cell>
          <cell r="BM1243">
            <v>0</v>
          </cell>
          <cell r="BN1243">
            <v>0</v>
          </cell>
          <cell r="BO1243">
            <v>0</v>
          </cell>
          <cell r="BP1243">
            <v>0</v>
          </cell>
          <cell r="BQ1243">
            <v>0</v>
          </cell>
          <cell r="BR1243">
            <v>0</v>
          </cell>
          <cell r="BS1243">
            <v>0</v>
          </cell>
          <cell r="BT1243">
            <v>0</v>
          </cell>
          <cell r="BU1243">
            <v>0</v>
          </cell>
          <cell r="BV1243">
            <v>0</v>
          </cell>
          <cell r="BW1243">
            <v>0</v>
          </cell>
          <cell r="BX1243">
            <v>0</v>
          </cell>
          <cell r="BY1243">
            <v>0</v>
          </cell>
          <cell r="BZ1243">
            <v>0</v>
          </cell>
          <cell r="CA1243">
            <v>0</v>
          </cell>
          <cell r="CB1243">
            <v>0</v>
          </cell>
          <cell r="CC1243">
            <v>0</v>
          </cell>
          <cell r="CD1243">
            <v>0</v>
          </cell>
          <cell r="CE1243">
            <v>0</v>
          </cell>
          <cell r="CF1243">
            <v>0</v>
          </cell>
          <cell r="CG1243">
            <v>0</v>
          </cell>
          <cell r="CH1243">
            <v>0</v>
          </cell>
          <cell r="CI1243">
            <v>0</v>
          </cell>
          <cell r="CJ1243">
            <v>0</v>
          </cell>
          <cell r="CK1243">
            <v>0</v>
          </cell>
          <cell r="CL1243">
            <v>0</v>
          </cell>
          <cell r="CM1243">
            <v>0</v>
          </cell>
          <cell r="CN1243">
            <v>0</v>
          </cell>
          <cell r="CO1243">
            <v>0</v>
          </cell>
          <cell r="CP1243">
            <v>0</v>
          </cell>
          <cell r="CQ1243">
            <v>0</v>
          </cell>
          <cell r="CR1243">
            <v>0</v>
          </cell>
          <cell r="CS1243">
            <v>0</v>
          </cell>
          <cell r="CT1243">
            <v>0</v>
          </cell>
          <cell r="CU1243">
            <v>0</v>
          </cell>
          <cell r="CV1243">
            <v>0</v>
          </cell>
          <cell r="CW1243">
            <v>0</v>
          </cell>
          <cell r="CX1243">
            <v>0</v>
          </cell>
          <cell r="CY1243">
            <v>0</v>
          </cell>
          <cell r="CZ1243">
            <v>0</v>
          </cell>
          <cell r="DA1243">
            <v>0</v>
          </cell>
          <cell r="DB1243">
            <v>0</v>
          </cell>
        </row>
        <row r="1244">
          <cell r="C1244" t="str">
            <v>HY9</v>
          </cell>
          <cell r="E1244">
            <v>4899224.8509301133</v>
          </cell>
          <cell r="F1244">
            <v>1999249.2902810127</v>
          </cell>
          <cell r="G1244">
            <v>4323410.5084745763</v>
          </cell>
          <cell r="N1244">
            <v>0</v>
          </cell>
          <cell r="O1244">
            <v>0</v>
          </cell>
          <cell r="P1244">
            <v>0</v>
          </cell>
          <cell r="Q1244">
            <v>0</v>
          </cell>
          <cell r="R1244">
            <v>0</v>
          </cell>
          <cell r="S1244">
            <v>0</v>
          </cell>
          <cell r="T1244">
            <v>0</v>
          </cell>
          <cell r="U1244">
            <v>0</v>
          </cell>
          <cell r="V1244">
            <v>0</v>
          </cell>
          <cell r="W1244">
            <v>0</v>
          </cell>
          <cell r="X1244">
            <v>0</v>
          </cell>
          <cell r="Y1244">
            <v>0</v>
          </cell>
          <cell r="Z1244">
            <v>2433.6075449897539</v>
          </cell>
          <cell r="AA1244">
            <v>50907.518461614702</v>
          </cell>
          <cell r="AB1244">
            <v>2292.6271186440681</v>
          </cell>
          <cell r="AC1244">
            <v>3484628.6817699298</v>
          </cell>
          <cell r="AD1244">
            <v>1941930.9411706394</v>
          </cell>
          <cell r="AE1244">
            <v>3149141.7796610175</v>
          </cell>
          <cell r="AF1244">
            <v>0</v>
          </cell>
          <cell r="AG1244">
            <v>0</v>
          </cell>
          <cell r="AH1244">
            <v>0</v>
          </cell>
          <cell r="AI1244">
            <v>1412162.5616151942</v>
          </cell>
          <cell r="AJ1244">
            <v>6410.8306487584869</v>
          </cell>
          <cell r="AK1244">
            <v>1171976.1016949154</v>
          </cell>
          <cell r="AL1244">
            <v>0</v>
          </cell>
          <cell r="AM1244">
            <v>0</v>
          </cell>
          <cell r="AN1244">
            <v>0</v>
          </cell>
          <cell r="AO1244">
            <v>0</v>
          </cell>
          <cell r="AP1244">
            <v>0</v>
          </cell>
          <cell r="AQ1244">
            <v>0</v>
          </cell>
          <cell r="AR1244">
            <v>0</v>
          </cell>
          <cell r="AS1244">
            <v>0</v>
          </cell>
          <cell r="AT1244">
            <v>0</v>
          </cell>
          <cell r="AU1244">
            <v>0</v>
          </cell>
          <cell r="AV1244">
            <v>0</v>
          </cell>
          <cell r="AW1244">
            <v>0</v>
          </cell>
          <cell r="AX1244">
            <v>0</v>
          </cell>
          <cell r="AY1244">
            <v>0</v>
          </cell>
          <cell r="AZ1244">
            <v>0</v>
          </cell>
          <cell r="BA1244">
            <v>0</v>
          </cell>
          <cell r="BB1244">
            <v>0</v>
          </cell>
          <cell r="BC1244">
            <v>0</v>
          </cell>
          <cell r="BD1244">
            <v>0</v>
          </cell>
          <cell r="BE1244">
            <v>0</v>
          </cell>
          <cell r="BF1244">
            <v>0</v>
          </cell>
          <cell r="BG1244">
            <v>0</v>
          </cell>
          <cell r="BH1244">
            <v>0</v>
          </cell>
          <cell r="BI1244">
            <v>0</v>
          </cell>
          <cell r="BJ1244">
            <v>0</v>
          </cell>
          <cell r="BK1244">
            <v>0</v>
          </cell>
          <cell r="BL1244">
            <v>0</v>
          </cell>
          <cell r="BM1244">
            <v>0</v>
          </cell>
          <cell r="BN1244">
            <v>0</v>
          </cell>
          <cell r="BO1244">
            <v>0</v>
          </cell>
          <cell r="BP1244">
            <v>0</v>
          </cell>
          <cell r="BQ1244">
            <v>0</v>
          </cell>
          <cell r="BR1244">
            <v>0</v>
          </cell>
          <cell r="BS1244">
            <v>0</v>
          </cell>
          <cell r="BT1244">
            <v>0</v>
          </cell>
          <cell r="BU1244">
            <v>0</v>
          </cell>
          <cell r="BV1244">
            <v>0</v>
          </cell>
          <cell r="BW1244">
            <v>0</v>
          </cell>
          <cell r="BX1244">
            <v>0</v>
          </cell>
          <cell r="BY1244">
            <v>0</v>
          </cell>
          <cell r="BZ1244">
            <v>0</v>
          </cell>
          <cell r="CA1244">
            <v>0</v>
          </cell>
          <cell r="CB1244">
            <v>0</v>
          </cell>
          <cell r="CC1244">
            <v>0</v>
          </cell>
          <cell r="CD1244">
            <v>0</v>
          </cell>
          <cell r="CE1244">
            <v>0</v>
          </cell>
          <cell r="CF1244">
            <v>0</v>
          </cell>
          <cell r="CG1244">
            <v>0</v>
          </cell>
          <cell r="CH1244">
            <v>0</v>
          </cell>
          <cell r="CI1244">
            <v>0</v>
          </cell>
          <cell r="CJ1244">
            <v>0</v>
          </cell>
          <cell r="CK1244">
            <v>0</v>
          </cell>
          <cell r="CL1244">
            <v>0</v>
          </cell>
          <cell r="CM1244">
            <v>0</v>
          </cell>
          <cell r="CN1244">
            <v>0</v>
          </cell>
          <cell r="CO1244">
            <v>0</v>
          </cell>
          <cell r="CP1244">
            <v>0</v>
          </cell>
          <cell r="CQ1244">
            <v>0</v>
          </cell>
          <cell r="CR1244">
            <v>0</v>
          </cell>
          <cell r="CS1244">
            <v>0</v>
          </cell>
          <cell r="CT1244">
            <v>0</v>
          </cell>
          <cell r="CU1244">
            <v>0</v>
          </cell>
          <cell r="CV1244">
            <v>0</v>
          </cell>
          <cell r="CW1244">
            <v>0</v>
          </cell>
          <cell r="CX1244">
            <v>0</v>
          </cell>
          <cell r="CY1244">
            <v>0</v>
          </cell>
          <cell r="CZ1244">
            <v>0</v>
          </cell>
          <cell r="DA1244">
            <v>0</v>
          </cell>
          <cell r="DB1244">
            <v>0</v>
          </cell>
        </row>
        <row r="1245">
          <cell r="C1245" t="str">
            <v>HY10</v>
          </cell>
          <cell r="E1245">
            <v>2327066.1096899183</v>
          </cell>
          <cell r="F1245">
            <v>1081602.0686920751</v>
          </cell>
          <cell r="G1245">
            <v>2252563.3050847459</v>
          </cell>
          <cell r="N1245">
            <v>0</v>
          </cell>
          <cell r="O1245">
            <v>0</v>
          </cell>
          <cell r="P1245">
            <v>0</v>
          </cell>
          <cell r="Q1245">
            <v>0</v>
          </cell>
          <cell r="R1245">
            <v>0</v>
          </cell>
          <cell r="S1245">
            <v>0</v>
          </cell>
          <cell r="T1245">
            <v>0</v>
          </cell>
          <cell r="U1245">
            <v>0</v>
          </cell>
          <cell r="V1245">
            <v>0</v>
          </cell>
          <cell r="W1245">
            <v>0</v>
          </cell>
          <cell r="X1245">
            <v>0</v>
          </cell>
          <cell r="Y1245">
            <v>0</v>
          </cell>
          <cell r="Z1245">
            <v>0</v>
          </cell>
          <cell r="AA1245">
            <v>15240.220052535062</v>
          </cell>
          <cell r="AB1245">
            <v>0</v>
          </cell>
          <cell r="AC1245">
            <v>0</v>
          </cell>
          <cell r="AD1245">
            <v>0</v>
          </cell>
          <cell r="AE1245">
            <v>0</v>
          </cell>
          <cell r="AF1245">
            <v>0</v>
          </cell>
          <cell r="AG1245">
            <v>0</v>
          </cell>
          <cell r="AH1245">
            <v>0</v>
          </cell>
          <cell r="AI1245">
            <v>2327066.1096899183</v>
          </cell>
          <cell r="AJ1245">
            <v>1066361.8486395399</v>
          </cell>
          <cell r="AK1245">
            <v>2252563.3050847459</v>
          </cell>
          <cell r="AL1245">
            <v>0</v>
          </cell>
          <cell r="AM1245">
            <v>0</v>
          </cell>
          <cell r="AN1245">
            <v>0</v>
          </cell>
          <cell r="AO1245">
            <v>0</v>
          </cell>
          <cell r="AP1245">
            <v>0</v>
          </cell>
          <cell r="AQ1245">
            <v>0</v>
          </cell>
          <cell r="AR1245">
            <v>0</v>
          </cell>
          <cell r="AS1245">
            <v>0</v>
          </cell>
          <cell r="AT1245">
            <v>0</v>
          </cell>
          <cell r="AU1245">
            <v>0</v>
          </cell>
          <cell r="AV1245">
            <v>0</v>
          </cell>
          <cell r="AW1245">
            <v>0</v>
          </cell>
          <cell r="AX1245">
            <v>0</v>
          </cell>
          <cell r="AY1245">
            <v>0</v>
          </cell>
          <cell r="AZ1245">
            <v>0</v>
          </cell>
          <cell r="BA1245">
            <v>0</v>
          </cell>
          <cell r="BB1245">
            <v>0</v>
          </cell>
          <cell r="BC1245">
            <v>0</v>
          </cell>
          <cell r="BD1245">
            <v>0</v>
          </cell>
          <cell r="BE1245">
            <v>0</v>
          </cell>
          <cell r="BF1245">
            <v>0</v>
          </cell>
          <cell r="BG1245">
            <v>0</v>
          </cell>
          <cell r="BH1245">
            <v>0</v>
          </cell>
          <cell r="BI1245">
            <v>0</v>
          </cell>
          <cell r="BJ1245">
            <v>0</v>
          </cell>
          <cell r="BK1245">
            <v>0</v>
          </cell>
          <cell r="BL1245">
            <v>0</v>
          </cell>
          <cell r="BM1245">
            <v>0</v>
          </cell>
          <cell r="BN1245">
            <v>0</v>
          </cell>
          <cell r="BO1245">
            <v>0</v>
          </cell>
          <cell r="BP1245">
            <v>0</v>
          </cell>
          <cell r="BQ1245">
            <v>0</v>
          </cell>
          <cell r="BR1245">
            <v>0</v>
          </cell>
          <cell r="BS1245">
            <v>0</v>
          </cell>
          <cell r="BT1245">
            <v>0</v>
          </cell>
          <cell r="BU1245">
            <v>0</v>
          </cell>
          <cell r="BV1245">
            <v>0</v>
          </cell>
          <cell r="BW1245">
            <v>0</v>
          </cell>
          <cell r="BX1245">
            <v>0</v>
          </cell>
          <cell r="BY1245">
            <v>0</v>
          </cell>
          <cell r="BZ1245">
            <v>0</v>
          </cell>
          <cell r="CA1245">
            <v>0</v>
          </cell>
          <cell r="CB1245">
            <v>0</v>
          </cell>
          <cell r="CC1245">
            <v>0</v>
          </cell>
          <cell r="CD1245">
            <v>0</v>
          </cell>
          <cell r="CE1245">
            <v>0</v>
          </cell>
          <cell r="CF1245">
            <v>0</v>
          </cell>
          <cell r="CG1245">
            <v>0</v>
          </cell>
          <cell r="CH1245">
            <v>0</v>
          </cell>
          <cell r="CI1245">
            <v>0</v>
          </cell>
          <cell r="CJ1245">
            <v>0</v>
          </cell>
          <cell r="CK1245">
            <v>0</v>
          </cell>
          <cell r="CL1245">
            <v>0</v>
          </cell>
          <cell r="CM1245">
            <v>0</v>
          </cell>
          <cell r="CN1245">
            <v>0</v>
          </cell>
          <cell r="CO1245">
            <v>0</v>
          </cell>
          <cell r="CP1245">
            <v>0</v>
          </cell>
          <cell r="CQ1245">
            <v>0</v>
          </cell>
          <cell r="CR1245">
            <v>0</v>
          </cell>
          <cell r="CS1245">
            <v>0</v>
          </cell>
          <cell r="CT1245">
            <v>0</v>
          </cell>
          <cell r="CU1245">
            <v>0</v>
          </cell>
          <cell r="CV1245">
            <v>0</v>
          </cell>
          <cell r="CW1245">
            <v>0</v>
          </cell>
          <cell r="CX1245">
            <v>0</v>
          </cell>
          <cell r="CY1245">
            <v>0</v>
          </cell>
          <cell r="CZ1245">
            <v>0</v>
          </cell>
          <cell r="DA1245">
            <v>0</v>
          </cell>
          <cell r="DB1245">
            <v>0</v>
          </cell>
        </row>
        <row r="1246">
          <cell r="C1246" t="str">
            <v>HY11</v>
          </cell>
          <cell r="E1246">
            <v>1838070.524265832</v>
          </cell>
          <cell r="F1246">
            <v>503599.28433364723</v>
          </cell>
          <cell r="G1246">
            <v>1738141.8644067796</v>
          </cell>
          <cell r="N1246">
            <v>0</v>
          </cell>
          <cell r="O1246">
            <v>0</v>
          </cell>
          <cell r="P1246">
            <v>0</v>
          </cell>
          <cell r="Q1246">
            <v>0</v>
          </cell>
          <cell r="R1246">
            <v>0</v>
          </cell>
          <cell r="S1246">
            <v>0</v>
          </cell>
          <cell r="T1246">
            <v>0</v>
          </cell>
          <cell r="U1246">
            <v>0</v>
          </cell>
          <cell r="V1246">
            <v>0</v>
          </cell>
          <cell r="W1246">
            <v>0</v>
          </cell>
          <cell r="X1246">
            <v>0</v>
          </cell>
          <cell r="Y1246">
            <v>0</v>
          </cell>
          <cell r="Z1246">
            <v>0</v>
          </cell>
          <cell r="AA1246">
            <v>2420.7265698567671</v>
          </cell>
          <cell r="AB1246">
            <v>0</v>
          </cell>
          <cell r="AC1246">
            <v>0</v>
          </cell>
          <cell r="AD1246">
            <v>0</v>
          </cell>
          <cell r="AE1246">
            <v>0</v>
          </cell>
          <cell r="AF1246">
            <v>0</v>
          </cell>
          <cell r="AG1246">
            <v>0</v>
          </cell>
          <cell r="AH1246">
            <v>0</v>
          </cell>
          <cell r="AI1246">
            <v>1838070.524265832</v>
          </cell>
          <cell r="AJ1246">
            <v>501178.55776379048</v>
          </cell>
          <cell r="AK1246">
            <v>1738141.8644067796</v>
          </cell>
          <cell r="AL1246">
            <v>0</v>
          </cell>
          <cell r="AM1246">
            <v>0</v>
          </cell>
          <cell r="AN1246">
            <v>0</v>
          </cell>
          <cell r="AO1246">
            <v>0</v>
          </cell>
          <cell r="AP1246">
            <v>0</v>
          </cell>
          <cell r="AQ1246">
            <v>0</v>
          </cell>
          <cell r="AR1246">
            <v>0</v>
          </cell>
          <cell r="AS1246">
            <v>0</v>
          </cell>
          <cell r="AT1246">
            <v>0</v>
          </cell>
          <cell r="AU1246">
            <v>0</v>
          </cell>
          <cell r="AV1246">
            <v>0</v>
          </cell>
          <cell r="AW1246">
            <v>0</v>
          </cell>
          <cell r="AX1246">
            <v>0</v>
          </cell>
          <cell r="AY1246">
            <v>0</v>
          </cell>
          <cell r="AZ1246">
            <v>0</v>
          </cell>
          <cell r="BA1246">
            <v>0</v>
          </cell>
          <cell r="BB1246">
            <v>0</v>
          </cell>
          <cell r="BC1246">
            <v>0</v>
          </cell>
          <cell r="BD1246">
            <v>0</v>
          </cell>
          <cell r="BE1246">
            <v>0</v>
          </cell>
          <cell r="BF1246">
            <v>0</v>
          </cell>
          <cell r="BG1246">
            <v>0</v>
          </cell>
          <cell r="BH1246">
            <v>0</v>
          </cell>
          <cell r="BI1246">
            <v>0</v>
          </cell>
          <cell r="BJ1246">
            <v>0</v>
          </cell>
          <cell r="BK1246">
            <v>0</v>
          </cell>
          <cell r="BL1246">
            <v>0</v>
          </cell>
          <cell r="BM1246">
            <v>0</v>
          </cell>
          <cell r="BN1246">
            <v>0</v>
          </cell>
          <cell r="BO1246">
            <v>0</v>
          </cell>
          <cell r="BP1246">
            <v>0</v>
          </cell>
          <cell r="BQ1246">
            <v>0</v>
          </cell>
          <cell r="BR1246">
            <v>0</v>
          </cell>
          <cell r="BS1246">
            <v>0</v>
          </cell>
          <cell r="BT1246">
            <v>0</v>
          </cell>
          <cell r="BU1246">
            <v>0</v>
          </cell>
          <cell r="BV1246">
            <v>0</v>
          </cell>
          <cell r="BW1246">
            <v>0</v>
          </cell>
          <cell r="BX1246">
            <v>0</v>
          </cell>
          <cell r="BY1246">
            <v>0</v>
          </cell>
          <cell r="BZ1246">
            <v>0</v>
          </cell>
          <cell r="CA1246">
            <v>0</v>
          </cell>
          <cell r="CB1246">
            <v>0</v>
          </cell>
          <cell r="CC1246">
            <v>0</v>
          </cell>
          <cell r="CD1246">
            <v>0</v>
          </cell>
          <cell r="CE1246">
            <v>0</v>
          </cell>
          <cell r="CF1246">
            <v>0</v>
          </cell>
          <cell r="CG1246">
            <v>0</v>
          </cell>
          <cell r="CH1246">
            <v>0</v>
          </cell>
          <cell r="CI1246">
            <v>0</v>
          </cell>
          <cell r="CJ1246">
            <v>0</v>
          </cell>
          <cell r="CK1246">
            <v>0</v>
          </cell>
          <cell r="CL1246">
            <v>0</v>
          </cell>
          <cell r="CM1246">
            <v>0</v>
          </cell>
          <cell r="CN1246">
            <v>0</v>
          </cell>
          <cell r="CO1246">
            <v>0</v>
          </cell>
          <cell r="CP1246">
            <v>0</v>
          </cell>
          <cell r="CQ1246">
            <v>0</v>
          </cell>
          <cell r="CR1246">
            <v>0</v>
          </cell>
          <cell r="CS1246">
            <v>0</v>
          </cell>
          <cell r="CT1246">
            <v>0</v>
          </cell>
          <cell r="CU1246">
            <v>0</v>
          </cell>
          <cell r="CV1246">
            <v>0</v>
          </cell>
          <cell r="CW1246">
            <v>0</v>
          </cell>
          <cell r="CX1246">
            <v>0</v>
          </cell>
          <cell r="CY1246">
            <v>0</v>
          </cell>
          <cell r="CZ1246">
            <v>0</v>
          </cell>
          <cell r="DA1246">
            <v>0</v>
          </cell>
          <cell r="DB1246">
            <v>0</v>
          </cell>
        </row>
        <row r="1247">
          <cell r="C1247" t="str">
            <v>SL12</v>
          </cell>
          <cell r="E1247">
            <v>14991.151495429525</v>
          </cell>
          <cell r="F1247">
            <v>87478.133270555569</v>
          </cell>
          <cell r="G1247">
            <v>10377.796610169491</v>
          </cell>
          <cell r="N1247">
            <v>0</v>
          </cell>
          <cell r="O1247">
            <v>0</v>
          </cell>
          <cell r="P1247">
            <v>0</v>
          </cell>
          <cell r="Q1247">
            <v>0</v>
          </cell>
          <cell r="R1247">
            <v>0</v>
          </cell>
          <cell r="S1247">
            <v>0</v>
          </cell>
          <cell r="T1247">
            <v>0</v>
          </cell>
          <cell r="U1247">
            <v>0</v>
          </cell>
          <cell r="V1247">
            <v>0</v>
          </cell>
          <cell r="W1247">
            <v>0</v>
          </cell>
          <cell r="X1247">
            <v>0</v>
          </cell>
          <cell r="Y1247">
            <v>0</v>
          </cell>
          <cell r="Z1247">
            <v>0</v>
          </cell>
          <cell r="AA1247">
            <v>0</v>
          </cell>
          <cell r="AB1247">
            <v>0</v>
          </cell>
          <cell r="AC1247">
            <v>0</v>
          </cell>
          <cell r="AD1247">
            <v>0</v>
          </cell>
          <cell r="AE1247">
            <v>0</v>
          </cell>
          <cell r="AF1247">
            <v>0</v>
          </cell>
          <cell r="AG1247">
            <v>0</v>
          </cell>
          <cell r="AH1247">
            <v>0</v>
          </cell>
          <cell r="AI1247">
            <v>0</v>
          </cell>
          <cell r="AJ1247">
            <v>0</v>
          </cell>
          <cell r="AK1247">
            <v>0</v>
          </cell>
          <cell r="AL1247">
            <v>0</v>
          </cell>
          <cell r="AM1247">
            <v>0</v>
          </cell>
          <cell r="AN1247">
            <v>0</v>
          </cell>
          <cell r="AO1247">
            <v>0</v>
          </cell>
          <cell r="AP1247">
            <v>0</v>
          </cell>
          <cell r="AQ1247">
            <v>0</v>
          </cell>
          <cell r="AR1247">
            <v>0</v>
          </cell>
          <cell r="AS1247">
            <v>0</v>
          </cell>
          <cell r="AT1247">
            <v>0</v>
          </cell>
          <cell r="AU1247">
            <v>0</v>
          </cell>
          <cell r="AV1247">
            <v>0</v>
          </cell>
          <cell r="AW1247">
            <v>0</v>
          </cell>
          <cell r="AX1247">
            <v>0</v>
          </cell>
          <cell r="AY1247">
            <v>0</v>
          </cell>
          <cell r="AZ1247">
            <v>0</v>
          </cell>
          <cell r="BA1247">
            <v>0</v>
          </cell>
          <cell r="BB1247">
            <v>0</v>
          </cell>
          <cell r="BC1247">
            <v>0</v>
          </cell>
          <cell r="BD1247">
            <v>0</v>
          </cell>
          <cell r="BE1247">
            <v>0</v>
          </cell>
          <cell r="BF1247">
            <v>0</v>
          </cell>
          <cell r="BG1247">
            <v>0</v>
          </cell>
          <cell r="BH1247">
            <v>0</v>
          </cell>
          <cell r="BI1247">
            <v>0</v>
          </cell>
          <cell r="BJ1247">
            <v>14991.151495429525</v>
          </cell>
          <cell r="BK1247">
            <v>87478.133270555569</v>
          </cell>
          <cell r="BL1247">
            <v>10377.796610169491</v>
          </cell>
          <cell r="BM1247">
            <v>0</v>
          </cell>
          <cell r="BN1247">
            <v>0</v>
          </cell>
          <cell r="BO1247">
            <v>0</v>
          </cell>
          <cell r="BP1247">
            <v>0</v>
          </cell>
          <cell r="BQ1247">
            <v>0</v>
          </cell>
          <cell r="BR1247">
            <v>0</v>
          </cell>
          <cell r="BS1247">
            <v>0</v>
          </cell>
          <cell r="BT1247">
            <v>0</v>
          </cell>
          <cell r="BU1247">
            <v>0</v>
          </cell>
          <cell r="BV1247">
            <v>0</v>
          </cell>
          <cell r="BW1247">
            <v>0</v>
          </cell>
          <cell r="BX1247">
            <v>0</v>
          </cell>
          <cell r="BY1247">
            <v>0</v>
          </cell>
          <cell r="BZ1247">
            <v>0</v>
          </cell>
          <cell r="CA1247">
            <v>0</v>
          </cell>
          <cell r="CB1247">
            <v>0</v>
          </cell>
          <cell r="CC1247">
            <v>0</v>
          </cell>
          <cell r="CD1247">
            <v>0</v>
          </cell>
          <cell r="CE1247">
            <v>0</v>
          </cell>
          <cell r="CF1247">
            <v>0</v>
          </cell>
          <cell r="CG1247">
            <v>0</v>
          </cell>
          <cell r="CH1247">
            <v>0</v>
          </cell>
          <cell r="CI1247">
            <v>0</v>
          </cell>
          <cell r="CJ1247">
            <v>0</v>
          </cell>
          <cell r="CK1247">
            <v>0</v>
          </cell>
          <cell r="CL1247">
            <v>0</v>
          </cell>
          <cell r="CM1247">
            <v>0</v>
          </cell>
          <cell r="CN1247">
            <v>0</v>
          </cell>
          <cell r="CO1247">
            <v>0</v>
          </cell>
          <cell r="CP1247">
            <v>0</v>
          </cell>
          <cell r="CQ1247">
            <v>0</v>
          </cell>
          <cell r="CR1247">
            <v>0</v>
          </cell>
          <cell r="CS1247">
            <v>0</v>
          </cell>
          <cell r="CT1247">
            <v>0</v>
          </cell>
          <cell r="CU1247">
            <v>0</v>
          </cell>
          <cell r="CV1247">
            <v>0</v>
          </cell>
          <cell r="CW1247">
            <v>0</v>
          </cell>
          <cell r="CX1247">
            <v>0</v>
          </cell>
          <cell r="CY1247">
            <v>0</v>
          </cell>
          <cell r="CZ1247">
            <v>0</v>
          </cell>
          <cell r="DA1247">
            <v>0</v>
          </cell>
          <cell r="DB1247">
            <v>0</v>
          </cell>
        </row>
        <row r="1248">
          <cell r="C1248" t="str">
            <v>SL13</v>
          </cell>
          <cell r="E1248">
            <v>379490.53543308214</v>
          </cell>
          <cell r="F1248">
            <v>684913.02919165383</v>
          </cell>
          <cell r="G1248">
            <v>289544.06779661012</v>
          </cell>
          <cell r="N1248">
            <v>0</v>
          </cell>
          <cell r="O1248">
            <v>0</v>
          </cell>
          <cell r="P1248">
            <v>0</v>
          </cell>
          <cell r="Q1248">
            <v>0</v>
          </cell>
          <cell r="R1248">
            <v>0</v>
          </cell>
          <cell r="S1248">
            <v>0</v>
          </cell>
          <cell r="T1248">
            <v>0</v>
          </cell>
          <cell r="U1248">
            <v>0</v>
          </cell>
          <cell r="V1248">
            <v>0</v>
          </cell>
          <cell r="W1248">
            <v>0</v>
          </cell>
          <cell r="X1248">
            <v>0</v>
          </cell>
          <cell r="Y1248">
            <v>0</v>
          </cell>
          <cell r="Z1248">
            <v>0</v>
          </cell>
          <cell r="AA1248">
            <v>0</v>
          </cell>
          <cell r="AB1248">
            <v>0</v>
          </cell>
          <cell r="AC1248">
            <v>0</v>
          </cell>
          <cell r="AD1248">
            <v>0</v>
          </cell>
          <cell r="AE1248">
            <v>0</v>
          </cell>
          <cell r="AF1248">
            <v>0</v>
          </cell>
          <cell r="AG1248">
            <v>0</v>
          </cell>
          <cell r="AH1248">
            <v>0</v>
          </cell>
          <cell r="AI1248">
            <v>0</v>
          </cell>
          <cell r="AJ1248">
            <v>0</v>
          </cell>
          <cell r="AK1248">
            <v>0</v>
          </cell>
          <cell r="AL1248">
            <v>0</v>
          </cell>
          <cell r="AM1248">
            <v>0</v>
          </cell>
          <cell r="AN1248">
            <v>0</v>
          </cell>
          <cell r="AO1248">
            <v>0</v>
          </cell>
          <cell r="AP1248">
            <v>0</v>
          </cell>
          <cell r="AQ1248">
            <v>0</v>
          </cell>
          <cell r="AR1248">
            <v>0</v>
          </cell>
          <cell r="AS1248">
            <v>0</v>
          </cell>
          <cell r="AT1248">
            <v>0</v>
          </cell>
          <cell r="AU1248">
            <v>0</v>
          </cell>
          <cell r="AV1248">
            <v>0</v>
          </cell>
          <cell r="AW1248">
            <v>0</v>
          </cell>
          <cell r="AX1248">
            <v>0</v>
          </cell>
          <cell r="AY1248">
            <v>0</v>
          </cell>
          <cell r="AZ1248">
            <v>0</v>
          </cell>
          <cell r="BA1248">
            <v>0</v>
          </cell>
          <cell r="BB1248">
            <v>0</v>
          </cell>
          <cell r="BC1248">
            <v>0</v>
          </cell>
          <cell r="BD1248">
            <v>0</v>
          </cell>
          <cell r="BE1248">
            <v>0</v>
          </cell>
          <cell r="BF1248">
            <v>0</v>
          </cell>
          <cell r="BG1248">
            <v>0</v>
          </cell>
          <cell r="BH1248">
            <v>0</v>
          </cell>
          <cell r="BI1248">
            <v>0</v>
          </cell>
          <cell r="BJ1248">
            <v>379490.53543308214</v>
          </cell>
          <cell r="BK1248">
            <v>684913.02919165383</v>
          </cell>
          <cell r="BL1248">
            <v>289544.06779661012</v>
          </cell>
          <cell r="BM1248">
            <v>0</v>
          </cell>
          <cell r="BN1248">
            <v>0</v>
          </cell>
          <cell r="BO1248">
            <v>0</v>
          </cell>
          <cell r="BP1248">
            <v>0</v>
          </cell>
          <cell r="BQ1248">
            <v>0</v>
          </cell>
          <cell r="BR1248">
            <v>0</v>
          </cell>
          <cell r="BS1248">
            <v>0</v>
          </cell>
          <cell r="BT1248">
            <v>0</v>
          </cell>
          <cell r="BU1248">
            <v>0</v>
          </cell>
          <cell r="BV1248">
            <v>0</v>
          </cell>
          <cell r="BW1248">
            <v>0</v>
          </cell>
          <cell r="BX1248">
            <v>0</v>
          </cell>
          <cell r="BY1248">
            <v>0</v>
          </cell>
          <cell r="BZ1248">
            <v>0</v>
          </cell>
          <cell r="CA1248">
            <v>0</v>
          </cell>
          <cell r="CB1248">
            <v>0</v>
          </cell>
          <cell r="CC1248">
            <v>0</v>
          </cell>
          <cell r="CD1248">
            <v>0</v>
          </cell>
          <cell r="CE1248">
            <v>0</v>
          </cell>
          <cell r="CF1248">
            <v>0</v>
          </cell>
          <cell r="CG1248">
            <v>0</v>
          </cell>
          <cell r="CH1248">
            <v>0</v>
          </cell>
          <cell r="CI1248">
            <v>0</v>
          </cell>
          <cell r="CJ1248">
            <v>0</v>
          </cell>
          <cell r="CK1248">
            <v>0</v>
          </cell>
          <cell r="CL1248">
            <v>0</v>
          </cell>
          <cell r="CM1248">
            <v>0</v>
          </cell>
          <cell r="CN1248">
            <v>0</v>
          </cell>
          <cell r="CO1248">
            <v>0</v>
          </cell>
          <cell r="CP1248">
            <v>0</v>
          </cell>
          <cell r="CQ1248">
            <v>0</v>
          </cell>
          <cell r="CR1248">
            <v>0</v>
          </cell>
          <cell r="CS1248">
            <v>0</v>
          </cell>
          <cell r="CT1248">
            <v>0</v>
          </cell>
          <cell r="CU1248">
            <v>0</v>
          </cell>
          <cell r="CV1248">
            <v>0</v>
          </cell>
          <cell r="CW1248">
            <v>0</v>
          </cell>
          <cell r="CX1248">
            <v>0</v>
          </cell>
          <cell r="CY1248">
            <v>0</v>
          </cell>
          <cell r="CZ1248">
            <v>0</v>
          </cell>
          <cell r="DA1248">
            <v>0</v>
          </cell>
          <cell r="DB1248">
            <v>0</v>
          </cell>
        </row>
        <row r="1249">
          <cell r="C1249" t="str">
            <v>SL14</v>
          </cell>
          <cell r="E1249">
            <v>1838631.8183479779</v>
          </cell>
          <cell r="F1249">
            <v>2915841.9903850914</v>
          </cell>
          <cell r="G1249">
            <v>1550518.559322034</v>
          </cell>
          <cell r="N1249">
            <v>0</v>
          </cell>
          <cell r="O1249">
            <v>0</v>
          </cell>
          <cell r="P1249">
            <v>0</v>
          </cell>
          <cell r="Q1249">
            <v>0</v>
          </cell>
          <cell r="R1249">
            <v>0</v>
          </cell>
          <cell r="S1249">
            <v>0</v>
          </cell>
          <cell r="T1249">
            <v>0</v>
          </cell>
          <cell r="U1249">
            <v>0</v>
          </cell>
          <cell r="V1249">
            <v>0</v>
          </cell>
          <cell r="W1249">
            <v>0</v>
          </cell>
          <cell r="X1249">
            <v>0</v>
          </cell>
          <cell r="Y1249">
            <v>0</v>
          </cell>
          <cell r="Z1249">
            <v>0</v>
          </cell>
          <cell r="AA1249">
            <v>0</v>
          </cell>
          <cell r="AB1249">
            <v>0</v>
          </cell>
          <cell r="AC1249">
            <v>0</v>
          </cell>
          <cell r="AD1249">
            <v>0</v>
          </cell>
          <cell r="AE1249">
            <v>0</v>
          </cell>
          <cell r="AF1249">
            <v>0</v>
          </cell>
          <cell r="AG1249">
            <v>0</v>
          </cell>
          <cell r="AH1249">
            <v>0</v>
          </cell>
          <cell r="AI1249">
            <v>0</v>
          </cell>
          <cell r="AJ1249">
            <v>0</v>
          </cell>
          <cell r="AK1249">
            <v>0</v>
          </cell>
          <cell r="AL1249">
            <v>0</v>
          </cell>
          <cell r="AM1249">
            <v>0</v>
          </cell>
          <cell r="AN1249">
            <v>0</v>
          </cell>
          <cell r="AO1249">
            <v>0</v>
          </cell>
          <cell r="AP1249">
            <v>0</v>
          </cell>
          <cell r="AQ1249">
            <v>0</v>
          </cell>
          <cell r="AR1249">
            <v>0</v>
          </cell>
          <cell r="AS1249">
            <v>0</v>
          </cell>
          <cell r="AT1249">
            <v>0</v>
          </cell>
          <cell r="AU1249">
            <v>0</v>
          </cell>
          <cell r="AV1249">
            <v>0</v>
          </cell>
          <cell r="AW1249">
            <v>0</v>
          </cell>
          <cell r="AX1249">
            <v>0</v>
          </cell>
          <cell r="AY1249">
            <v>0</v>
          </cell>
          <cell r="AZ1249">
            <v>0</v>
          </cell>
          <cell r="BA1249">
            <v>0</v>
          </cell>
          <cell r="BB1249">
            <v>0</v>
          </cell>
          <cell r="BC1249">
            <v>0</v>
          </cell>
          <cell r="BD1249">
            <v>0</v>
          </cell>
          <cell r="BE1249">
            <v>0</v>
          </cell>
          <cell r="BF1249">
            <v>0</v>
          </cell>
          <cell r="BG1249">
            <v>0</v>
          </cell>
          <cell r="BH1249">
            <v>0</v>
          </cell>
          <cell r="BI1249">
            <v>0</v>
          </cell>
          <cell r="BJ1249">
            <v>1838631.8183479779</v>
          </cell>
          <cell r="BK1249">
            <v>2915841.9903850914</v>
          </cell>
          <cell r="BL1249">
            <v>1550518.559322034</v>
          </cell>
          <cell r="BM1249">
            <v>0</v>
          </cell>
          <cell r="BN1249">
            <v>0</v>
          </cell>
          <cell r="BO1249">
            <v>0</v>
          </cell>
          <cell r="BP1249">
            <v>0</v>
          </cell>
          <cell r="BQ1249">
            <v>0</v>
          </cell>
          <cell r="BR1249">
            <v>0</v>
          </cell>
          <cell r="BS1249">
            <v>0</v>
          </cell>
          <cell r="BT1249">
            <v>0</v>
          </cell>
          <cell r="BU1249">
            <v>0</v>
          </cell>
          <cell r="BV1249">
            <v>0</v>
          </cell>
          <cell r="BW1249">
            <v>0</v>
          </cell>
          <cell r="BX1249">
            <v>0</v>
          </cell>
          <cell r="BY1249">
            <v>0</v>
          </cell>
          <cell r="BZ1249">
            <v>0</v>
          </cell>
          <cell r="CA1249">
            <v>0</v>
          </cell>
          <cell r="CB1249">
            <v>0</v>
          </cell>
          <cell r="CC1249">
            <v>0</v>
          </cell>
          <cell r="CD1249">
            <v>0</v>
          </cell>
          <cell r="CE1249">
            <v>0</v>
          </cell>
          <cell r="CF1249">
            <v>0</v>
          </cell>
          <cell r="CG1249">
            <v>0</v>
          </cell>
          <cell r="CH1249">
            <v>0</v>
          </cell>
          <cell r="CI1249">
            <v>0</v>
          </cell>
          <cell r="CJ1249">
            <v>0</v>
          </cell>
          <cell r="CK1249">
            <v>0</v>
          </cell>
          <cell r="CL1249">
            <v>0</v>
          </cell>
          <cell r="CM1249">
            <v>0</v>
          </cell>
          <cell r="CN1249">
            <v>0</v>
          </cell>
          <cell r="CO1249">
            <v>0</v>
          </cell>
          <cell r="CP1249">
            <v>0</v>
          </cell>
          <cell r="CQ1249">
            <v>0</v>
          </cell>
          <cell r="CR1249">
            <v>0</v>
          </cell>
          <cell r="CS1249">
            <v>0</v>
          </cell>
          <cell r="CT1249">
            <v>0</v>
          </cell>
          <cell r="CU1249">
            <v>0</v>
          </cell>
          <cell r="CV1249">
            <v>0</v>
          </cell>
          <cell r="CW1249">
            <v>0</v>
          </cell>
          <cell r="CX1249">
            <v>0</v>
          </cell>
          <cell r="CY1249">
            <v>0</v>
          </cell>
          <cell r="CZ1249">
            <v>0</v>
          </cell>
          <cell r="DA1249">
            <v>0</v>
          </cell>
          <cell r="DB1249">
            <v>0</v>
          </cell>
        </row>
        <row r="1250">
          <cell r="C1250" t="str">
            <v>SL15</v>
          </cell>
          <cell r="E1250">
            <v>4397383.9462538464</v>
          </cell>
          <cell r="F1250">
            <v>2642546.236060861</v>
          </cell>
          <cell r="G1250">
            <v>3999283.0508474577</v>
          </cell>
          <cell r="N1250">
            <v>0</v>
          </cell>
          <cell r="O1250">
            <v>0</v>
          </cell>
          <cell r="P1250">
            <v>0</v>
          </cell>
          <cell r="Q1250">
            <v>0</v>
          </cell>
          <cell r="R1250">
            <v>0</v>
          </cell>
          <cell r="S1250">
            <v>0</v>
          </cell>
          <cell r="T1250">
            <v>0</v>
          </cell>
          <cell r="U1250">
            <v>0</v>
          </cell>
          <cell r="V1250">
            <v>0</v>
          </cell>
          <cell r="W1250">
            <v>0</v>
          </cell>
          <cell r="X1250">
            <v>0</v>
          </cell>
          <cell r="Y1250">
            <v>0</v>
          </cell>
          <cell r="Z1250">
            <v>0</v>
          </cell>
          <cell r="AA1250">
            <v>0</v>
          </cell>
          <cell r="AB1250">
            <v>0</v>
          </cell>
          <cell r="AC1250">
            <v>0</v>
          </cell>
          <cell r="AD1250">
            <v>0</v>
          </cell>
          <cell r="AE1250">
            <v>0</v>
          </cell>
          <cell r="AF1250">
            <v>0</v>
          </cell>
          <cell r="AG1250">
            <v>0</v>
          </cell>
          <cell r="AH1250">
            <v>0</v>
          </cell>
          <cell r="AI1250">
            <v>0</v>
          </cell>
          <cell r="AJ1250">
            <v>0</v>
          </cell>
          <cell r="AK1250">
            <v>0</v>
          </cell>
          <cell r="AL1250">
            <v>0</v>
          </cell>
          <cell r="AM1250">
            <v>0</v>
          </cell>
          <cell r="AN1250">
            <v>0</v>
          </cell>
          <cell r="AO1250">
            <v>0</v>
          </cell>
          <cell r="AP1250">
            <v>0</v>
          </cell>
          <cell r="AQ1250">
            <v>0</v>
          </cell>
          <cell r="AR1250">
            <v>0</v>
          </cell>
          <cell r="AS1250">
            <v>0</v>
          </cell>
          <cell r="AT1250">
            <v>0</v>
          </cell>
          <cell r="AU1250">
            <v>0</v>
          </cell>
          <cell r="AV1250">
            <v>0</v>
          </cell>
          <cell r="AW1250">
            <v>0</v>
          </cell>
          <cell r="AX1250">
            <v>0</v>
          </cell>
          <cell r="AY1250">
            <v>0</v>
          </cell>
          <cell r="AZ1250">
            <v>0</v>
          </cell>
          <cell r="BA1250">
            <v>0</v>
          </cell>
          <cell r="BB1250">
            <v>0</v>
          </cell>
          <cell r="BC1250">
            <v>0</v>
          </cell>
          <cell r="BD1250">
            <v>3674917.7615899644</v>
          </cell>
          <cell r="BE1250">
            <v>2591298.4911037316</v>
          </cell>
          <cell r="BF1250">
            <v>3364360.9322033897</v>
          </cell>
          <cell r="BG1250">
            <v>406040.56478474371</v>
          </cell>
          <cell r="BH1250">
            <v>25122.384645883922</v>
          </cell>
          <cell r="BI1250">
            <v>361338.30508474587</v>
          </cell>
          <cell r="BJ1250">
            <v>316425.61987913854</v>
          </cell>
          <cell r="BK1250">
            <v>26125.360311245477</v>
          </cell>
          <cell r="BL1250">
            <v>273583.81355932209</v>
          </cell>
          <cell r="BM1250">
            <v>0</v>
          </cell>
          <cell r="BN1250">
            <v>0</v>
          </cell>
          <cell r="BO1250">
            <v>0</v>
          </cell>
          <cell r="BP1250">
            <v>0</v>
          </cell>
          <cell r="BQ1250">
            <v>0</v>
          </cell>
          <cell r="BR1250">
            <v>0</v>
          </cell>
          <cell r="BS1250">
            <v>0</v>
          </cell>
          <cell r="BT1250">
            <v>0</v>
          </cell>
          <cell r="BU1250">
            <v>0</v>
          </cell>
          <cell r="BV1250">
            <v>0</v>
          </cell>
          <cell r="BW1250">
            <v>0</v>
          </cell>
          <cell r="BX1250">
            <v>0</v>
          </cell>
          <cell r="BY1250">
            <v>0</v>
          </cell>
          <cell r="BZ1250">
            <v>0</v>
          </cell>
          <cell r="CA1250">
            <v>0</v>
          </cell>
          <cell r="CB1250">
            <v>0</v>
          </cell>
          <cell r="CC1250">
            <v>0</v>
          </cell>
          <cell r="CD1250">
            <v>0</v>
          </cell>
          <cell r="CE1250">
            <v>0</v>
          </cell>
          <cell r="CF1250">
            <v>0</v>
          </cell>
          <cell r="CG1250">
            <v>0</v>
          </cell>
          <cell r="CH1250">
            <v>0</v>
          </cell>
          <cell r="CI1250">
            <v>0</v>
          </cell>
          <cell r="CJ1250">
            <v>0</v>
          </cell>
          <cell r="CK1250">
            <v>0</v>
          </cell>
          <cell r="CL1250">
            <v>0</v>
          </cell>
          <cell r="CM1250">
            <v>0</v>
          </cell>
          <cell r="CN1250">
            <v>0</v>
          </cell>
          <cell r="CO1250">
            <v>0</v>
          </cell>
          <cell r="CP1250">
            <v>0</v>
          </cell>
          <cell r="CQ1250">
            <v>0</v>
          </cell>
          <cell r="CR1250">
            <v>0</v>
          </cell>
          <cell r="CS1250">
            <v>0</v>
          </cell>
          <cell r="CT1250">
            <v>0</v>
          </cell>
          <cell r="CU1250">
            <v>0</v>
          </cell>
          <cell r="CV1250">
            <v>0</v>
          </cell>
          <cell r="CW1250">
            <v>0</v>
          </cell>
          <cell r="CX1250">
            <v>0</v>
          </cell>
          <cell r="CY1250">
            <v>0</v>
          </cell>
          <cell r="CZ1250">
            <v>0</v>
          </cell>
          <cell r="DA1250">
            <v>0</v>
          </cell>
          <cell r="DB1250">
            <v>0</v>
          </cell>
        </row>
        <row r="1251">
          <cell r="C1251" t="str">
            <v>SL16</v>
          </cell>
          <cell r="E1251">
            <v>4594372.8169925688</v>
          </cell>
          <cell r="F1251">
            <v>2904924.092035485</v>
          </cell>
          <cell r="G1251">
            <v>4138810.1694915248</v>
          </cell>
          <cell r="N1251">
            <v>0</v>
          </cell>
          <cell r="O1251">
            <v>0</v>
          </cell>
          <cell r="P1251">
            <v>0</v>
          </cell>
          <cell r="Q1251">
            <v>0</v>
          </cell>
          <cell r="R1251">
            <v>0</v>
          </cell>
          <cell r="S1251">
            <v>0</v>
          </cell>
          <cell r="T1251">
            <v>0</v>
          </cell>
          <cell r="U1251">
            <v>0</v>
          </cell>
          <cell r="V1251">
            <v>0</v>
          </cell>
          <cell r="W1251">
            <v>0</v>
          </cell>
          <cell r="X1251">
            <v>0</v>
          </cell>
          <cell r="Y1251">
            <v>0</v>
          </cell>
          <cell r="Z1251">
            <v>0</v>
          </cell>
          <cell r="AA1251">
            <v>0</v>
          </cell>
          <cell r="AB1251">
            <v>0</v>
          </cell>
          <cell r="AC1251">
            <v>0</v>
          </cell>
          <cell r="AD1251">
            <v>0</v>
          </cell>
          <cell r="AE1251">
            <v>0</v>
          </cell>
          <cell r="AF1251">
            <v>0</v>
          </cell>
          <cell r="AG1251">
            <v>0</v>
          </cell>
          <cell r="AH1251">
            <v>0</v>
          </cell>
          <cell r="AI1251">
            <v>0</v>
          </cell>
          <cell r="AJ1251">
            <v>0</v>
          </cell>
          <cell r="AK1251">
            <v>0</v>
          </cell>
          <cell r="AL1251">
            <v>0</v>
          </cell>
          <cell r="AM1251">
            <v>0</v>
          </cell>
          <cell r="AN1251">
            <v>0</v>
          </cell>
          <cell r="AO1251">
            <v>0</v>
          </cell>
          <cell r="AP1251">
            <v>0</v>
          </cell>
          <cell r="AQ1251">
            <v>0</v>
          </cell>
          <cell r="AR1251">
            <v>0</v>
          </cell>
          <cell r="AS1251">
            <v>0</v>
          </cell>
          <cell r="AT1251">
            <v>0</v>
          </cell>
          <cell r="AU1251">
            <v>0</v>
          </cell>
          <cell r="AV1251">
            <v>0</v>
          </cell>
          <cell r="AW1251">
            <v>0</v>
          </cell>
          <cell r="AX1251">
            <v>0</v>
          </cell>
          <cell r="AY1251">
            <v>0</v>
          </cell>
          <cell r="AZ1251">
            <v>0</v>
          </cell>
          <cell r="BA1251">
            <v>3254951.6073887339</v>
          </cell>
          <cell r="BB1251">
            <v>2719528.9540070374</v>
          </cell>
          <cell r="BC1251">
            <v>2936791.1016949154</v>
          </cell>
          <cell r="BD1251">
            <v>1339421.2096038351</v>
          </cell>
          <cell r="BE1251">
            <v>185395.13802844821</v>
          </cell>
          <cell r="BF1251">
            <v>1202019.0677966103</v>
          </cell>
          <cell r="BG1251">
            <v>0</v>
          </cell>
          <cell r="BH1251">
            <v>0</v>
          </cell>
          <cell r="BI1251">
            <v>0</v>
          </cell>
          <cell r="BJ1251">
            <v>0</v>
          </cell>
          <cell r="BK1251">
            <v>0</v>
          </cell>
          <cell r="BL1251">
            <v>0</v>
          </cell>
          <cell r="BM1251">
            <v>0</v>
          </cell>
          <cell r="BN1251">
            <v>0</v>
          </cell>
          <cell r="BO1251">
            <v>0</v>
          </cell>
          <cell r="BP1251">
            <v>0</v>
          </cell>
          <cell r="BQ1251">
            <v>0</v>
          </cell>
          <cell r="BR1251">
            <v>0</v>
          </cell>
          <cell r="BS1251">
            <v>0</v>
          </cell>
          <cell r="BT1251">
            <v>0</v>
          </cell>
          <cell r="BU1251">
            <v>0</v>
          </cell>
          <cell r="BV1251">
            <v>0</v>
          </cell>
          <cell r="BW1251">
            <v>0</v>
          </cell>
          <cell r="BX1251">
            <v>0</v>
          </cell>
          <cell r="BY1251">
            <v>0</v>
          </cell>
          <cell r="BZ1251">
            <v>0</v>
          </cell>
          <cell r="CA1251">
            <v>0</v>
          </cell>
          <cell r="CB1251">
            <v>0</v>
          </cell>
          <cell r="CC1251">
            <v>0</v>
          </cell>
          <cell r="CD1251">
            <v>0</v>
          </cell>
          <cell r="CE1251">
            <v>0</v>
          </cell>
          <cell r="CF1251">
            <v>0</v>
          </cell>
          <cell r="CG1251">
            <v>0</v>
          </cell>
          <cell r="CH1251">
            <v>0</v>
          </cell>
          <cell r="CI1251">
            <v>0</v>
          </cell>
          <cell r="CJ1251">
            <v>0</v>
          </cell>
          <cell r="CK1251">
            <v>0</v>
          </cell>
          <cell r="CL1251">
            <v>0</v>
          </cell>
          <cell r="CM1251">
            <v>0</v>
          </cell>
          <cell r="CN1251">
            <v>0</v>
          </cell>
          <cell r="CO1251">
            <v>0</v>
          </cell>
          <cell r="CP1251">
            <v>0</v>
          </cell>
          <cell r="CQ1251">
            <v>0</v>
          </cell>
          <cell r="CR1251">
            <v>0</v>
          </cell>
          <cell r="CS1251">
            <v>0</v>
          </cell>
          <cell r="CT1251">
            <v>0</v>
          </cell>
          <cell r="CU1251">
            <v>0</v>
          </cell>
          <cell r="CV1251">
            <v>0</v>
          </cell>
          <cell r="CW1251">
            <v>0</v>
          </cell>
          <cell r="CX1251">
            <v>0</v>
          </cell>
          <cell r="CY1251">
            <v>0</v>
          </cell>
          <cell r="CZ1251">
            <v>0</v>
          </cell>
          <cell r="DA1251">
            <v>0</v>
          </cell>
          <cell r="DB1251">
            <v>0</v>
          </cell>
        </row>
        <row r="1252">
          <cell r="C1252" t="str">
            <v>SL17</v>
          </cell>
          <cell r="E1252">
            <v>3035233.7775624283</v>
          </cell>
          <cell r="F1252">
            <v>2154902.7915448276</v>
          </cell>
          <cell r="G1252">
            <v>2626854.9152542376</v>
          </cell>
          <cell r="N1252">
            <v>0</v>
          </cell>
          <cell r="O1252">
            <v>0</v>
          </cell>
          <cell r="P1252">
            <v>0</v>
          </cell>
          <cell r="Q1252">
            <v>0</v>
          </cell>
          <cell r="R1252">
            <v>0</v>
          </cell>
          <cell r="S1252">
            <v>0</v>
          </cell>
          <cell r="T1252">
            <v>0</v>
          </cell>
          <cell r="U1252">
            <v>0</v>
          </cell>
          <cell r="V1252">
            <v>0</v>
          </cell>
          <cell r="W1252">
            <v>0</v>
          </cell>
          <cell r="X1252">
            <v>0</v>
          </cell>
          <cell r="Y1252">
            <v>0</v>
          </cell>
          <cell r="Z1252">
            <v>0</v>
          </cell>
          <cell r="AA1252">
            <v>0</v>
          </cell>
          <cell r="AB1252">
            <v>0</v>
          </cell>
          <cell r="AC1252">
            <v>0</v>
          </cell>
          <cell r="AD1252">
            <v>0</v>
          </cell>
          <cell r="AE1252">
            <v>0</v>
          </cell>
          <cell r="AF1252">
            <v>0</v>
          </cell>
          <cell r="AG1252">
            <v>0</v>
          </cell>
          <cell r="AH1252">
            <v>0</v>
          </cell>
          <cell r="AI1252">
            <v>0</v>
          </cell>
          <cell r="AJ1252">
            <v>0</v>
          </cell>
          <cell r="AK1252">
            <v>0</v>
          </cell>
          <cell r="AL1252">
            <v>0</v>
          </cell>
          <cell r="AM1252">
            <v>0</v>
          </cell>
          <cell r="AN1252">
            <v>0</v>
          </cell>
          <cell r="AO1252">
            <v>0</v>
          </cell>
          <cell r="AP1252">
            <v>0</v>
          </cell>
          <cell r="AQ1252">
            <v>0</v>
          </cell>
          <cell r="AR1252">
            <v>0</v>
          </cell>
          <cell r="AS1252">
            <v>0</v>
          </cell>
          <cell r="AT1252">
            <v>0</v>
          </cell>
          <cell r="AU1252">
            <v>0</v>
          </cell>
          <cell r="AV1252">
            <v>0</v>
          </cell>
          <cell r="AW1252">
            <v>0</v>
          </cell>
          <cell r="AX1252">
            <v>0</v>
          </cell>
          <cell r="AY1252">
            <v>0</v>
          </cell>
          <cell r="AZ1252">
            <v>0</v>
          </cell>
          <cell r="BA1252">
            <v>3001676.0551366839</v>
          </cell>
          <cell r="BB1252">
            <v>2151271.7016900424</v>
          </cell>
          <cell r="BC1252">
            <v>2599038.0508474582</v>
          </cell>
          <cell r="BD1252">
            <v>33557.7224257446</v>
          </cell>
          <cell r="BE1252">
            <v>3631.0898547851507</v>
          </cell>
          <cell r="BF1252">
            <v>27816.86440677967</v>
          </cell>
          <cell r="BG1252">
            <v>0</v>
          </cell>
          <cell r="BH1252">
            <v>0</v>
          </cell>
          <cell r="BI1252">
            <v>0</v>
          </cell>
          <cell r="BJ1252">
            <v>0</v>
          </cell>
          <cell r="BK1252">
            <v>0</v>
          </cell>
          <cell r="BL1252">
            <v>0</v>
          </cell>
          <cell r="BM1252">
            <v>0</v>
          </cell>
          <cell r="BN1252">
            <v>0</v>
          </cell>
          <cell r="BO1252">
            <v>0</v>
          </cell>
          <cell r="BP1252">
            <v>0</v>
          </cell>
          <cell r="BQ1252">
            <v>0</v>
          </cell>
          <cell r="BR1252">
            <v>0</v>
          </cell>
          <cell r="BS1252">
            <v>0</v>
          </cell>
          <cell r="BT1252">
            <v>0</v>
          </cell>
          <cell r="BU1252">
            <v>0</v>
          </cell>
          <cell r="BV1252">
            <v>0</v>
          </cell>
          <cell r="BW1252">
            <v>0</v>
          </cell>
          <cell r="BX1252">
            <v>0</v>
          </cell>
          <cell r="BY1252">
            <v>0</v>
          </cell>
          <cell r="BZ1252">
            <v>0</v>
          </cell>
          <cell r="CA1252">
            <v>0</v>
          </cell>
          <cell r="CB1252">
            <v>0</v>
          </cell>
          <cell r="CC1252">
            <v>0</v>
          </cell>
          <cell r="CD1252">
            <v>0</v>
          </cell>
          <cell r="CE1252">
            <v>0</v>
          </cell>
          <cell r="CF1252">
            <v>0</v>
          </cell>
          <cell r="CG1252">
            <v>0</v>
          </cell>
          <cell r="CH1252">
            <v>0</v>
          </cell>
          <cell r="CI1252">
            <v>0</v>
          </cell>
          <cell r="CJ1252">
            <v>0</v>
          </cell>
          <cell r="CK1252">
            <v>0</v>
          </cell>
          <cell r="CL1252">
            <v>0</v>
          </cell>
          <cell r="CM1252">
            <v>0</v>
          </cell>
          <cell r="CN1252">
            <v>0</v>
          </cell>
          <cell r="CO1252">
            <v>0</v>
          </cell>
          <cell r="CP1252">
            <v>0</v>
          </cell>
          <cell r="CQ1252">
            <v>0</v>
          </cell>
          <cell r="CR1252">
            <v>0</v>
          </cell>
          <cell r="CS1252">
            <v>0</v>
          </cell>
          <cell r="CT1252">
            <v>0</v>
          </cell>
          <cell r="CU1252">
            <v>0</v>
          </cell>
          <cell r="CV1252">
            <v>0</v>
          </cell>
          <cell r="CW1252">
            <v>0</v>
          </cell>
          <cell r="CX1252">
            <v>0</v>
          </cell>
          <cell r="CY1252">
            <v>0</v>
          </cell>
          <cell r="CZ1252">
            <v>0</v>
          </cell>
          <cell r="DA1252">
            <v>0</v>
          </cell>
          <cell r="DB1252">
            <v>0</v>
          </cell>
        </row>
        <row r="1253">
          <cell r="C1253" t="str">
            <v>SL18</v>
          </cell>
          <cell r="E1253">
            <v>5183593.6826909771</v>
          </cell>
          <cell r="F1253">
            <v>2122659.0749368086</v>
          </cell>
          <cell r="G1253">
            <v>4646271.9491525423</v>
          </cell>
          <cell r="N1253">
            <v>0</v>
          </cell>
          <cell r="O1253">
            <v>0</v>
          </cell>
          <cell r="P1253">
            <v>0</v>
          </cell>
          <cell r="Q1253">
            <v>0</v>
          </cell>
          <cell r="R1253">
            <v>0</v>
          </cell>
          <cell r="S1253">
            <v>0</v>
          </cell>
          <cell r="T1253">
            <v>0</v>
          </cell>
          <cell r="U1253">
            <v>0</v>
          </cell>
          <cell r="V1253">
            <v>0</v>
          </cell>
          <cell r="W1253">
            <v>0</v>
          </cell>
          <cell r="X1253">
            <v>0</v>
          </cell>
          <cell r="Y1253">
            <v>0</v>
          </cell>
          <cell r="Z1253">
            <v>0</v>
          </cell>
          <cell r="AA1253">
            <v>0</v>
          </cell>
          <cell r="AB1253">
            <v>0</v>
          </cell>
          <cell r="AC1253">
            <v>0</v>
          </cell>
          <cell r="AD1253">
            <v>0</v>
          </cell>
          <cell r="AE1253">
            <v>0</v>
          </cell>
          <cell r="AF1253">
            <v>1652187.3546304305</v>
          </cell>
          <cell r="AG1253">
            <v>1781112.9221390688</v>
          </cell>
          <cell r="AH1253">
            <v>1479427.9661016951</v>
          </cell>
          <cell r="AI1253">
            <v>1806513.2304675265</v>
          </cell>
          <cell r="AJ1253">
            <v>229935.24235515684</v>
          </cell>
          <cell r="AK1253">
            <v>1676603.3050847461</v>
          </cell>
          <cell r="AL1253">
            <v>740077.50415546424</v>
          </cell>
          <cell r="AM1253">
            <v>38869.883530752835</v>
          </cell>
          <cell r="AN1253">
            <v>660367.88135593233</v>
          </cell>
          <cell r="AO1253">
            <v>984815.59343755618</v>
          </cell>
          <cell r="AP1253">
            <v>72741.026911830297</v>
          </cell>
          <cell r="AQ1253">
            <v>829872.79661016946</v>
          </cell>
          <cell r="AR1253">
            <v>0</v>
          </cell>
          <cell r="AS1253">
            <v>0</v>
          </cell>
          <cell r="AT1253">
            <v>0</v>
          </cell>
          <cell r="AU1253">
            <v>0</v>
          </cell>
          <cell r="AV1253">
            <v>0</v>
          </cell>
          <cell r="AW1253">
            <v>0</v>
          </cell>
          <cell r="AX1253">
            <v>0</v>
          </cell>
          <cell r="AY1253">
            <v>0</v>
          </cell>
          <cell r="AZ1253">
            <v>0</v>
          </cell>
          <cell r="BA1253">
            <v>0</v>
          </cell>
          <cell r="BB1253">
            <v>0</v>
          </cell>
          <cell r="BC1253">
            <v>0</v>
          </cell>
          <cell r="BD1253">
            <v>0</v>
          </cell>
          <cell r="BE1253">
            <v>0</v>
          </cell>
          <cell r="BF1253">
            <v>0</v>
          </cell>
          <cell r="BG1253">
            <v>0</v>
          </cell>
          <cell r="BH1253">
            <v>0</v>
          </cell>
          <cell r="BI1253">
            <v>0</v>
          </cell>
          <cell r="BJ1253">
            <v>0</v>
          </cell>
          <cell r="BK1253">
            <v>0</v>
          </cell>
          <cell r="BL1253">
            <v>0</v>
          </cell>
          <cell r="BM1253">
            <v>0</v>
          </cell>
          <cell r="BN1253">
            <v>0</v>
          </cell>
          <cell r="BO1253">
            <v>0</v>
          </cell>
          <cell r="BP1253">
            <v>0</v>
          </cell>
          <cell r="BQ1253">
            <v>0</v>
          </cell>
          <cell r="BR1253">
            <v>0</v>
          </cell>
          <cell r="BS1253">
            <v>0</v>
          </cell>
          <cell r="BT1253">
            <v>0</v>
          </cell>
          <cell r="BU1253">
            <v>0</v>
          </cell>
          <cell r="BV1253">
            <v>0</v>
          </cell>
          <cell r="BW1253">
            <v>0</v>
          </cell>
          <cell r="BX1253">
            <v>0</v>
          </cell>
          <cell r="BY1253">
            <v>0</v>
          </cell>
          <cell r="BZ1253">
            <v>0</v>
          </cell>
          <cell r="CA1253">
            <v>0</v>
          </cell>
          <cell r="CB1253">
            <v>0</v>
          </cell>
          <cell r="CC1253">
            <v>0</v>
          </cell>
          <cell r="CD1253">
            <v>0</v>
          </cell>
          <cell r="CE1253">
            <v>0</v>
          </cell>
          <cell r="CF1253">
            <v>0</v>
          </cell>
          <cell r="CG1253">
            <v>0</v>
          </cell>
          <cell r="CH1253">
            <v>0</v>
          </cell>
          <cell r="CI1253">
            <v>0</v>
          </cell>
          <cell r="CJ1253">
            <v>0</v>
          </cell>
          <cell r="CK1253">
            <v>0</v>
          </cell>
          <cell r="CL1253">
            <v>0</v>
          </cell>
          <cell r="CM1253">
            <v>0</v>
          </cell>
          <cell r="CN1253">
            <v>0</v>
          </cell>
          <cell r="CO1253">
            <v>0</v>
          </cell>
          <cell r="CP1253">
            <v>0</v>
          </cell>
          <cell r="CQ1253">
            <v>0</v>
          </cell>
          <cell r="CR1253">
            <v>0</v>
          </cell>
          <cell r="CS1253">
            <v>0</v>
          </cell>
          <cell r="CT1253">
            <v>0</v>
          </cell>
          <cell r="CU1253">
            <v>0</v>
          </cell>
          <cell r="CV1253">
            <v>0</v>
          </cell>
          <cell r="CW1253">
            <v>0</v>
          </cell>
          <cell r="CX1253">
            <v>0</v>
          </cell>
          <cell r="CY1253">
            <v>0</v>
          </cell>
          <cell r="CZ1253">
            <v>0</v>
          </cell>
          <cell r="DA1253">
            <v>0</v>
          </cell>
          <cell r="DB1253">
            <v>0</v>
          </cell>
        </row>
        <row r="1254">
          <cell r="C1254" t="str">
            <v>SL19</v>
          </cell>
          <cell r="E1254">
            <v>5380053.3203932764</v>
          </cell>
          <cell r="F1254">
            <v>3911937.2523169937</v>
          </cell>
          <cell r="G1254">
            <v>4533572.3728813585</v>
          </cell>
          <cell r="N1254">
            <v>0</v>
          </cell>
          <cell r="O1254">
            <v>0</v>
          </cell>
          <cell r="P1254">
            <v>0</v>
          </cell>
          <cell r="Q1254">
            <v>0</v>
          </cell>
          <cell r="R1254">
            <v>0</v>
          </cell>
          <cell r="S1254">
            <v>0</v>
          </cell>
          <cell r="T1254">
            <v>0</v>
          </cell>
          <cell r="U1254">
            <v>0</v>
          </cell>
          <cell r="V1254">
            <v>0</v>
          </cell>
          <cell r="W1254">
            <v>0</v>
          </cell>
          <cell r="X1254">
            <v>0</v>
          </cell>
          <cell r="Y1254">
            <v>0</v>
          </cell>
          <cell r="Z1254">
            <v>0</v>
          </cell>
          <cell r="AA1254">
            <v>0</v>
          </cell>
          <cell r="AB1254">
            <v>0</v>
          </cell>
          <cell r="AC1254">
            <v>0</v>
          </cell>
          <cell r="AD1254">
            <v>0</v>
          </cell>
          <cell r="AE1254">
            <v>0</v>
          </cell>
          <cell r="AF1254">
            <v>1306.3102130163688</v>
          </cell>
          <cell r="AG1254">
            <v>226990.56698220741</v>
          </cell>
          <cell r="AH1254">
            <v>1353.6440677966102</v>
          </cell>
          <cell r="AI1254">
            <v>185377.54694653122</v>
          </cell>
          <cell r="AJ1254">
            <v>2120351.0145214843</v>
          </cell>
          <cell r="AK1254">
            <v>172552.03389830512</v>
          </cell>
          <cell r="AL1254">
            <v>4687338.6249947138</v>
          </cell>
          <cell r="AM1254">
            <v>1396296.4023392973</v>
          </cell>
          <cell r="AN1254">
            <v>3996475.7627118649</v>
          </cell>
          <cell r="AO1254">
            <v>506030.83823901508</v>
          </cell>
          <cell r="AP1254">
            <v>168299.26847400502</v>
          </cell>
          <cell r="AQ1254">
            <v>363190.93220338994</v>
          </cell>
          <cell r="AR1254">
            <v>0</v>
          </cell>
          <cell r="AS1254">
            <v>0</v>
          </cell>
          <cell r="AT1254">
            <v>0</v>
          </cell>
          <cell r="AU1254">
            <v>0</v>
          </cell>
          <cell r="AV1254">
            <v>0</v>
          </cell>
          <cell r="AW1254">
            <v>0</v>
          </cell>
          <cell r="AX1254">
            <v>0</v>
          </cell>
          <cell r="AY1254">
            <v>0</v>
          </cell>
          <cell r="AZ1254">
            <v>0</v>
          </cell>
          <cell r="BA1254">
            <v>0</v>
          </cell>
          <cell r="BB1254">
            <v>0</v>
          </cell>
          <cell r="BC1254">
            <v>0</v>
          </cell>
          <cell r="BD1254">
            <v>0</v>
          </cell>
          <cell r="BE1254">
            <v>0</v>
          </cell>
          <cell r="BF1254">
            <v>0</v>
          </cell>
          <cell r="BG1254">
            <v>0</v>
          </cell>
          <cell r="BH1254">
            <v>0</v>
          </cell>
          <cell r="BI1254">
            <v>0</v>
          </cell>
          <cell r="BJ1254">
            <v>0</v>
          </cell>
          <cell r="BK1254">
            <v>0</v>
          </cell>
          <cell r="BL1254">
            <v>0</v>
          </cell>
          <cell r="BM1254">
            <v>0</v>
          </cell>
          <cell r="BN1254">
            <v>0</v>
          </cell>
          <cell r="BO1254">
            <v>0</v>
          </cell>
          <cell r="BP1254">
            <v>0</v>
          </cell>
          <cell r="BQ1254">
            <v>0</v>
          </cell>
          <cell r="BR1254">
            <v>0</v>
          </cell>
          <cell r="BS1254">
            <v>0</v>
          </cell>
          <cell r="BT1254">
            <v>0</v>
          </cell>
          <cell r="BU1254">
            <v>0</v>
          </cell>
          <cell r="BV1254">
            <v>0</v>
          </cell>
          <cell r="BW1254">
            <v>0</v>
          </cell>
          <cell r="BX1254">
            <v>0</v>
          </cell>
          <cell r="BY1254">
            <v>0</v>
          </cell>
          <cell r="BZ1254">
            <v>0</v>
          </cell>
          <cell r="CA1254">
            <v>0</v>
          </cell>
          <cell r="CB1254">
            <v>0</v>
          </cell>
          <cell r="CC1254">
            <v>0</v>
          </cell>
          <cell r="CD1254">
            <v>0</v>
          </cell>
          <cell r="CE1254">
            <v>0</v>
          </cell>
          <cell r="CF1254">
            <v>0</v>
          </cell>
          <cell r="CG1254">
            <v>0</v>
          </cell>
          <cell r="CH1254">
            <v>0</v>
          </cell>
          <cell r="CI1254">
            <v>0</v>
          </cell>
          <cell r="CJ1254">
            <v>0</v>
          </cell>
          <cell r="CK1254">
            <v>0</v>
          </cell>
          <cell r="CL1254">
            <v>0</v>
          </cell>
          <cell r="CM1254">
            <v>0</v>
          </cell>
          <cell r="CN1254">
            <v>0</v>
          </cell>
          <cell r="CO1254">
            <v>0</v>
          </cell>
          <cell r="CP1254">
            <v>0</v>
          </cell>
          <cell r="CQ1254">
            <v>0</v>
          </cell>
          <cell r="CR1254">
            <v>0</v>
          </cell>
          <cell r="CS1254">
            <v>0</v>
          </cell>
          <cell r="CT1254">
            <v>0</v>
          </cell>
          <cell r="CU1254">
            <v>0</v>
          </cell>
          <cell r="CV1254">
            <v>0</v>
          </cell>
          <cell r="CW1254">
            <v>0</v>
          </cell>
          <cell r="CX1254">
            <v>0</v>
          </cell>
          <cell r="CY1254">
            <v>0</v>
          </cell>
          <cell r="CZ1254">
            <v>0</v>
          </cell>
          <cell r="DA1254">
            <v>0</v>
          </cell>
          <cell r="DB1254">
            <v>0</v>
          </cell>
        </row>
        <row r="1255">
          <cell r="C1255" t="str">
            <v>SL20</v>
          </cell>
          <cell r="E1255">
            <v>4492132.3354963008</v>
          </cell>
          <cell r="F1255">
            <v>3600758.6928185555</v>
          </cell>
          <cell r="G1255">
            <v>3894740.3389830515</v>
          </cell>
          <cell r="N1255">
            <v>0</v>
          </cell>
          <cell r="O1255">
            <v>0</v>
          </cell>
          <cell r="P1255">
            <v>0</v>
          </cell>
          <cell r="Q1255">
            <v>0</v>
          </cell>
          <cell r="R1255">
            <v>0</v>
          </cell>
          <cell r="S1255">
            <v>0</v>
          </cell>
          <cell r="T1255">
            <v>0</v>
          </cell>
          <cell r="U1255">
            <v>0</v>
          </cell>
          <cell r="V1255">
            <v>0</v>
          </cell>
          <cell r="W1255">
            <v>0</v>
          </cell>
          <cell r="X1255">
            <v>0</v>
          </cell>
          <cell r="Y1255">
            <v>0</v>
          </cell>
          <cell r="Z1255">
            <v>0</v>
          </cell>
          <cell r="AA1255">
            <v>0</v>
          </cell>
          <cell r="AB1255">
            <v>0</v>
          </cell>
          <cell r="AC1255">
            <v>0</v>
          </cell>
          <cell r="AD1255">
            <v>0</v>
          </cell>
          <cell r="AE1255">
            <v>0</v>
          </cell>
          <cell r="AF1255">
            <v>2001864.7300543096</v>
          </cell>
          <cell r="AG1255">
            <v>3247440.9441443225</v>
          </cell>
          <cell r="AH1255">
            <v>1683190.0000000002</v>
          </cell>
          <cell r="AI1255">
            <v>1301102.1315972251</v>
          </cell>
          <cell r="AJ1255">
            <v>239932.06026664021</v>
          </cell>
          <cell r="AK1255">
            <v>1124933.4745762711</v>
          </cell>
          <cell r="AL1255">
            <v>1186069.0348213203</v>
          </cell>
          <cell r="AM1255">
            <v>112256.61817911481</v>
          </cell>
          <cell r="AN1255">
            <v>1084473.3050847459</v>
          </cell>
          <cell r="AO1255">
            <v>3096.4390234462076</v>
          </cell>
          <cell r="AP1255">
            <v>1129.0702284779697</v>
          </cell>
          <cell r="AQ1255">
            <v>2143.5593220338983</v>
          </cell>
          <cell r="AR1255">
            <v>0</v>
          </cell>
          <cell r="AS1255">
            <v>0</v>
          </cell>
          <cell r="AT1255">
            <v>0</v>
          </cell>
          <cell r="AU1255">
            <v>0</v>
          </cell>
          <cell r="AV1255">
            <v>0</v>
          </cell>
          <cell r="AW1255">
            <v>0</v>
          </cell>
          <cell r="AX1255">
            <v>0</v>
          </cell>
          <cell r="AY1255">
            <v>0</v>
          </cell>
          <cell r="AZ1255">
            <v>0</v>
          </cell>
          <cell r="BA1255">
            <v>0</v>
          </cell>
          <cell r="BB1255">
            <v>0</v>
          </cell>
          <cell r="BC1255">
            <v>0</v>
          </cell>
          <cell r="BD1255">
            <v>0</v>
          </cell>
          <cell r="BE1255">
            <v>0</v>
          </cell>
          <cell r="BF1255">
            <v>0</v>
          </cell>
          <cell r="BG1255">
            <v>0</v>
          </cell>
          <cell r="BH1255">
            <v>0</v>
          </cell>
          <cell r="BI1255">
            <v>0</v>
          </cell>
          <cell r="BJ1255">
            <v>0</v>
          </cell>
          <cell r="BK1255">
            <v>0</v>
          </cell>
          <cell r="BL1255">
            <v>0</v>
          </cell>
          <cell r="BM1255">
            <v>0</v>
          </cell>
          <cell r="BN1255">
            <v>0</v>
          </cell>
          <cell r="BO1255">
            <v>0</v>
          </cell>
          <cell r="BP1255">
            <v>0</v>
          </cell>
          <cell r="BQ1255">
            <v>0</v>
          </cell>
          <cell r="BR1255">
            <v>0</v>
          </cell>
          <cell r="BS1255">
            <v>0</v>
          </cell>
          <cell r="BT1255">
            <v>0</v>
          </cell>
          <cell r="BU1255">
            <v>0</v>
          </cell>
          <cell r="BV1255">
            <v>0</v>
          </cell>
          <cell r="BW1255">
            <v>0</v>
          </cell>
          <cell r="BX1255">
            <v>0</v>
          </cell>
          <cell r="BY1255">
            <v>0</v>
          </cell>
          <cell r="BZ1255">
            <v>0</v>
          </cell>
          <cell r="CA1255">
            <v>0</v>
          </cell>
          <cell r="CB1255">
            <v>0</v>
          </cell>
          <cell r="CC1255">
            <v>0</v>
          </cell>
          <cell r="CD1255">
            <v>0</v>
          </cell>
          <cell r="CE1255">
            <v>0</v>
          </cell>
          <cell r="CF1255">
            <v>0</v>
          </cell>
          <cell r="CG1255">
            <v>0</v>
          </cell>
          <cell r="CH1255">
            <v>0</v>
          </cell>
          <cell r="CI1255">
            <v>0</v>
          </cell>
          <cell r="CJ1255">
            <v>0</v>
          </cell>
          <cell r="CK1255">
            <v>0</v>
          </cell>
          <cell r="CL1255">
            <v>0</v>
          </cell>
          <cell r="CM1255">
            <v>0</v>
          </cell>
          <cell r="CN1255">
            <v>0</v>
          </cell>
          <cell r="CO1255">
            <v>0</v>
          </cell>
          <cell r="CP1255">
            <v>0</v>
          </cell>
          <cell r="CQ1255">
            <v>0</v>
          </cell>
          <cell r="CR1255">
            <v>0</v>
          </cell>
          <cell r="CS1255">
            <v>0</v>
          </cell>
          <cell r="CT1255">
            <v>0</v>
          </cell>
          <cell r="CU1255">
            <v>0</v>
          </cell>
          <cell r="CV1255">
            <v>0</v>
          </cell>
          <cell r="CW1255">
            <v>0</v>
          </cell>
          <cell r="CX1255">
            <v>0</v>
          </cell>
          <cell r="CY1255">
            <v>0</v>
          </cell>
          <cell r="CZ1255">
            <v>0</v>
          </cell>
          <cell r="DA1255">
            <v>0</v>
          </cell>
          <cell r="DB1255">
            <v>0</v>
          </cell>
        </row>
        <row r="1256">
          <cell r="C1256" t="str">
            <v>SL21</v>
          </cell>
          <cell r="E1256">
            <v>2570980.739719213</v>
          </cell>
          <cell r="F1256">
            <v>3171802.0907468903</v>
          </cell>
          <cell r="G1256">
            <v>2173718.1355932206</v>
          </cell>
          <cell r="N1256">
            <v>0</v>
          </cell>
          <cell r="O1256">
            <v>0</v>
          </cell>
          <cell r="P1256">
            <v>0</v>
          </cell>
          <cell r="Q1256">
            <v>0</v>
          </cell>
          <cell r="R1256">
            <v>0</v>
          </cell>
          <cell r="S1256">
            <v>0</v>
          </cell>
          <cell r="T1256">
            <v>0</v>
          </cell>
          <cell r="U1256">
            <v>0</v>
          </cell>
          <cell r="V1256">
            <v>0</v>
          </cell>
          <cell r="W1256">
            <v>0</v>
          </cell>
          <cell r="X1256">
            <v>0</v>
          </cell>
          <cell r="Y1256">
            <v>0</v>
          </cell>
          <cell r="Z1256">
            <v>0</v>
          </cell>
          <cell r="AA1256">
            <v>0</v>
          </cell>
          <cell r="AB1256">
            <v>0</v>
          </cell>
          <cell r="AC1256">
            <v>0</v>
          </cell>
          <cell r="AD1256">
            <v>0</v>
          </cell>
          <cell r="AE1256">
            <v>0</v>
          </cell>
          <cell r="AF1256">
            <v>0</v>
          </cell>
          <cell r="AG1256">
            <v>0</v>
          </cell>
          <cell r="AH1256">
            <v>0</v>
          </cell>
          <cell r="AI1256">
            <v>0</v>
          </cell>
          <cell r="AJ1256">
            <v>0</v>
          </cell>
          <cell r="AK1256">
            <v>0</v>
          </cell>
          <cell r="AL1256">
            <v>0</v>
          </cell>
          <cell r="AM1256">
            <v>0</v>
          </cell>
          <cell r="AN1256">
            <v>0</v>
          </cell>
          <cell r="AO1256">
            <v>0</v>
          </cell>
          <cell r="AP1256">
            <v>0</v>
          </cell>
          <cell r="AQ1256">
            <v>0</v>
          </cell>
          <cell r="AR1256">
            <v>0</v>
          </cell>
          <cell r="AS1256">
            <v>0</v>
          </cell>
          <cell r="AT1256">
            <v>0</v>
          </cell>
          <cell r="AU1256">
            <v>0</v>
          </cell>
          <cell r="AV1256">
            <v>0</v>
          </cell>
          <cell r="AW1256">
            <v>0</v>
          </cell>
          <cell r="AX1256">
            <v>0</v>
          </cell>
          <cell r="AY1256">
            <v>0</v>
          </cell>
          <cell r="AZ1256">
            <v>0</v>
          </cell>
          <cell r="BA1256">
            <v>0</v>
          </cell>
          <cell r="BB1256">
            <v>0</v>
          </cell>
          <cell r="BC1256">
            <v>0</v>
          </cell>
          <cell r="BD1256">
            <v>0</v>
          </cell>
          <cell r="BE1256">
            <v>0</v>
          </cell>
          <cell r="BF1256">
            <v>0</v>
          </cell>
          <cell r="BG1256">
            <v>2569974.3970365929</v>
          </cell>
          <cell r="BH1256">
            <v>3171196.9091044264</v>
          </cell>
          <cell r="BI1256">
            <v>2172844.0677966103</v>
          </cell>
          <cell r="BJ1256">
            <v>1006.3426826200174</v>
          </cell>
          <cell r="BK1256">
            <v>605.18164246419178</v>
          </cell>
          <cell r="BL1256">
            <v>874.06779661016958</v>
          </cell>
          <cell r="BM1256">
            <v>0</v>
          </cell>
          <cell r="BN1256">
            <v>0</v>
          </cell>
          <cell r="BO1256">
            <v>0</v>
          </cell>
          <cell r="BP1256">
            <v>0</v>
          </cell>
          <cell r="BQ1256">
            <v>0</v>
          </cell>
          <cell r="BR1256">
            <v>0</v>
          </cell>
          <cell r="BS1256">
            <v>0</v>
          </cell>
          <cell r="BT1256">
            <v>0</v>
          </cell>
          <cell r="BU1256">
            <v>0</v>
          </cell>
          <cell r="BV1256">
            <v>0</v>
          </cell>
          <cell r="BW1256">
            <v>0</v>
          </cell>
          <cell r="BX1256">
            <v>0</v>
          </cell>
          <cell r="BY1256">
            <v>0</v>
          </cell>
          <cell r="BZ1256">
            <v>0</v>
          </cell>
          <cell r="CA1256">
            <v>0</v>
          </cell>
          <cell r="CB1256">
            <v>0</v>
          </cell>
          <cell r="CC1256">
            <v>0</v>
          </cell>
          <cell r="CD1256">
            <v>0</v>
          </cell>
          <cell r="CE1256">
            <v>0</v>
          </cell>
          <cell r="CF1256">
            <v>0</v>
          </cell>
          <cell r="CG1256">
            <v>0</v>
          </cell>
          <cell r="CH1256">
            <v>0</v>
          </cell>
          <cell r="CI1256">
            <v>0</v>
          </cell>
          <cell r="CJ1256">
            <v>0</v>
          </cell>
          <cell r="CK1256">
            <v>0</v>
          </cell>
          <cell r="CL1256">
            <v>0</v>
          </cell>
          <cell r="CM1256">
            <v>0</v>
          </cell>
          <cell r="CN1256">
            <v>0</v>
          </cell>
          <cell r="CO1256">
            <v>0</v>
          </cell>
          <cell r="CP1256">
            <v>0</v>
          </cell>
          <cell r="CQ1256">
            <v>0</v>
          </cell>
          <cell r="CR1256">
            <v>0</v>
          </cell>
          <cell r="CS1256">
            <v>0</v>
          </cell>
          <cell r="CT1256">
            <v>0</v>
          </cell>
          <cell r="CU1256">
            <v>0</v>
          </cell>
          <cell r="CV1256">
            <v>0</v>
          </cell>
          <cell r="CW1256">
            <v>0</v>
          </cell>
          <cell r="CX1256">
            <v>0</v>
          </cell>
          <cell r="CY1256">
            <v>0</v>
          </cell>
          <cell r="CZ1256">
            <v>0</v>
          </cell>
          <cell r="DA1256">
            <v>0</v>
          </cell>
          <cell r="DB1256">
            <v>0</v>
          </cell>
        </row>
        <row r="1257">
          <cell r="C1257" t="str">
            <v>SL22</v>
          </cell>
          <cell r="E1257">
            <v>2599303.3513935045</v>
          </cell>
          <cell r="F1257">
            <v>3414315.2958814483</v>
          </cell>
          <cell r="G1257">
            <v>2269623.220338983</v>
          </cell>
          <cell r="N1257">
            <v>0</v>
          </cell>
          <cell r="O1257">
            <v>0</v>
          </cell>
          <cell r="P1257">
            <v>0</v>
          </cell>
          <cell r="Q1257">
            <v>0</v>
          </cell>
          <cell r="R1257">
            <v>0</v>
          </cell>
          <cell r="S1257">
            <v>0</v>
          </cell>
          <cell r="T1257">
            <v>0</v>
          </cell>
          <cell r="U1257">
            <v>0</v>
          </cell>
          <cell r="V1257">
            <v>0</v>
          </cell>
          <cell r="W1257">
            <v>0</v>
          </cell>
          <cell r="X1257">
            <v>0</v>
          </cell>
          <cell r="Y1257">
            <v>0</v>
          </cell>
          <cell r="Z1257">
            <v>0</v>
          </cell>
          <cell r="AA1257">
            <v>0</v>
          </cell>
          <cell r="AB1257">
            <v>0</v>
          </cell>
          <cell r="AC1257">
            <v>0</v>
          </cell>
          <cell r="AD1257">
            <v>0</v>
          </cell>
          <cell r="AE1257">
            <v>0</v>
          </cell>
          <cell r="AF1257">
            <v>0</v>
          </cell>
          <cell r="AG1257">
            <v>0</v>
          </cell>
          <cell r="AH1257">
            <v>0</v>
          </cell>
          <cell r="AI1257">
            <v>0</v>
          </cell>
          <cell r="AJ1257">
            <v>0</v>
          </cell>
          <cell r="AK1257">
            <v>0</v>
          </cell>
          <cell r="AL1257">
            <v>0</v>
          </cell>
          <cell r="AM1257">
            <v>0</v>
          </cell>
          <cell r="AN1257">
            <v>0</v>
          </cell>
          <cell r="AO1257">
            <v>0</v>
          </cell>
          <cell r="AP1257">
            <v>0</v>
          </cell>
          <cell r="AQ1257">
            <v>0</v>
          </cell>
          <cell r="AR1257">
            <v>0</v>
          </cell>
          <cell r="AS1257">
            <v>0</v>
          </cell>
          <cell r="AT1257">
            <v>0</v>
          </cell>
          <cell r="AU1257">
            <v>0</v>
          </cell>
          <cell r="AV1257">
            <v>0</v>
          </cell>
          <cell r="AW1257">
            <v>0</v>
          </cell>
          <cell r="AX1257">
            <v>0</v>
          </cell>
          <cell r="AY1257">
            <v>0</v>
          </cell>
          <cell r="AZ1257">
            <v>0</v>
          </cell>
          <cell r="BA1257">
            <v>0</v>
          </cell>
          <cell r="BB1257">
            <v>0</v>
          </cell>
          <cell r="BC1257">
            <v>0</v>
          </cell>
          <cell r="BD1257">
            <v>0</v>
          </cell>
          <cell r="BE1257">
            <v>0</v>
          </cell>
          <cell r="BF1257">
            <v>0</v>
          </cell>
          <cell r="BG1257">
            <v>0</v>
          </cell>
          <cell r="BH1257">
            <v>0</v>
          </cell>
          <cell r="BI1257">
            <v>0</v>
          </cell>
          <cell r="BJ1257">
            <v>0</v>
          </cell>
          <cell r="BK1257">
            <v>0</v>
          </cell>
          <cell r="BL1257">
            <v>0</v>
          </cell>
          <cell r="BM1257">
            <v>2599303.3513935045</v>
          </cell>
          <cell r="BN1257">
            <v>3414315.2958814483</v>
          </cell>
          <cell r="BO1257">
            <v>2269623.220338983</v>
          </cell>
          <cell r="BP1257">
            <v>0</v>
          </cell>
          <cell r="BQ1257">
            <v>0</v>
          </cell>
          <cell r="BR1257">
            <v>0</v>
          </cell>
          <cell r="BS1257">
            <v>0</v>
          </cell>
          <cell r="BT1257">
            <v>0</v>
          </cell>
          <cell r="BU1257">
            <v>0</v>
          </cell>
          <cell r="BV1257">
            <v>0</v>
          </cell>
          <cell r="BW1257">
            <v>0</v>
          </cell>
          <cell r="BX1257">
            <v>0</v>
          </cell>
          <cell r="BY1257">
            <v>0</v>
          </cell>
          <cell r="BZ1257">
            <v>0</v>
          </cell>
          <cell r="CA1257">
            <v>0</v>
          </cell>
          <cell r="CB1257">
            <v>0</v>
          </cell>
          <cell r="CC1257">
            <v>0</v>
          </cell>
          <cell r="CD1257">
            <v>0</v>
          </cell>
          <cell r="CE1257">
            <v>0</v>
          </cell>
          <cell r="CF1257">
            <v>0</v>
          </cell>
          <cell r="CG1257">
            <v>0</v>
          </cell>
          <cell r="CH1257">
            <v>0</v>
          </cell>
          <cell r="CI1257">
            <v>0</v>
          </cell>
          <cell r="CJ1257">
            <v>0</v>
          </cell>
          <cell r="CK1257">
            <v>0</v>
          </cell>
          <cell r="CL1257">
            <v>0</v>
          </cell>
          <cell r="CM1257">
            <v>0</v>
          </cell>
          <cell r="CN1257">
            <v>0</v>
          </cell>
          <cell r="CO1257">
            <v>0</v>
          </cell>
          <cell r="CP1257">
            <v>0</v>
          </cell>
          <cell r="CQ1257">
            <v>0</v>
          </cell>
          <cell r="CR1257">
            <v>0</v>
          </cell>
          <cell r="CS1257">
            <v>0</v>
          </cell>
          <cell r="CT1257">
            <v>0</v>
          </cell>
          <cell r="CU1257">
            <v>0</v>
          </cell>
          <cell r="CV1257">
            <v>0</v>
          </cell>
          <cell r="CW1257">
            <v>0</v>
          </cell>
          <cell r="CX1257">
            <v>0</v>
          </cell>
          <cell r="CY1257">
            <v>0</v>
          </cell>
          <cell r="CZ1257">
            <v>0</v>
          </cell>
          <cell r="DA1257">
            <v>0</v>
          </cell>
          <cell r="DB1257">
            <v>0</v>
          </cell>
        </row>
        <row r="1258">
          <cell r="C1258" t="str">
            <v>SL23</v>
          </cell>
          <cell r="E1258">
            <v>2818437.0508998665</v>
          </cell>
          <cell r="F1258">
            <v>3336434.2595529561</v>
          </cell>
          <cell r="G1258">
            <v>2364926.4406779665</v>
          </cell>
          <cell r="N1258">
            <v>0</v>
          </cell>
          <cell r="O1258">
            <v>0</v>
          </cell>
          <cell r="P1258">
            <v>0</v>
          </cell>
          <cell r="Q1258">
            <v>0</v>
          </cell>
          <cell r="R1258">
            <v>0</v>
          </cell>
          <cell r="S1258">
            <v>0</v>
          </cell>
          <cell r="T1258">
            <v>0</v>
          </cell>
          <cell r="U1258">
            <v>0</v>
          </cell>
          <cell r="V1258">
            <v>0</v>
          </cell>
          <cell r="W1258">
            <v>0</v>
          </cell>
          <cell r="X1258">
            <v>0</v>
          </cell>
          <cell r="Y1258">
            <v>0</v>
          </cell>
          <cell r="Z1258">
            <v>0</v>
          </cell>
          <cell r="AA1258">
            <v>0</v>
          </cell>
          <cell r="AB1258">
            <v>0</v>
          </cell>
          <cell r="AC1258">
            <v>0</v>
          </cell>
          <cell r="AD1258">
            <v>0</v>
          </cell>
          <cell r="AE1258">
            <v>0</v>
          </cell>
          <cell r="AF1258">
            <v>0</v>
          </cell>
          <cell r="AG1258">
            <v>0</v>
          </cell>
          <cell r="AH1258">
            <v>0</v>
          </cell>
          <cell r="AI1258">
            <v>0</v>
          </cell>
          <cell r="AJ1258">
            <v>0</v>
          </cell>
          <cell r="AK1258">
            <v>0</v>
          </cell>
          <cell r="AL1258">
            <v>0</v>
          </cell>
          <cell r="AM1258">
            <v>0</v>
          </cell>
          <cell r="AN1258">
            <v>0</v>
          </cell>
          <cell r="AO1258">
            <v>0</v>
          </cell>
          <cell r="AP1258">
            <v>0</v>
          </cell>
          <cell r="AQ1258">
            <v>0</v>
          </cell>
          <cell r="AR1258">
            <v>0</v>
          </cell>
          <cell r="AS1258">
            <v>0</v>
          </cell>
          <cell r="AT1258">
            <v>0</v>
          </cell>
          <cell r="AU1258">
            <v>0</v>
          </cell>
          <cell r="AV1258">
            <v>0</v>
          </cell>
          <cell r="AW1258">
            <v>0</v>
          </cell>
          <cell r="AX1258">
            <v>0</v>
          </cell>
          <cell r="AY1258">
            <v>0</v>
          </cell>
          <cell r="AZ1258">
            <v>0</v>
          </cell>
          <cell r="BA1258">
            <v>0</v>
          </cell>
          <cell r="BB1258">
            <v>0</v>
          </cell>
          <cell r="BC1258">
            <v>0</v>
          </cell>
          <cell r="BD1258">
            <v>0</v>
          </cell>
          <cell r="BE1258">
            <v>0</v>
          </cell>
          <cell r="BF1258">
            <v>0</v>
          </cell>
          <cell r="BG1258">
            <v>2818437.0508998665</v>
          </cell>
          <cell r="BH1258">
            <v>3336434.2595529561</v>
          </cell>
          <cell r="BI1258">
            <v>2364926.4406779665</v>
          </cell>
          <cell r="BJ1258">
            <v>0</v>
          </cell>
          <cell r="BK1258">
            <v>0</v>
          </cell>
          <cell r="BL1258">
            <v>0</v>
          </cell>
          <cell r="BM1258">
            <v>0</v>
          </cell>
          <cell r="BN1258">
            <v>0</v>
          </cell>
          <cell r="BO1258">
            <v>0</v>
          </cell>
          <cell r="BP1258">
            <v>0</v>
          </cell>
          <cell r="BQ1258">
            <v>0</v>
          </cell>
          <cell r="BR1258">
            <v>0</v>
          </cell>
          <cell r="BS1258">
            <v>0</v>
          </cell>
          <cell r="BT1258">
            <v>0</v>
          </cell>
          <cell r="BU1258">
            <v>0</v>
          </cell>
          <cell r="BV1258">
            <v>0</v>
          </cell>
          <cell r="BW1258">
            <v>0</v>
          </cell>
          <cell r="BX1258">
            <v>0</v>
          </cell>
          <cell r="BY1258">
            <v>0</v>
          </cell>
          <cell r="BZ1258">
            <v>0</v>
          </cell>
          <cell r="CA1258">
            <v>0</v>
          </cell>
          <cell r="CB1258">
            <v>0</v>
          </cell>
          <cell r="CC1258">
            <v>0</v>
          </cell>
          <cell r="CD1258">
            <v>0</v>
          </cell>
          <cell r="CE1258">
            <v>0</v>
          </cell>
          <cell r="CF1258">
            <v>0</v>
          </cell>
          <cell r="CG1258">
            <v>0</v>
          </cell>
          <cell r="CH1258">
            <v>0</v>
          </cell>
          <cell r="CI1258">
            <v>0</v>
          </cell>
          <cell r="CJ1258">
            <v>0</v>
          </cell>
          <cell r="CK1258">
            <v>0</v>
          </cell>
          <cell r="CL1258">
            <v>0</v>
          </cell>
          <cell r="CM1258">
            <v>0</v>
          </cell>
          <cell r="CN1258">
            <v>0</v>
          </cell>
          <cell r="CO1258">
            <v>0</v>
          </cell>
          <cell r="CP1258">
            <v>0</v>
          </cell>
          <cell r="CQ1258">
            <v>0</v>
          </cell>
          <cell r="CR1258">
            <v>0</v>
          </cell>
          <cell r="CS1258">
            <v>0</v>
          </cell>
          <cell r="CT1258">
            <v>0</v>
          </cell>
          <cell r="CU1258">
            <v>0</v>
          </cell>
          <cell r="CV1258">
            <v>0</v>
          </cell>
          <cell r="CW1258">
            <v>0</v>
          </cell>
          <cell r="CX1258">
            <v>0</v>
          </cell>
          <cell r="CY1258">
            <v>0</v>
          </cell>
          <cell r="CZ1258">
            <v>0</v>
          </cell>
          <cell r="DA1258">
            <v>0</v>
          </cell>
          <cell r="DB1258">
            <v>0</v>
          </cell>
        </row>
        <row r="1259">
          <cell r="C1259" t="str">
            <v>SL24</v>
          </cell>
          <cell r="E1259">
            <v>3602467.6038651015</v>
          </cell>
          <cell r="F1259">
            <v>3287511.6164444662</v>
          </cell>
          <cell r="G1259">
            <v>3102641.7796610175</v>
          </cell>
          <cell r="N1259">
            <v>0</v>
          </cell>
          <cell r="O1259">
            <v>0</v>
          </cell>
          <cell r="P1259">
            <v>0</v>
          </cell>
          <cell r="Q1259">
            <v>0</v>
          </cell>
          <cell r="R1259">
            <v>0</v>
          </cell>
          <cell r="S1259">
            <v>0</v>
          </cell>
          <cell r="T1259">
            <v>0</v>
          </cell>
          <cell r="U1259">
            <v>0</v>
          </cell>
          <cell r="V1259">
            <v>0</v>
          </cell>
          <cell r="W1259">
            <v>0</v>
          </cell>
          <cell r="X1259">
            <v>0</v>
          </cell>
          <cell r="Y1259">
            <v>0</v>
          </cell>
          <cell r="Z1259">
            <v>0</v>
          </cell>
          <cell r="AA1259">
            <v>0</v>
          </cell>
          <cell r="AB1259">
            <v>0</v>
          </cell>
          <cell r="AC1259">
            <v>0</v>
          </cell>
          <cell r="AD1259">
            <v>0</v>
          </cell>
          <cell r="AE1259">
            <v>0</v>
          </cell>
          <cell r="AF1259">
            <v>0</v>
          </cell>
          <cell r="AG1259">
            <v>0</v>
          </cell>
          <cell r="AH1259">
            <v>0</v>
          </cell>
          <cell r="AI1259">
            <v>0</v>
          </cell>
          <cell r="AJ1259">
            <v>0</v>
          </cell>
          <cell r="AK1259">
            <v>0</v>
          </cell>
          <cell r="AL1259">
            <v>0</v>
          </cell>
          <cell r="AM1259">
            <v>0</v>
          </cell>
          <cell r="AN1259">
            <v>0</v>
          </cell>
          <cell r="AO1259">
            <v>0</v>
          </cell>
          <cell r="AP1259">
            <v>0</v>
          </cell>
          <cell r="AQ1259">
            <v>0</v>
          </cell>
          <cell r="AR1259">
            <v>0</v>
          </cell>
          <cell r="AS1259">
            <v>0</v>
          </cell>
          <cell r="AT1259">
            <v>0</v>
          </cell>
          <cell r="AU1259">
            <v>0</v>
          </cell>
          <cell r="AV1259">
            <v>0</v>
          </cell>
          <cell r="AW1259">
            <v>0</v>
          </cell>
          <cell r="AX1259">
            <v>3536609.5067845704</v>
          </cell>
          <cell r="AY1259">
            <v>3285855.165039401</v>
          </cell>
          <cell r="AZ1259">
            <v>3043071.7796610175</v>
          </cell>
          <cell r="BA1259">
            <v>58603.204957742928</v>
          </cell>
          <cell r="BB1259">
            <v>1656.451405065173</v>
          </cell>
          <cell r="BC1259">
            <v>53279.830508474573</v>
          </cell>
          <cell r="BD1259">
            <v>7254.8921227881419</v>
          </cell>
          <cell r="BE1259">
            <v>0</v>
          </cell>
          <cell r="BF1259">
            <v>6290.1694915254238</v>
          </cell>
          <cell r="BG1259">
            <v>0</v>
          </cell>
          <cell r="BH1259">
            <v>0</v>
          </cell>
          <cell r="BI1259">
            <v>0</v>
          </cell>
          <cell r="BJ1259">
            <v>0</v>
          </cell>
          <cell r="BK1259">
            <v>0</v>
          </cell>
          <cell r="BL1259">
            <v>0</v>
          </cell>
          <cell r="BM1259">
            <v>0</v>
          </cell>
          <cell r="BN1259">
            <v>0</v>
          </cell>
          <cell r="BO1259">
            <v>0</v>
          </cell>
          <cell r="BP1259">
            <v>0</v>
          </cell>
          <cell r="BQ1259">
            <v>0</v>
          </cell>
          <cell r="BR1259">
            <v>0</v>
          </cell>
          <cell r="BS1259">
            <v>0</v>
          </cell>
          <cell r="BT1259">
            <v>0</v>
          </cell>
          <cell r="BU1259">
            <v>0</v>
          </cell>
          <cell r="BV1259">
            <v>0</v>
          </cell>
          <cell r="BW1259">
            <v>0</v>
          </cell>
          <cell r="BX1259">
            <v>0</v>
          </cell>
          <cell r="BY1259">
            <v>0</v>
          </cell>
          <cell r="BZ1259">
            <v>0</v>
          </cell>
          <cell r="CA1259">
            <v>0</v>
          </cell>
          <cell r="CB1259">
            <v>0</v>
          </cell>
          <cell r="CC1259">
            <v>0</v>
          </cell>
          <cell r="CD1259">
            <v>0</v>
          </cell>
          <cell r="CE1259">
            <v>0</v>
          </cell>
          <cell r="CF1259">
            <v>0</v>
          </cell>
          <cell r="CG1259">
            <v>0</v>
          </cell>
          <cell r="CH1259">
            <v>0</v>
          </cell>
          <cell r="CI1259">
            <v>0</v>
          </cell>
          <cell r="CJ1259">
            <v>0</v>
          </cell>
          <cell r="CK1259">
            <v>0</v>
          </cell>
          <cell r="CL1259">
            <v>0</v>
          </cell>
          <cell r="CM1259">
            <v>0</v>
          </cell>
          <cell r="CN1259">
            <v>0</v>
          </cell>
          <cell r="CO1259">
            <v>0</v>
          </cell>
          <cell r="CP1259">
            <v>0</v>
          </cell>
          <cell r="CQ1259">
            <v>0</v>
          </cell>
          <cell r="CR1259">
            <v>0</v>
          </cell>
          <cell r="CS1259">
            <v>0</v>
          </cell>
          <cell r="CT1259">
            <v>0</v>
          </cell>
          <cell r="CU1259">
            <v>0</v>
          </cell>
          <cell r="CV1259">
            <v>0</v>
          </cell>
          <cell r="CW1259">
            <v>0</v>
          </cell>
          <cell r="CX1259">
            <v>0</v>
          </cell>
          <cell r="CY1259">
            <v>0</v>
          </cell>
          <cell r="CZ1259">
            <v>0</v>
          </cell>
          <cell r="DA1259">
            <v>0</v>
          </cell>
          <cell r="DB1259">
            <v>0</v>
          </cell>
        </row>
        <row r="1260">
          <cell r="C1260" t="str">
            <v>SL25</v>
          </cell>
          <cell r="E1260">
            <v>2652905.9363466743</v>
          </cell>
          <cell r="F1260">
            <v>2631032.0079793814</v>
          </cell>
          <cell r="G1260">
            <v>2279395.1694915262</v>
          </cell>
          <cell r="N1260">
            <v>0</v>
          </cell>
          <cell r="O1260">
            <v>0</v>
          </cell>
          <cell r="P1260">
            <v>0</v>
          </cell>
          <cell r="Q1260">
            <v>0</v>
          </cell>
          <cell r="R1260">
            <v>0</v>
          </cell>
          <cell r="S1260">
            <v>0</v>
          </cell>
          <cell r="T1260">
            <v>0</v>
          </cell>
          <cell r="U1260">
            <v>0</v>
          </cell>
          <cell r="V1260">
            <v>0</v>
          </cell>
          <cell r="W1260">
            <v>0</v>
          </cell>
          <cell r="X1260">
            <v>0</v>
          </cell>
          <cell r="Y1260">
            <v>0</v>
          </cell>
          <cell r="Z1260">
            <v>0</v>
          </cell>
          <cell r="AA1260">
            <v>0</v>
          </cell>
          <cell r="AB1260">
            <v>0</v>
          </cell>
          <cell r="AC1260">
            <v>0</v>
          </cell>
          <cell r="AD1260">
            <v>0</v>
          </cell>
          <cell r="AE1260">
            <v>0</v>
          </cell>
          <cell r="AF1260">
            <v>0</v>
          </cell>
          <cell r="AG1260">
            <v>0</v>
          </cell>
          <cell r="AH1260">
            <v>0</v>
          </cell>
          <cell r="AI1260">
            <v>0</v>
          </cell>
          <cell r="AJ1260">
            <v>0</v>
          </cell>
          <cell r="AK1260">
            <v>0</v>
          </cell>
          <cell r="AL1260">
            <v>0</v>
          </cell>
          <cell r="AM1260">
            <v>0</v>
          </cell>
          <cell r="AN1260">
            <v>0</v>
          </cell>
          <cell r="AO1260">
            <v>0</v>
          </cell>
          <cell r="AP1260">
            <v>0</v>
          </cell>
          <cell r="AQ1260">
            <v>0</v>
          </cell>
          <cell r="AR1260">
            <v>0</v>
          </cell>
          <cell r="AS1260">
            <v>0</v>
          </cell>
          <cell r="AT1260">
            <v>0</v>
          </cell>
          <cell r="AU1260">
            <v>0</v>
          </cell>
          <cell r="AV1260">
            <v>0</v>
          </cell>
          <cell r="AW1260">
            <v>0</v>
          </cell>
          <cell r="AX1260">
            <v>2652905.9363466743</v>
          </cell>
          <cell r="AY1260">
            <v>2631032.0079793814</v>
          </cell>
          <cell r="AZ1260">
            <v>2279395.1694915262</v>
          </cell>
          <cell r="BA1260">
            <v>0</v>
          </cell>
          <cell r="BB1260">
            <v>0</v>
          </cell>
          <cell r="BC1260">
            <v>0</v>
          </cell>
          <cell r="BD1260">
            <v>0</v>
          </cell>
          <cell r="BE1260">
            <v>0</v>
          </cell>
          <cell r="BF1260">
            <v>0</v>
          </cell>
          <cell r="BG1260">
            <v>0</v>
          </cell>
          <cell r="BH1260">
            <v>0</v>
          </cell>
          <cell r="BI1260">
            <v>0</v>
          </cell>
          <cell r="BJ1260">
            <v>0</v>
          </cell>
          <cell r="BK1260">
            <v>0</v>
          </cell>
          <cell r="BL1260">
            <v>0</v>
          </cell>
          <cell r="BM1260">
            <v>0</v>
          </cell>
          <cell r="BN1260">
            <v>0</v>
          </cell>
          <cell r="BO1260">
            <v>0</v>
          </cell>
          <cell r="BP1260">
            <v>0</v>
          </cell>
          <cell r="BQ1260">
            <v>0</v>
          </cell>
          <cell r="BR1260">
            <v>0</v>
          </cell>
          <cell r="BS1260">
            <v>0</v>
          </cell>
          <cell r="BT1260">
            <v>0</v>
          </cell>
          <cell r="BU1260">
            <v>0</v>
          </cell>
          <cell r="BV1260">
            <v>0</v>
          </cell>
          <cell r="BW1260">
            <v>0</v>
          </cell>
          <cell r="BX1260">
            <v>0</v>
          </cell>
          <cell r="BY1260">
            <v>0</v>
          </cell>
          <cell r="BZ1260">
            <v>0</v>
          </cell>
          <cell r="CA1260">
            <v>0</v>
          </cell>
          <cell r="CB1260">
            <v>0</v>
          </cell>
          <cell r="CC1260">
            <v>0</v>
          </cell>
          <cell r="CD1260">
            <v>0</v>
          </cell>
          <cell r="CE1260">
            <v>0</v>
          </cell>
          <cell r="CF1260">
            <v>0</v>
          </cell>
          <cell r="CG1260">
            <v>0</v>
          </cell>
          <cell r="CH1260">
            <v>0</v>
          </cell>
          <cell r="CI1260">
            <v>0</v>
          </cell>
          <cell r="CJ1260">
            <v>0</v>
          </cell>
          <cell r="CK1260">
            <v>0</v>
          </cell>
          <cell r="CL1260">
            <v>0</v>
          </cell>
          <cell r="CM1260">
            <v>0</v>
          </cell>
          <cell r="CN1260">
            <v>0</v>
          </cell>
          <cell r="CO1260">
            <v>0</v>
          </cell>
          <cell r="CP1260">
            <v>0</v>
          </cell>
          <cell r="CQ1260">
            <v>0</v>
          </cell>
          <cell r="CR1260">
            <v>0</v>
          </cell>
          <cell r="CS1260">
            <v>0</v>
          </cell>
          <cell r="CT1260">
            <v>0</v>
          </cell>
          <cell r="CU1260">
            <v>0</v>
          </cell>
          <cell r="CV1260">
            <v>0</v>
          </cell>
          <cell r="CW1260">
            <v>0</v>
          </cell>
          <cell r="CX1260">
            <v>0</v>
          </cell>
          <cell r="CY1260">
            <v>0</v>
          </cell>
          <cell r="CZ1260">
            <v>0</v>
          </cell>
          <cell r="DA1260">
            <v>0</v>
          </cell>
          <cell r="DB1260">
            <v>0</v>
          </cell>
        </row>
        <row r="1261">
          <cell r="C1261" t="str">
            <v>SL26</v>
          </cell>
          <cell r="E1261">
            <v>2892816.9352278002</v>
          </cell>
          <cell r="F1261">
            <v>2476136.9408237096</v>
          </cell>
          <cell r="G1261">
            <v>2569044.4067796608</v>
          </cell>
          <cell r="N1261">
            <v>0</v>
          </cell>
          <cell r="O1261">
            <v>0</v>
          </cell>
          <cell r="P1261">
            <v>0</v>
          </cell>
          <cell r="Q1261">
            <v>0</v>
          </cell>
          <cell r="R1261">
            <v>0</v>
          </cell>
          <cell r="S1261">
            <v>0</v>
          </cell>
          <cell r="T1261">
            <v>0</v>
          </cell>
          <cell r="U1261">
            <v>0</v>
          </cell>
          <cell r="V1261">
            <v>0</v>
          </cell>
          <cell r="W1261">
            <v>0</v>
          </cell>
          <cell r="X1261">
            <v>0</v>
          </cell>
          <cell r="Y1261">
            <v>0</v>
          </cell>
          <cell r="Z1261">
            <v>0</v>
          </cell>
          <cell r="AA1261">
            <v>0</v>
          </cell>
          <cell r="AB1261">
            <v>0</v>
          </cell>
          <cell r="AC1261">
            <v>0</v>
          </cell>
          <cell r="AD1261">
            <v>0</v>
          </cell>
          <cell r="AE1261">
            <v>0</v>
          </cell>
          <cell r="AF1261">
            <v>0</v>
          </cell>
          <cell r="AG1261">
            <v>0</v>
          </cell>
          <cell r="AH1261">
            <v>0</v>
          </cell>
          <cell r="AI1261">
            <v>0</v>
          </cell>
          <cell r="AJ1261">
            <v>0</v>
          </cell>
          <cell r="AK1261">
            <v>0</v>
          </cell>
          <cell r="AL1261">
            <v>0</v>
          </cell>
          <cell r="AM1261">
            <v>0</v>
          </cell>
          <cell r="AN1261">
            <v>0</v>
          </cell>
          <cell r="AO1261">
            <v>0</v>
          </cell>
          <cell r="AP1261">
            <v>0</v>
          </cell>
          <cell r="AQ1261">
            <v>0</v>
          </cell>
          <cell r="AR1261">
            <v>0</v>
          </cell>
          <cell r="AS1261">
            <v>0</v>
          </cell>
          <cell r="AT1261">
            <v>0</v>
          </cell>
          <cell r="AU1261">
            <v>490684.17683820601</v>
          </cell>
          <cell r="AV1261">
            <v>1358762.7960053526</v>
          </cell>
          <cell r="AW1261">
            <v>411292.28813559323</v>
          </cell>
          <cell r="AX1261">
            <v>2402132.7583895936</v>
          </cell>
          <cell r="AY1261">
            <v>1117374.1448183574</v>
          </cell>
          <cell r="AZ1261">
            <v>2157752.1186440671</v>
          </cell>
          <cell r="BA1261">
            <v>0</v>
          </cell>
          <cell r="BB1261">
            <v>0</v>
          </cell>
          <cell r="BC1261">
            <v>0</v>
          </cell>
          <cell r="BD1261">
            <v>0</v>
          </cell>
          <cell r="BE1261">
            <v>0</v>
          </cell>
          <cell r="BF1261">
            <v>0</v>
          </cell>
          <cell r="BG1261">
            <v>0</v>
          </cell>
          <cell r="BH1261">
            <v>0</v>
          </cell>
          <cell r="BI1261">
            <v>0</v>
          </cell>
          <cell r="BJ1261">
            <v>0</v>
          </cell>
          <cell r="BK1261">
            <v>0</v>
          </cell>
          <cell r="BL1261">
            <v>0</v>
          </cell>
          <cell r="BM1261">
            <v>0</v>
          </cell>
          <cell r="BN1261">
            <v>0</v>
          </cell>
          <cell r="BO1261">
            <v>0</v>
          </cell>
          <cell r="BP1261">
            <v>0</v>
          </cell>
          <cell r="BQ1261">
            <v>0</v>
          </cell>
          <cell r="BR1261">
            <v>0</v>
          </cell>
          <cell r="BS1261">
            <v>0</v>
          </cell>
          <cell r="BT1261">
            <v>0</v>
          </cell>
          <cell r="BU1261">
            <v>0</v>
          </cell>
          <cell r="BV1261">
            <v>0</v>
          </cell>
          <cell r="BW1261">
            <v>0</v>
          </cell>
          <cell r="BX1261">
            <v>0</v>
          </cell>
          <cell r="BY1261">
            <v>0</v>
          </cell>
          <cell r="BZ1261">
            <v>0</v>
          </cell>
          <cell r="CA1261">
            <v>0</v>
          </cell>
          <cell r="CB1261">
            <v>0</v>
          </cell>
          <cell r="CC1261">
            <v>0</v>
          </cell>
          <cell r="CD1261">
            <v>0</v>
          </cell>
          <cell r="CE1261">
            <v>0</v>
          </cell>
          <cell r="CF1261">
            <v>0</v>
          </cell>
          <cell r="CG1261">
            <v>0</v>
          </cell>
          <cell r="CH1261">
            <v>0</v>
          </cell>
          <cell r="CI1261">
            <v>0</v>
          </cell>
          <cell r="CJ1261">
            <v>0</v>
          </cell>
          <cell r="CK1261">
            <v>0</v>
          </cell>
          <cell r="CL1261">
            <v>0</v>
          </cell>
          <cell r="CM1261">
            <v>0</v>
          </cell>
          <cell r="CN1261">
            <v>0</v>
          </cell>
          <cell r="CO1261">
            <v>0</v>
          </cell>
          <cell r="CP1261">
            <v>0</v>
          </cell>
          <cell r="CQ1261">
            <v>0</v>
          </cell>
          <cell r="CR1261">
            <v>0</v>
          </cell>
          <cell r="CS1261">
            <v>0</v>
          </cell>
          <cell r="CT1261">
            <v>0</v>
          </cell>
          <cell r="CU1261">
            <v>0</v>
          </cell>
          <cell r="CV1261">
            <v>0</v>
          </cell>
          <cell r="CW1261">
            <v>0</v>
          </cell>
          <cell r="CX1261">
            <v>0</v>
          </cell>
          <cell r="CY1261">
            <v>0</v>
          </cell>
          <cell r="CZ1261">
            <v>0</v>
          </cell>
          <cell r="DA1261">
            <v>0</v>
          </cell>
          <cell r="DB1261">
            <v>0</v>
          </cell>
        </row>
        <row r="1262">
          <cell r="C1262" t="str">
            <v>SL27</v>
          </cell>
          <cell r="E1262">
            <v>3268632.7716498068</v>
          </cell>
          <cell r="F1262">
            <v>2746246.6095058732</v>
          </cell>
          <cell r="G1262">
            <v>2961666.0169491526</v>
          </cell>
          <cell r="N1262">
            <v>0</v>
          </cell>
          <cell r="O1262">
            <v>0</v>
          </cell>
          <cell r="P1262">
            <v>0</v>
          </cell>
          <cell r="Q1262">
            <v>0</v>
          </cell>
          <cell r="R1262">
            <v>0</v>
          </cell>
          <cell r="S1262">
            <v>0</v>
          </cell>
          <cell r="T1262">
            <v>0</v>
          </cell>
          <cell r="U1262">
            <v>0</v>
          </cell>
          <cell r="V1262">
            <v>0</v>
          </cell>
          <cell r="W1262">
            <v>0</v>
          </cell>
          <cell r="X1262">
            <v>0</v>
          </cell>
          <cell r="Y1262">
            <v>0</v>
          </cell>
          <cell r="Z1262">
            <v>0</v>
          </cell>
          <cell r="AA1262">
            <v>0</v>
          </cell>
          <cell r="AB1262">
            <v>0</v>
          </cell>
          <cell r="AC1262">
            <v>0</v>
          </cell>
          <cell r="AD1262">
            <v>0</v>
          </cell>
          <cell r="AE1262">
            <v>0</v>
          </cell>
          <cell r="AF1262">
            <v>0</v>
          </cell>
          <cell r="AG1262">
            <v>0</v>
          </cell>
          <cell r="AH1262">
            <v>0</v>
          </cell>
          <cell r="AI1262">
            <v>12403.625127315969</v>
          </cell>
          <cell r="AJ1262">
            <v>359778.7401496754</v>
          </cell>
          <cell r="AK1262">
            <v>10098.983050847457</v>
          </cell>
          <cell r="AL1262">
            <v>2689967.7310914733</v>
          </cell>
          <cell r="AM1262">
            <v>2365275.3114932841</v>
          </cell>
          <cell r="AN1262">
            <v>2417945.5084745768</v>
          </cell>
          <cell r="AO1262">
            <v>224798.44117231754</v>
          </cell>
          <cell r="AP1262">
            <v>6903.6472220845508</v>
          </cell>
          <cell r="AQ1262">
            <v>205989.66101694916</v>
          </cell>
          <cell r="AR1262">
            <v>0</v>
          </cell>
          <cell r="AS1262">
            <v>0</v>
          </cell>
          <cell r="AT1262">
            <v>0</v>
          </cell>
          <cell r="AU1262">
            <v>341462.97425870033</v>
          </cell>
          <cell r="AV1262">
            <v>14288.910640828664</v>
          </cell>
          <cell r="AW1262">
            <v>327631.86440677964</v>
          </cell>
          <cell r="AX1262">
            <v>0</v>
          </cell>
          <cell r="AY1262">
            <v>0</v>
          </cell>
          <cell r="AZ1262">
            <v>0</v>
          </cell>
          <cell r="BA1262">
            <v>0</v>
          </cell>
          <cell r="BB1262">
            <v>0</v>
          </cell>
          <cell r="BC1262">
            <v>0</v>
          </cell>
          <cell r="BD1262">
            <v>0</v>
          </cell>
          <cell r="BE1262">
            <v>0</v>
          </cell>
          <cell r="BF1262">
            <v>0</v>
          </cell>
          <cell r="BG1262">
            <v>0</v>
          </cell>
          <cell r="BH1262">
            <v>0</v>
          </cell>
          <cell r="BI1262">
            <v>0</v>
          </cell>
          <cell r="BJ1262">
            <v>0</v>
          </cell>
          <cell r="BK1262">
            <v>0</v>
          </cell>
          <cell r="BL1262">
            <v>0</v>
          </cell>
          <cell r="BM1262">
            <v>0</v>
          </cell>
          <cell r="BN1262">
            <v>0</v>
          </cell>
          <cell r="BO1262">
            <v>0</v>
          </cell>
          <cell r="BP1262">
            <v>0</v>
          </cell>
          <cell r="BQ1262">
            <v>0</v>
          </cell>
          <cell r="BR1262">
            <v>0</v>
          </cell>
          <cell r="BS1262">
            <v>0</v>
          </cell>
          <cell r="BT1262">
            <v>0</v>
          </cell>
          <cell r="BU1262">
            <v>0</v>
          </cell>
          <cell r="BV1262">
            <v>0</v>
          </cell>
          <cell r="BW1262">
            <v>0</v>
          </cell>
          <cell r="BX1262">
            <v>0</v>
          </cell>
          <cell r="BY1262">
            <v>0</v>
          </cell>
          <cell r="BZ1262">
            <v>0</v>
          </cell>
          <cell r="CA1262">
            <v>0</v>
          </cell>
          <cell r="CB1262">
            <v>0</v>
          </cell>
          <cell r="CC1262">
            <v>0</v>
          </cell>
          <cell r="CD1262">
            <v>0</v>
          </cell>
          <cell r="CE1262">
            <v>0</v>
          </cell>
          <cell r="CF1262">
            <v>0</v>
          </cell>
          <cell r="CG1262">
            <v>0</v>
          </cell>
          <cell r="CH1262">
            <v>0</v>
          </cell>
          <cell r="CI1262">
            <v>0</v>
          </cell>
          <cell r="CJ1262">
            <v>0</v>
          </cell>
          <cell r="CK1262">
            <v>0</v>
          </cell>
          <cell r="CL1262">
            <v>0</v>
          </cell>
          <cell r="CM1262">
            <v>0</v>
          </cell>
          <cell r="CN1262">
            <v>0</v>
          </cell>
          <cell r="CO1262">
            <v>0</v>
          </cell>
          <cell r="CP1262">
            <v>0</v>
          </cell>
          <cell r="CQ1262">
            <v>0</v>
          </cell>
          <cell r="CR1262">
            <v>0</v>
          </cell>
          <cell r="CS1262">
            <v>0</v>
          </cell>
          <cell r="CT1262">
            <v>0</v>
          </cell>
          <cell r="CU1262">
            <v>0</v>
          </cell>
          <cell r="CV1262">
            <v>0</v>
          </cell>
          <cell r="CW1262">
            <v>0</v>
          </cell>
          <cell r="CX1262">
            <v>0</v>
          </cell>
          <cell r="CY1262">
            <v>0</v>
          </cell>
          <cell r="CZ1262">
            <v>0</v>
          </cell>
          <cell r="DA1262">
            <v>0</v>
          </cell>
          <cell r="DB1262">
            <v>0</v>
          </cell>
        </row>
        <row r="1263">
          <cell r="C1263" t="str">
            <v>SL28</v>
          </cell>
          <cell r="E1263">
            <v>4116953.0753301964</v>
          </cell>
          <cell r="F1263">
            <v>3321040.546166426</v>
          </cell>
          <cell r="G1263">
            <v>3633760.3389830505</v>
          </cell>
          <cell r="N1263">
            <v>0</v>
          </cell>
          <cell r="O1263">
            <v>0</v>
          </cell>
          <cell r="P1263">
            <v>0</v>
          </cell>
          <cell r="Q1263">
            <v>0</v>
          </cell>
          <cell r="R1263">
            <v>0</v>
          </cell>
          <cell r="S1263">
            <v>0</v>
          </cell>
          <cell r="T1263">
            <v>0</v>
          </cell>
          <cell r="U1263">
            <v>0</v>
          </cell>
          <cell r="V1263">
            <v>0</v>
          </cell>
          <cell r="W1263">
            <v>0</v>
          </cell>
          <cell r="X1263">
            <v>0</v>
          </cell>
          <cell r="Y1263">
            <v>0</v>
          </cell>
          <cell r="Z1263">
            <v>0</v>
          </cell>
          <cell r="AA1263">
            <v>0</v>
          </cell>
          <cell r="AB1263">
            <v>0</v>
          </cell>
          <cell r="AC1263">
            <v>908784.0169271999</v>
          </cell>
          <cell r="AD1263">
            <v>1897023.9341824849</v>
          </cell>
          <cell r="AE1263">
            <v>759066.779661017</v>
          </cell>
          <cell r="AF1263">
            <v>2803740.1901299572</v>
          </cell>
          <cell r="AG1263">
            <v>1390575.8400654208</v>
          </cell>
          <cell r="AH1263">
            <v>2501068.1355932206</v>
          </cell>
          <cell r="AI1263">
            <v>0</v>
          </cell>
          <cell r="AJ1263">
            <v>0</v>
          </cell>
          <cell r="AK1263">
            <v>0</v>
          </cell>
          <cell r="AL1263">
            <v>404428.86827303993</v>
          </cell>
          <cell r="AM1263">
            <v>33440.771918521081</v>
          </cell>
          <cell r="AN1263">
            <v>373625.42372881359</v>
          </cell>
          <cell r="AO1263">
            <v>0</v>
          </cell>
          <cell r="AP1263">
            <v>0</v>
          </cell>
          <cell r="AQ1263">
            <v>0</v>
          </cell>
          <cell r="AR1263">
            <v>0</v>
          </cell>
          <cell r="AS1263">
            <v>0</v>
          </cell>
          <cell r="AT1263">
            <v>0</v>
          </cell>
          <cell r="AU1263">
            <v>0</v>
          </cell>
          <cell r="AV1263">
            <v>0</v>
          </cell>
          <cell r="AW1263">
            <v>0</v>
          </cell>
          <cell r="AX1263">
            <v>0</v>
          </cell>
          <cell r="AY1263">
            <v>0</v>
          </cell>
          <cell r="AZ1263">
            <v>0</v>
          </cell>
          <cell r="BA1263">
            <v>0</v>
          </cell>
          <cell r="BB1263">
            <v>0</v>
          </cell>
          <cell r="BC1263">
            <v>0</v>
          </cell>
          <cell r="BD1263">
            <v>0</v>
          </cell>
          <cell r="BE1263">
            <v>0</v>
          </cell>
          <cell r="BF1263">
            <v>0</v>
          </cell>
          <cell r="BG1263">
            <v>0</v>
          </cell>
          <cell r="BH1263">
            <v>0</v>
          </cell>
          <cell r="BI1263">
            <v>0</v>
          </cell>
          <cell r="BJ1263">
            <v>0</v>
          </cell>
          <cell r="BK1263">
            <v>0</v>
          </cell>
          <cell r="BL1263">
            <v>0</v>
          </cell>
          <cell r="BM1263">
            <v>0</v>
          </cell>
          <cell r="BN1263">
            <v>0</v>
          </cell>
          <cell r="BO1263">
            <v>0</v>
          </cell>
          <cell r="BP1263">
            <v>0</v>
          </cell>
          <cell r="BQ1263">
            <v>0</v>
          </cell>
          <cell r="BR1263">
            <v>0</v>
          </cell>
          <cell r="BS1263">
            <v>0</v>
          </cell>
          <cell r="BT1263">
            <v>0</v>
          </cell>
          <cell r="BU1263">
            <v>0</v>
          </cell>
          <cell r="BV1263">
            <v>0</v>
          </cell>
          <cell r="BW1263">
            <v>0</v>
          </cell>
          <cell r="BX1263">
            <v>0</v>
          </cell>
          <cell r="BY1263">
            <v>0</v>
          </cell>
          <cell r="BZ1263">
            <v>0</v>
          </cell>
          <cell r="CA1263">
            <v>0</v>
          </cell>
          <cell r="CB1263">
            <v>0</v>
          </cell>
          <cell r="CC1263">
            <v>0</v>
          </cell>
          <cell r="CD1263">
            <v>0</v>
          </cell>
          <cell r="CE1263">
            <v>0</v>
          </cell>
          <cell r="CF1263">
            <v>0</v>
          </cell>
          <cell r="CG1263">
            <v>0</v>
          </cell>
          <cell r="CH1263">
            <v>0</v>
          </cell>
          <cell r="CI1263">
            <v>0</v>
          </cell>
          <cell r="CJ1263">
            <v>0</v>
          </cell>
          <cell r="CK1263">
            <v>0</v>
          </cell>
          <cell r="CL1263">
            <v>0</v>
          </cell>
          <cell r="CM1263">
            <v>0</v>
          </cell>
          <cell r="CN1263">
            <v>0</v>
          </cell>
          <cell r="CO1263">
            <v>0</v>
          </cell>
          <cell r="CP1263">
            <v>0</v>
          </cell>
          <cell r="CQ1263">
            <v>0</v>
          </cell>
          <cell r="CR1263">
            <v>0</v>
          </cell>
          <cell r="CS1263">
            <v>0</v>
          </cell>
          <cell r="CT1263">
            <v>0</v>
          </cell>
          <cell r="CU1263">
            <v>0</v>
          </cell>
          <cell r="CV1263">
            <v>0</v>
          </cell>
          <cell r="CW1263">
            <v>0</v>
          </cell>
          <cell r="CX1263">
            <v>0</v>
          </cell>
          <cell r="CY1263">
            <v>0</v>
          </cell>
          <cell r="CZ1263">
            <v>0</v>
          </cell>
          <cell r="DA1263">
            <v>0</v>
          </cell>
          <cell r="DB1263">
            <v>0</v>
          </cell>
        </row>
        <row r="1264">
          <cell r="C1264" t="str">
            <v>SL29</v>
          </cell>
          <cell r="E1264">
            <v>4936396.4402419515</v>
          </cell>
          <cell r="F1264">
            <v>2629500.7478812514</v>
          </cell>
          <cell r="G1264">
            <v>4371554.7457627123</v>
          </cell>
          <cell r="N1264">
            <v>0</v>
          </cell>
          <cell r="O1264">
            <v>0</v>
          </cell>
          <cell r="P1264">
            <v>0</v>
          </cell>
          <cell r="Q1264">
            <v>0</v>
          </cell>
          <cell r="R1264">
            <v>0</v>
          </cell>
          <cell r="S1264">
            <v>0</v>
          </cell>
          <cell r="T1264">
            <v>0</v>
          </cell>
          <cell r="U1264">
            <v>0</v>
          </cell>
          <cell r="V1264">
            <v>0</v>
          </cell>
          <cell r="W1264">
            <v>0</v>
          </cell>
          <cell r="X1264">
            <v>0</v>
          </cell>
          <cell r="Y1264">
            <v>0</v>
          </cell>
          <cell r="Z1264">
            <v>0</v>
          </cell>
          <cell r="AA1264">
            <v>0</v>
          </cell>
          <cell r="AB1264">
            <v>0</v>
          </cell>
          <cell r="AC1264">
            <v>0</v>
          </cell>
          <cell r="AD1264">
            <v>0</v>
          </cell>
          <cell r="AE1264">
            <v>0</v>
          </cell>
          <cell r="AF1264">
            <v>837968.97253415582</v>
          </cell>
          <cell r="AG1264">
            <v>1136687.0265649005</v>
          </cell>
          <cell r="AH1264">
            <v>674046.27118644083</v>
          </cell>
          <cell r="AI1264">
            <v>0</v>
          </cell>
          <cell r="AJ1264">
            <v>0</v>
          </cell>
          <cell r="AK1264">
            <v>0</v>
          </cell>
          <cell r="AL1264">
            <v>380322.57440234069</v>
          </cell>
          <cell r="AM1264">
            <v>716966.39961342118</v>
          </cell>
          <cell r="AN1264">
            <v>303766.6101694915</v>
          </cell>
          <cell r="AO1264">
            <v>3718104.8933054553</v>
          </cell>
          <cell r="AP1264">
            <v>775847.32170292886</v>
          </cell>
          <cell r="AQ1264">
            <v>3393741.8644067799</v>
          </cell>
          <cell r="AR1264">
            <v>0</v>
          </cell>
          <cell r="AS1264">
            <v>0</v>
          </cell>
          <cell r="AT1264">
            <v>0</v>
          </cell>
          <cell r="AU1264">
            <v>0</v>
          </cell>
          <cell r="AV1264">
            <v>0</v>
          </cell>
          <cell r="AW1264">
            <v>0</v>
          </cell>
          <cell r="AX1264">
            <v>0</v>
          </cell>
          <cell r="AY1264">
            <v>0</v>
          </cell>
          <cell r="AZ1264">
            <v>0</v>
          </cell>
          <cell r="BA1264">
            <v>0</v>
          </cell>
          <cell r="BB1264">
            <v>0</v>
          </cell>
          <cell r="BC1264">
            <v>0</v>
          </cell>
          <cell r="BD1264">
            <v>0</v>
          </cell>
          <cell r="BE1264">
            <v>0</v>
          </cell>
          <cell r="BF1264">
            <v>0</v>
          </cell>
          <cell r="BG1264">
            <v>0</v>
          </cell>
          <cell r="BH1264">
            <v>0</v>
          </cell>
          <cell r="BI1264">
            <v>0</v>
          </cell>
          <cell r="BJ1264">
            <v>0</v>
          </cell>
          <cell r="BK1264">
            <v>0</v>
          </cell>
          <cell r="BL1264">
            <v>0</v>
          </cell>
          <cell r="BM1264">
            <v>0</v>
          </cell>
          <cell r="BN1264">
            <v>0</v>
          </cell>
          <cell r="BO1264">
            <v>0</v>
          </cell>
          <cell r="BP1264">
            <v>0</v>
          </cell>
          <cell r="BQ1264">
            <v>0</v>
          </cell>
          <cell r="BR1264">
            <v>0</v>
          </cell>
          <cell r="BS1264">
            <v>0</v>
          </cell>
          <cell r="BT1264">
            <v>0</v>
          </cell>
          <cell r="BU1264">
            <v>0</v>
          </cell>
          <cell r="BV1264">
            <v>0</v>
          </cell>
          <cell r="BW1264">
            <v>0</v>
          </cell>
          <cell r="BX1264">
            <v>0</v>
          </cell>
          <cell r="BY1264">
            <v>0</v>
          </cell>
          <cell r="BZ1264">
            <v>0</v>
          </cell>
          <cell r="CA1264">
            <v>0</v>
          </cell>
          <cell r="CB1264">
            <v>0</v>
          </cell>
          <cell r="CC1264">
            <v>0</v>
          </cell>
          <cell r="CD1264">
            <v>0</v>
          </cell>
          <cell r="CE1264">
            <v>0</v>
          </cell>
          <cell r="CF1264">
            <v>0</v>
          </cell>
          <cell r="CG1264">
            <v>0</v>
          </cell>
          <cell r="CH1264">
            <v>0</v>
          </cell>
          <cell r="CI1264">
            <v>0</v>
          </cell>
          <cell r="CJ1264">
            <v>0</v>
          </cell>
          <cell r="CK1264">
            <v>0</v>
          </cell>
          <cell r="CL1264">
            <v>0</v>
          </cell>
          <cell r="CM1264">
            <v>0</v>
          </cell>
          <cell r="CN1264">
            <v>0</v>
          </cell>
          <cell r="CO1264">
            <v>0</v>
          </cell>
          <cell r="CP1264">
            <v>0</v>
          </cell>
          <cell r="CQ1264">
            <v>0</v>
          </cell>
          <cell r="CR1264">
            <v>0</v>
          </cell>
          <cell r="CS1264">
            <v>0</v>
          </cell>
          <cell r="CT1264">
            <v>0</v>
          </cell>
          <cell r="CU1264">
            <v>0</v>
          </cell>
          <cell r="CV1264">
            <v>0</v>
          </cell>
          <cell r="CW1264">
            <v>0</v>
          </cell>
          <cell r="CX1264">
            <v>0</v>
          </cell>
          <cell r="CY1264">
            <v>0</v>
          </cell>
          <cell r="CZ1264">
            <v>0</v>
          </cell>
          <cell r="DA1264">
            <v>0</v>
          </cell>
          <cell r="DB1264">
            <v>0</v>
          </cell>
        </row>
        <row r="1265">
          <cell r="C1265" t="str">
            <v>SL30</v>
          </cell>
          <cell r="E1265">
            <v>3133615.5799623118</v>
          </cell>
          <cell r="F1265">
            <v>2016849.4778708424</v>
          </cell>
          <cell r="G1265">
            <v>2861795.8474576268</v>
          </cell>
          <cell r="N1265">
            <v>0</v>
          </cell>
          <cell r="O1265">
            <v>0</v>
          </cell>
          <cell r="P1265">
            <v>0</v>
          </cell>
          <cell r="Q1265">
            <v>0</v>
          </cell>
          <cell r="R1265">
            <v>0</v>
          </cell>
          <cell r="S1265">
            <v>0</v>
          </cell>
          <cell r="T1265">
            <v>0</v>
          </cell>
          <cell r="U1265">
            <v>0</v>
          </cell>
          <cell r="V1265">
            <v>0</v>
          </cell>
          <cell r="W1265">
            <v>0</v>
          </cell>
          <cell r="X1265">
            <v>0</v>
          </cell>
          <cell r="Y1265">
            <v>0</v>
          </cell>
          <cell r="Z1265">
            <v>0</v>
          </cell>
          <cell r="AA1265">
            <v>0</v>
          </cell>
          <cell r="AB1265">
            <v>0</v>
          </cell>
          <cell r="AC1265">
            <v>0</v>
          </cell>
          <cell r="AD1265">
            <v>0</v>
          </cell>
          <cell r="AE1265">
            <v>0</v>
          </cell>
          <cell r="AF1265">
            <v>0</v>
          </cell>
          <cell r="AG1265">
            <v>0</v>
          </cell>
          <cell r="AH1265">
            <v>0</v>
          </cell>
          <cell r="AI1265">
            <v>0</v>
          </cell>
          <cell r="AJ1265">
            <v>0</v>
          </cell>
          <cell r="AK1265">
            <v>0</v>
          </cell>
          <cell r="AL1265">
            <v>0</v>
          </cell>
          <cell r="AM1265">
            <v>0</v>
          </cell>
          <cell r="AN1265">
            <v>0</v>
          </cell>
          <cell r="AO1265">
            <v>0</v>
          </cell>
          <cell r="AP1265">
            <v>0</v>
          </cell>
          <cell r="AQ1265">
            <v>0</v>
          </cell>
          <cell r="AR1265">
            <v>1058892.736341801</v>
          </cell>
          <cell r="AS1265">
            <v>1653035.7719185208</v>
          </cell>
          <cell r="AT1265">
            <v>893748.13559322048</v>
          </cell>
          <cell r="AU1265">
            <v>2028438.3052443787</v>
          </cell>
          <cell r="AV1265">
            <v>358793.82960796944</v>
          </cell>
          <cell r="AW1265">
            <v>1924480.5084745768</v>
          </cell>
          <cell r="AX1265">
            <v>0</v>
          </cell>
          <cell r="AY1265">
            <v>0</v>
          </cell>
          <cell r="AZ1265">
            <v>0</v>
          </cell>
          <cell r="BA1265">
            <v>46284.538376132761</v>
          </cell>
          <cell r="BB1265">
            <v>5019.8763443524795</v>
          </cell>
          <cell r="BC1265">
            <v>43567.203389830516</v>
          </cell>
          <cell r="BD1265">
            <v>0</v>
          </cell>
          <cell r="BE1265">
            <v>0</v>
          </cell>
          <cell r="BF1265">
            <v>0</v>
          </cell>
          <cell r="BG1265">
            <v>0</v>
          </cell>
          <cell r="BH1265">
            <v>0</v>
          </cell>
          <cell r="BI1265">
            <v>0</v>
          </cell>
          <cell r="BJ1265">
            <v>0</v>
          </cell>
          <cell r="BK1265">
            <v>0</v>
          </cell>
          <cell r="BL1265">
            <v>0</v>
          </cell>
          <cell r="BM1265">
            <v>0</v>
          </cell>
          <cell r="BN1265">
            <v>0</v>
          </cell>
          <cell r="BO1265">
            <v>0</v>
          </cell>
          <cell r="BP1265">
            <v>0</v>
          </cell>
          <cell r="BQ1265">
            <v>0</v>
          </cell>
          <cell r="BR1265">
            <v>0</v>
          </cell>
          <cell r="BS1265">
            <v>0</v>
          </cell>
          <cell r="BT1265">
            <v>0</v>
          </cell>
          <cell r="BU1265">
            <v>0</v>
          </cell>
          <cell r="BV1265">
            <v>0</v>
          </cell>
          <cell r="BW1265">
            <v>0</v>
          </cell>
          <cell r="BX1265">
            <v>0</v>
          </cell>
          <cell r="BY1265">
            <v>0</v>
          </cell>
          <cell r="BZ1265">
            <v>0</v>
          </cell>
          <cell r="CA1265">
            <v>0</v>
          </cell>
          <cell r="CB1265">
            <v>0</v>
          </cell>
          <cell r="CC1265">
            <v>0</v>
          </cell>
          <cell r="CD1265">
            <v>0</v>
          </cell>
          <cell r="CE1265">
            <v>0</v>
          </cell>
          <cell r="CF1265">
            <v>0</v>
          </cell>
          <cell r="CG1265">
            <v>0</v>
          </cell>
          <cell r="CH1265">
            <v>0</v>
          </cell>
          <cell r="CI1265">
            <v>0</v>
          </cell>
          <cell r="CJ1265">
            <v>0</v>
          </cell>
          <cell r="CK1265">
            <v>0</v>
          </cell>
          <cell r="CL1265">
            <v>0</v>
          </cell>
          <cell r="CM1265">
            <v>0</v>
          </cell>
          <cell r="CN1265">
            <v>0</v>
          </cell>
          <cell r="CO1265">
            <v>0</v>
          </cell>
          <cell r="CP1265">
            <v>0</v>
          </cell>
          <cell r="CQ1265">
            <v>0</v>
          </cell>
          <cell r="CR1265">
            <v>0</v>
          </cell>
          <cell r="CS1265">
            <v>0</v>
          </cell>
          <cell r="CT1265">
            <v>0</v>
          </cell>
          <cell r="CU1265">
            <v>0</v>
          </cell>
          <cell r="CV1265">
            <v>0</v>
          </cell>
          <cell r="CW1265">
            <v>0</v>
          </cell>
          <cell r="CX1265">
            <v>0</v>
          </cell>
          <cell r="CY1265">
            <v>0</v>
          </cell>
          <cell r="CZ1265">
            <v>0</v>
          </cell>
          <cell r="DA1265">
            <v>0</v>
          </cell>
          <cell r="DB1265">
            <v>0</v>
          </cell>
        </row>
        <row r="1266">
          <cell r="C1266" t="str">
            <v>SL31</v>
          </cell>
          <cell r="E1266">
            <v>2364416.9054102385</v>
          </cell>
          <cell r="F1266">
            <v>1425805.842047876</v>
          </cell>
          <cell r="G1266">
            <v>2244635.5084745768</v>
          </cell>
          <cell r="N1266">
            <v>0</v>
          </cell>
          <cell r="O1266">
            <v>0</v>
          </cell>
          <cell r="P1266">
            <v>0</v>
          </cell>
          <cell r="Q1266">
            <v>0</v>
          </cell>
          <cell r="R1266">
            <v>0</v>
          </cell>
          <cell r="S1266">
            <v>0</v>
          </cell>
          <cell r="T1266">
            <v>0</v>
          </cell>
          <cell r="U1266">
            <v>0</v>
          </cell>
          <cell r="V1266">
            <v>0</v>
          </cell>
          <cell r="W1266">
            <v>0</v>
          </cell>
          <cell r="X1266">
            <v>0</v>
          </cell>
          <cell r="Y1266">
            <v>0</v>
          </cell>
          <cell r="Z1266">
            <v>0</v>
          </cell>
          <cell r="AA1266">
            <v>0</v>
          </cell>
          <cell r="AB1266">
            <v>0</v>
          </cell>
          <cell r="AC1266">
            <v>0</v>
          </cell>
          <cell r="AD1266">
            <v>0</v>
          </cell>
          <cell r="AE1266">
            <v>0</v>
          </cell>
          <cell r="AF1266">
            <v>0</v>
          </cell>
          <cell r="AG1266">
            <v>0</v>
          </cell>
          <cell r="AH1266">
            <v>0</v>
          </cell>
          <cell r="AI1266">
            <v>0</v>
          </cell>
          <cell r="AJ1266">
            <v>0</v>
          </cell>
          <cell r="AK1266">
            <v>0</v>
          </cell>
          <cell r="AL1266">
            <v>0</v>
          </cell>
          <cell r="AM1266">
            <v>0</v>
          </cell>
          <cell r="AN1266">
            <v>0</v>
          </cell>
          <cell r="AO1266">
            <v>0</v>
          </cell>
          <cell r="AP1266">
            <v>0</v>
          </cell>
          <cell r="AQ1266">
            <v>0</v>
          </cell>
          <cell r="AR1266">
            <v>0</v>
          </cell>
          <cell r="AS1266">
            <v>0</v>
          </cell>
          <cell r="AT1266">
            <v>0</v>
          </cell>
          <cell r="AU1266">
            <v>1726494.795187044</v>
          </cell>
          <cell r="AV1266">
            <v>1383815.6901422411</v>
          </cell>
          <cell r="AW1266">
            <v>1613005.1694915255</v>
          </cell>
          <cell r="AX1266">
            <v>0</v>
          </cell>
          <cell r="AY1266">
            <v>0</v>
          </cell>
          <cell r="AZ1266">
            <v>0</v>
          </cell>
          <cell r="BA1266">
            <v>637922.11022319447</v>
          </cell>
          <cell r="BB1266">
            <v>41990.151905635124</v>
          </cell>
          <cell r="BC1266">
            <v>631630.3389830509</v>
          </cell>
          <cell r="BD1266">
            <v>0</v>
          </cell>
          <cell r="BE1266">
            <v>0</v>
          </cell>
          <cell r="BF1266">
            <v>0</v>
          </cell>
          <cell r="BG1266">
            <v>0</v>
          </cell>
          <cell r="BH1266">
            <v>0</v>
          </cell>
          <cell r="BI1266">
            <v>0</v>
          </cell>
          <cell r="BJ1266">
            <v>0</v>
          </cell>
          <cell r="BK1266">
            <v>0</v>
          </cell>
          <cell r="BL1266">
            <v>0</v>
          </cell>
          <cell r="BM1266">
            <v>0</v>
          </cell>
          <cell r="BN1266">
            <v>0</v>
          </cell>
          <cell r="BO1266">
            <v>0</v>
          </cell>
          <cell r="BP1266">
            <v>0</v>
          </cell>
          <cell r="BQ1266">
            <v>0</v>
          </cell>
          <cell r="BR1266">
            <v>0</v>
          </cell>
          <cell r="BS1266">
            <v>0</v>
          </cell>
          <cell r="BT1266">
            <v>0</v>
          </cell>
          <cell r="BU1266">
            <v>0</v>
          </cell>
          <cell r="BV1266">
            <v>0</v>
          </cell>
          <cell r="BW1266">
            <v>0</v>
          </cell>
          <cell r="BX1266">
            <v>0</v>
          </cell>
          <cell r="BY1266">
            <v>0</v>
          </cell>
          <cell r="BZ1266">
            <v>0</v>
          </cell>
          <cell r="CA1266">
            <v>0</v>
          </cell>
          <cell r="CB1266">
            <v>0</v>
          </cell>
          <cell r="CC1266">
            <v>0</v>
          </cell>
          <cell r="CD1266">
            <v>0</v>
          </cell>
          <cell r="CE1266">
            <v>0</v>
          </cell>
          <cell r="CF1266">
            <v>0</v>
          </cell>
          <cell r="CG1266">
            <v>0</v>
          </cell>
          <cell r="CH1266">
            <v>0</v>
          </cell>
          <cell r="CI1266">
            <v>0</v>
          </cell>
          <cell r="CJ1266">
            <v>0</v>
          </cell>
          <cell r="CK1266">
            <v>0</v>
          </cell>
          <cell r="CL1266">
            <v>0</v>
          </cell>
          <cell r="CM1266">
            <v>0</v>
          </cell>
          <cell r="CN1266">
            <v>0</v>
          </cell>
          <cell r="CO1266">
            <v>0</v>
          </cell>
          <cell r="CP1266">
            <v>0</v>
          </cell>
          <cell r="CQ1266">
            <v>0</v>
          </cell>
          <cell r="CR1266">
            <v>0</v>
          </cell>
          <cell r="CS1266">
            <v>0</v>
          </cell>
          <cell r="CT1266">
            <v>0</v>
          </cell>
          <cell r="CU1266">
            <v>0</v>
          </cell>
          <cell r="CV1266">
            <v>0</v>
          </cell>
          <cell r="CW1266">
            <v>0</v>
          </cell>
          <cell r="CX1266">
            <v>0</v>
          </cell>
          <cell r="CY1266">
            <v>0</v>
          </cell>
          <cell r="CZ1266">
            <v>0</v>
          </cell>
          <cell r="DA1266">
            <v>0</v>
          </cell>
          <cell r="DB1266">
            <v>0</v>
          </cell>
        </row>
        <row r="1267">
          <cell r="C1267" t="str">
            <v>SL32</v>
          </cell>
          <cell r="E1267">
            <v>535698.65914155543</v>
          </cell>
          <cell r="F1267">
            <v>297342.90281013033</v>
          </cell>
          <cell r="G1267">
            <v>538612.28813559329</v>
          </cell>
          <cell r="N1267">
            <v>0</v>
          </cell>
          <cell r="O1267">
            <v>0</v>
          </cell>
          <cell r="P1267">
            <v>0</v>
          </cell>
          <cell r="Q1267">
            <v>0</v>
          </cell>
          <cell r="R1267">
            <v>0</v>
          </cell>
          <cell r="S1267">
            <v>0</v>
          </cell>
          <cell r="T1267">
            <v>0</v>
          </cell>
          <cell r="U1267">
            <v>0</v>
          </cell>
          <cell r="V1267">
            <v>0</v>
          </cell>
          <cell r="W1267">
            <v>0</v>
          </cell>
          <cell r="X1267">
            <v>0</v>
          </cell>
          <cell r="Y1267">
            <v>0</v>
          </cell>
          <cell r="Z1267">
            <v>0</v>
          </cell>
          <cell r="AA1267">
            <v>0</v>
          </cell>
          <cell r="AB1267">
            <v>0</v>
          </cell>
          <cell r="AC1267">
            <v>0</v>
          </cell>
          <cell r="AD1267">
            <v>0</v>
          </cell>
          <cell r="AE1267">
            <v>0</v>
          </cell>
          <cell r="AF1267">
            <v>0</v>
          </cell>
          <cell r="AG1267">
            <v>0</v>
          </cell>
          <cell r="AH1267">
            <v>0</v>
          </cell>
          <cell r="AI1267">
            <v>0</v>
          </cell>
          <cell r="AJ1267">
            <v>0</v>
          </cell>
          <cell r="AK1267">
            <v>0</v>
          </cell>
          <cell r="AL1267">
            <v>0</v>
          </cell>
          <cell r="AM1267">
            <v>0</v>
          </cell>
          <cell r="AN1267">
            <v>0</v>
          </cell>
          <cell r="AO1267">
            <v>0</v>
          </cell>
          <cell r="AP1267">
            <v>0</v>
          </cell>
          <cell r="AQ1267">
            <v>0</v>
          </cell>
          <cell r="AR1267">
            <v>0</v>
          </cell>
          <cell r="AS1267">
            <v>0</v>
          </cell>
          <cell r="AT1267">
            <v>0</v>
          </cell>
          <cell r="AU1267">
            <v>0</v>
          </cell>
          <cell r="AV1267">
            <v>0</v>
          </cell>
          <cell r="AW1267">
            <v>0</v>
          </cell>
          <cell r="AX1267">
            <v>0</v>
          </cell>
          <cell r="AY1267">
            <v>0</v>
          </cell>
          <cell r="AZ1267">
            <v>0</v>
          </cell>
          <cell r="BA1267">
            <v>0</v>
          </cell>
          <cell r="BB1267">
            <v>0</v>
          </cell>
          <cell r="BC1267">
            <v>0</v>
          </cell>
          <cell r="BD1267">
            <v>381835.57192017214</v>
          </cell>
          <cell r="BE1267">
            <v>293972.49268969614</v>
          </cell>
          <cell r="BF1267">
            <v>383226.35593220341</v>
          </cell>
          <cell r="BG1267">
            <v>153863.08722138318</v>
          </cell>
          <cell r="BH1267">
            <v>3370.4101204341573</v>
          </cell>
          <cell r="BI1267">
            <v>155385.93220338982</v>
          </cell>
          <cell r="BJ1267">
            <v>0</v>
          </cell>
          <cell r="BK1267">
            <v>0</v>
          </cell>
          <cell r="BL1267">
            <v>0</v>
          </cell>
          <cell r="BM1267">
            <v>0</v>
          </cell>
          <cell r="BN1267">
            <v>0</v>
          </cell>
          <cell r="BO1267">
            <v>0</v>
          </cell>
          <cell r="BP1267">
            <v>0</v>
          </cell>
          <cell r="BQ1267">
            <v>0</v>
          </cell>
          <cell r="BR1267">
            <v>0</v>
          </cell>
          <cell r="BS1267">
            <v>0</v>
          </cell>
          <cell r="BT1267">
            <v>0</v>
          </cell>
          <cell r="BU1267">
            <v>0</v>
          </cell>
          <cell r="BV1267">
            <v>0</v>
          </cell>
          <cell r="BW1267">
            <v>0</v>
          </cell>
          <cell r="BX1267">
            <v>0</v>
          </cell>
          <cell r="BY1267">
            <v>0</v>
          </cell>
          <cell r="BZ1267">
            <v>0</v>
          </cell>
          <cell r="CA1267">
            <v>0</v>
          </cell>
          <cell r="CB1267">
            <v>0</v>
          </cell>
          <cell r="CC1267">
            <v>0</v>
          </cell>
          <cell r="CD1267">
            <v>0</v>
          </cell>
          <cell r="CE1267">
            <v>0</v>
          </cell>
          <cell r="CF1267">
            <v>0</v>
          </cell>
          <cell r="CG1267">
            <v>0</v>
          </cell>
          <cell r="CH1267">
            <v>0</v>
          </cell>
          <cell r="CI1267">
            <v>0</v>
          </cell>
          <cell r="CJ1267">
            <v>0</v>
          </cell>
          <cell r="CK1267">
            <v>0</v>
          </cell>
          <cell r="CL1267">
            <v>0</v>
          </cell>
          <cell r="CM1267">
            <v>0</v>
          </cell>
          <cell r="CN1267">
            <v>0</v>
          </cell>
          <cell r="CO1267">
            <v>0</v>
          </cell>
          <cell r="CP1267">
            <v>0</v>
          </cell>
          <cell r="CQ1267">
            <v>0</v>
          </cell>
          <cell r="CR1267">
            <v>0</v>
          </cell>
          <cell r="CS1267">
            <v>0</v>
          </cell>
          <cell r="CT1267">
            <v>0</v>
          </cell>
          <cell r="CU1267">
            <v>0</v>
          </cell>
          <cell r="CV1267">
            <v>0</v>
          </cell>
          <cell r="CW1267">
            <v>0</v>
          </cell>
          <cell r="CX1267">
            <v>0</v>
          </cell>
          <cell r="CY1267">
            <v>0</v>
          </cell>
          <cell r="CZ1267">
            <v>0</v>
          </cell>
          <cell r="DA1267">
            <v>0</v>
          </cell>
          <cell r="DB1267">
            <v>0</v>
          </cell>
        </row>
        <row r="1268">
          <cell r="C1268" t="str">
            <v>SL33</v>
          </cell>
          <cell r="E1268">
            <v>255427.38384590627</v>
          </cell>
          <cell r="F1268">
            <v>402689.79184219654</v>
          </cell>
          <cell r="G1268">
            <v>221196.44067796614</v>
          </cell>
          <cell r="N1268">
            <v>0</v>
          </cell>
          <cell r="O1268">
            <v>0</v>
          </cell>
          <cell r="P1268">
            <v>0</v>
          </cell>
          <cell r="Q1268">
            <v>0</v>
          </cell>
          <cell r="R1268">
            <v>0</v>
          </cell>
          <cell r="S1268">
            <v>0</v>
          </cell>
          <cell r="T1268">
            <v>0</v>
          </cell>
          <cell r="U1268">
            <v>0</v>
          </cell>
          <cell r="V1268">
            <v>0</v>
          </cell>
          <cell r="W1268">
            <v>0</v>
          </cell>
          <cell r="X1268">
            <v>0</v>
          </cell>
          <cell r="Y1268">
            <v>0</v>
          </cell>
          <cell r="Z1268">
            <v>0</v>
          </cell>
          <cell r="AA1268">
            <v>0</v>
          </cell>
          <cell r="AB1268">
            <v>0</v>
          </cell>
          <cell r="AC1268">
            <v>0</v>
          </cell>
          <cell r="AD1268">
            <v>0</v>
          </cell>
          <cell r="AE1268">
            <v>0</v>
          </cell>
          <cell r="AF1268">
            <v>0</v>
          </cell>
          <cell r="AG1268">
            <v>0</v>
          </cell>
          <cell r="AH1268">
            <v>0</v>
          </cell>
          <cell r="AI1268">
            <v>0</v>
          </cell>
          <cell r="AJ1268">
            <v>0</v>
          </cell>
          <cell r="AK1268">
            <v>0</v>
          </cell>
          <cell r="AL1268">
            <v>0</v>
          </cell>
          <cell r="AM1268">
            <v>0</v>
          </cell>
          <cell r="AN1268">
            <v>0</v>
          </cell>
          <cell r="AO1268">
            <v>0</v>
          </cell>
          <cell r="AP1268">
            <v>0</v>
          </cell>
          <cell r="AQ1268">
            <v>0</v>
          </cell>
          <cell r="AR1268">
            <v>0</v>
          </cell>
          <cell r="AS1268">
            <v>0</v>
          </cell>
          <cell r="AT1268">
            <v>0</v>
          </cell>
          <cell r="AU1268">
            <v>0</v>
          </cell>
          <cell r="AV1268">
            <v>0</v>
          </cell>
          <cell r="AW1268">
            <v>0</v>
          </cell>
          <cell r="AX1268">
            <v>0</v>
          </cell>
          <cell r="AY1268">
            <v>0</v>
          </cell>
          <cell r="AZ1268">
            <v>0</v>
          </cell>
          <cell r="BA1268">
            <v>0</v>
          </cell>
          <cell r="BB1268">
            <v>0</v>
          </cell>
          <cell r="BC1268">
            <v>0</v>
          </cell>
          <cell r="BD1268">
            <v>0</v>
          </cell>
          <cell r="BE1268">
            <v>0</v>
          </cell>
          <cell r="BF1268">
            <v>0</v>
          </cell>
          <cell r="BG1268">
            <v>0</v>
          </cell>
          <cell r="BH1268">
            <v>0</v>
          </cell>
          <cell r="BI1268">
            <v>0</v>
          </cell>
          <cell r="BJ1268">
            <v>0</v>
          </cell>
          <cell r="BK1268">
            <v>0</v>
          </cell>
          <cell r="BL1268">
            <v>0</v>
          </cell>
          <cell r="BM1268">
            <v>255427.38384590627</v>
          </cell>
          <cell r="BN1268">
            <v>402689.79184219654</v>
          </cell>
          <cell r="BO1268">
            <v>221196.44067796614</v>
          </cell>
          <cell r="BP1268">
            <v>0</v>
          </cell>
          <cell r="BQ1268">
            <v>0</v>
          </cell>
          <cell r="BR1268">
            <v>0</v>
          </cell>
          <cell r="BS1268">
            <v>0</v>
          </cell>
          <cell r="BT1268">
            <v>0</v>
          </cell>
          <cell r="BU1268">
            <v>0</v>
          </cell>
          <cell r="BV1268">
            <v>0</v>
          </cell>
          <cell r="BW1268">
            <v>0</v>
          </cell>
          <cell r="BX1268">
            <v>0</v>
          </cell>
          <cell r="BY1268">
            <v>0</v>
          </cell>
          <cell r="BZ1268">
            <v>0</v>
          </cell>
          <cell r="CA1268">
            <v>0</v>
          </cell>
          <cell r="CB1268">
            <v>0</v>
          </cell>
          <cell r="CC1268">
            <v>0</v>
          </cell>
          <cell r="CD1268">
            <v>0</v>
          </cell>
          <cell r="CE1268">
            <v>0</v>
          </cell>
          <cell r="CF1268">
            <v>0</v>
          </cell>
          <cell r="CG1268">
            <v>0</v>
          </cell>
          <cell r="CH1268">
            <v>0</v>
          </cell>
          <cell r="CI1268">
            <v>0</v>
          </cell>
          <cell r="CJ1268">
            <v>0</v>
          </cell>
          <cell r="CK1268">
            <v>0</v>
          </cell>
          <cell r="CL1268">
            <v>0</v>
          </cell>
          <cell r="CM1268">
            <v>0</v>
          </cell>
          <cell r="CN1268">
            <v>0</v>
          </cell>
          <cell r="CO1268">
            <v>0</v>
          </cell>
          <cell r="CP1268">
            <v>0</v>
          </cell>
          <cell r="CQ1268">
            <v>0</v>
          </cell>
          <cell r="CR1268">
            <v>0</v>
          </cell>
          <cell r="CS1268">
            <v>0</v>
          </cell>
          <cell r="CT1268">
            <v>0</v>
          </cell>
          <cell r="CU1268">
            <v>0</v>
          </cell>
          <cell r="CV1268">
            <v>0</v>
          </cell>
          <cell r="CW1268">
            <v>0</v>
          </cell>
          <cell r="CX1268">
            <v>0</v>
          </cell>
          <cell r="CY1268">
            <v>0</v>
          </cell>
          <cell r="CZ1268">
            <v>0</v>
          </cell>
          <cell r="DA1268">
            <v>0</v>
          </cell>
          <cell r="DB1268">
            <v>0</v>
          </cell>
        </row>
        <row r="1269">
          <cell r="C1269" t="str">
            <v>SL34</v>
          </cell>
          <cell r="E1269">
            <v>1426016.8039158485</v>
          </cell>
          <cell r="F1269">
            <v>1931347.066957426</v>
          </cell>
          <cell r="G1269">
            <v>1245744.5762711863</v>
          </cell>
          <cell r="N1269">
            <v>0</v>
          </cell>
          <cell r="O1269">
            <v>0</v>
          </cell>
          <cell r="P1269">
            <v>0</v>
          </cell>
          <cell r="Q1269">
            <v>0</v>
          </cell>
          <cell r="R1269">
            <v>0</v>
          </cell>
          <cell r="S1269">
            <v>0</v>
          </cell>
          <cell r="T1269">
            <v>0</v>
          </cell>
          <cell r="U1269">
            <v>0</v>
          </cell>
          <cell r="V1269">
            <v>0</v>
          </cell>
          <cell r="W1269">
            <v>0</v>
          </cell>
          <cell r="X1269">
            <v>0</v>
          </cell>
          <cell r="Y1269">
            <v>0</v>
          </cell>
          <cell r="Z1269">
            <v>0</v>
          </cell>
          <cell r="AA1269">
            <v>0</v>
          </cell>
          <cell r="AB1269">
            <v>0</v>
          </cell>
          <cell r="AC1269">
            <v>0</v>
          </cell>
          <cell r="AD1269">
            <v>0</v>
          </cell>
          <cell r="AE1269">
            <v>0</v>
          </cell>
          <cell r="AF1269">
            <v>0</v>
          </cell>
          <cell r="AG1269">
            <v>0</v>
          </cell>
          <cell r="AH1269">
            <v>0</v>
          </cell>
          <cell r="AI1269">
            <v>0</v>
          </cell>
          <cell r="AJ1269">
            <v>0</v>
          </cell>
          <cell r="AK1269">
            <v>0</v>
          </cell>
          <cell r="AL1269">
            <v>0</v>
          </cell>
          <cell r="AM1269">
            <v>0</v>
          </cell>
          <cell r="AN1269">
            <v>0</v>
          </cell>
          <cell r="AO1269">
            <v>0</v>
          </cell>
          <cell r="AP1269">
            <v>0</v>
          </cell>
          <cell r="AQ1269">
            <v>0</v>
          </cell>
          <cell r="AR1269">
            <v>0</v>
          </cell>
          <cell r="AS1269">
            <v>0</v>
          </cell>
          <cell r="AT1269">
            <v>0</v>
          </cell>
          <cell r="AU1269">
            <v>0</v>
          </cell>
          <cell r="AV1269">
            <v>0</v>
          </cell>
          <cell r="AW1269">
            <v>0</v>
          </cell>
          <cell r="AX1269">
            <v>0</v>
          </cell>
          <cell r="AY1269">
            <v>0</v>
          </cell>
          <cell r="AZ1269">
            <v>0</v>
          </cell>
          <cell r="BA1269">
            <v>0</v>
          </cell>
          <cell r="BB1269">
            <v>0</v>
          </cell>
          <cell r="BC1269">
            <v>0</v>
          </cell>
          <cell r="BD1269">
            <v>0</v>
          </cell>
          <cell r="BE1269">
            <v>0</v>
          </cell>
          <cell r="BF1269">
            <v>0</v>
          </cell>
          <cell r="BG1269">
            <v>0</v>
          </cell>
          <cell r="BH1269">
            <v>0</v>
          </cell>
          <cell r="BI1269">
            <v>0</v>
          </cell>
          <cell r="BJ1269">
            <v>0</v>
          </cell>
          <cell r="BK1269">
            <v>0</v>
          </cell>
          <cell r="BL1269">
            <v>0</v>
          </cell>
          <cell r="BM1269">
            <v>1426016.8039158485</v>
          </cell>
          <cell r="BN1269">
            <v>1931347.066957426</v>
          </cell>
          <cell r="BO1269">
            <v>1245744.5762711863</v>
          </cell>
          <cell r="BP1269">
            <v>0</v>
          </cell>
          <cell r="BQ1269">
            <v>0</v>
          </cell>
          <cell r="BR1269">
            <v>0</v>
          </cell>
          <cell r="BS1269">
            <v>0</v>
          </cell>
          <cell r="BT1269">
            <v>0</v>
          </cell>
          <cell r="BU1269">
            <v>0</v>
          </cell>
          <cell r="BV1269">
            <v>0</v>
          </cell>
          <cell r="BW1269">
            <v>0</v>
          </cell>
          <cell r="BX1269">
            <v>0</v>
          </cell>
          <cell r="BY1269">
            <v>0</v>
          </cell>
          <cell r="BZ1269">
            <v>0</v>
          </cell>
          <cell r="CA1269">
            <v>0</v>
          </cell>
          <cell r="CB1269">
            <v>0</v>
          </cell>
          <cell r="CC1269">
            <v>0</v>
          </cell>
          <cell r="CD1269">
            <v>0</v>
          </cell>
          <cell r="CE1269">
            <v>0</v>
          </cell>
          <cell r="CF1269">
            <v>0</v>
          </cell>
          <cell r="CG1269">
            <v>0</v>
          </cell>
          <cell r="CH1269">
            <v>0</v>
          </cell>
          <cell r="CI1269">
            <v>0</v>
          </cell>
          <cell r="CJ1269">
            <v>0</v>
          </cell>
          <cell r="CK1269">
            <v>0</v>
          </cell>
          <cell r="CL1269">
            <v>0</v>
          </cell>
          <cell r="CM1269">
            <v>0</v>
          </cell>
          <cell r="CN1269">
            <v>0</v>
          </cell>
          <cell r="CO1269">
            <v>0</v>
          </cell>
          <cell r="CP1269">
            <v>0</v>
          </cell>
          <cell r="CQ1269">
            <v>0</v>
          </cell>
          <cell r="CR1269">
            <v>0</v>
          </cell>
          <cell r="CS1269">
            <v>0</v>
          </cell>
          <cell r="CT1269">
            <v>0</v>
          </cell>
          <cell r="CU1269">
            <v>0</v>
          </cell>
          <cell r="CV1269">
            <v>0</v>
          </cell>
          <cell r="CW1269">
            <v>0</v>
          </cell>
          <cell r="CX1269">
            <v>0</v>
          </cell>
          <cell r="CY1269">
            <v>0</v>
          </cell>
          <cell r="CZ1269">
            <v>0</v>
          </cell>
          <cell r="DA1269">
            <v>0</v>
          </cell>
          <cell r="DB1269">
            <v>0</v>
          </cell>
        </row>
        <row r="1270">
          <cell r="C1270" t="str">
            <v>SL35</v>
          </cell>
          <cell r="E1270">
            <v>3483891.0196817401</v>
          </cell>
          <cell r="F1270">
            <v>2943894.8391733156</v>
          </cell>
          <cell r="G1270">
            <v>2993302.8813559324</v>
          </cell>
          <cell r="N1270">
            <v>0</v>
          </cell>
          <cell r="O1270">
            <v>0</v>
          </cell>
          <cell r="P1270">
            <v>0</v>
          </cell>
          <cell r="Q1270">
            <v>0</v>
          </cell>
          <cell r="R1270">
            <v>0</v>
          </cell>
          <cell r="S1270">
            <v>0</v>
          </cell>
          <cell r="T1270">
            <v>0</v>
          </cell>
          <cell r="U1270">
            <v>0</v>
          </cell>
          <cell r="V1270">
            <v>0</v>
          </cell>
          <cell r="W1270">
            <v>0</v>
          </cell>
          <cell r="X1270">
            <v>0</v>
          </cell>
          <cell r="Y1270">
            <v>0</v>
          </cell>
          <cell r="Z1270">
            <v>0</v>
          </cell>
          <cell r="AA1270">
            <v>0</v>
          </cell>
          <cell r="AB1270">
            <v>0</v>
          </cell>
          <cell r="AC1270">
            <v>0</v>
          </cell>
          <cell r="AD1270">
            <v>0</v>
          </cell>
          <cell r="AE1270">
            <v>0</v>
          </cell>
          <cell r="AF1270">
            <v>0</v>
          </cell>
          <cell r="AG1270">
            <v>0</v>
          </cell>
          <cell r="AH1270">
            <v>0</v>
          </cell>
          <cell r="AI1270">
            <v>0</v>
          </cell>
          <cell r="AJ1270">
            <v>0</v>
          </cell>
          <cell r="AK1270">
            <v>0</v>
          </cell>
          <cell r="AL1270">
            <v>0</v>
          </cell>
          <cell r="AM1270">
            <v>0</v>
          </cell>
          <cell r="AN1270">
            <v>0</v>
          </cell>
          <cell r="AO1270">
            <v>0</v>
          </cell>
          <cell r="AP1270">
            <v>15039.215443326559</v>
          </cell>
          <cell r="AQ1270">
            <v>0</v>
          </cell>
          <cell r="AR1270">
            <v>3160978.3600484822</v>
          </cell>
          <cell r="AS1270">
            <v>2909444.588144917</v>
          </cell>
          <cell r="AT1270">
            <v>2735795.7627118644</v>
          </cell>
          <cell r="AU1270">
            <v>322912.6596332583</v>
          </cell>
          <cell r="AV1270">
            <v>19411.03558507211</v>
          </cell>
          <cell r="AW1270">
            <v>257507.11864406784</v>
          </cell>
          <cell r="AX1270">
            <v>0</v>
          </cell>
          <cell r="AY1270">
            <v>0</v>
          </cell>
          <cell r="AZ1270">
            <v>0</v>
          </cell>
          <cell r="BA1270">
            <v>0</v>
          </cell>
          <cell r="BB1270">
            <v>0</v>
          </cell>
          <cell r="BC1270">
            <v>0</v>
          </cell>
          <cell r="BD1270">
            <v>0</v>
          </cell>
          <cell r="BE1270">
            <v>0</v>
          </cell>
          <cell r="BF1270">
            <v>0</v>
          </cell>
          <cell r="BG1270">
            <v>0</v>
          </cell>
          <cell r="BH1270">
            <v>0</v>
          </cell>
          <cell r="BI1270">
            <v>0</v>
          </cell>
          <cell r="BJ1270">
            <v>0</v>
          </cell>
          <cell r="BK1270">
            <v>0</v>
          </cell>
          <cell r="BL1270">
            <v>0</v>
          </cell>
          <cell r="BM1270">
            <v>0</v>
          </cell>
          <cell r="BN1270">
            <v>0</v>
          </cell>
          <cell r="BO1270">
            <v>0</v>
          </cell>
          <cell r="BP1270">
            <v>0</v>
          </cell>
          <cell r="BQ1270">
            <v>0</v>
          </cell>
          <cell r="BR1270">
            <v>0</v>
          </cell>
          <cell r="BS1270">
            <v>0</v>
          </cell>
          <cell r="BT1270">
            <v>0</v>
          </cell>
          <cell r="BU1270">
            <v>0</v>
          </cell>
          <cell r="BV1270">
            <v>0</v>
          </cell>
          <cell r="BW1270">
            <v>0</v>
          </cell>
          <cell r="BX1270">
            <v>0</v>
          </cell>
          <cell r="BY1270">
            <v>0</v>
          </cell>
          <cell r="BZ1270">
            <v>0</v>
          </cell>
          <cell r="CA1270">
            <v>0</v>
          </cell>
          <cell r="CB1270">
            <v>0</v>
          </cell>
          <cell r="CC1270">
            <v>0</v>
          </cell>
          <cell r="CD1270">
            <v>0</v>
          </cell>
          <cell r="CE1270">
            <v>0</v>
          </cell>
          <cell r="CF1270">
            <v>0</v>
          </cell>
          <cell r="CG1270">
            <v>0</v>
          </cell>
          <cell r="CH1270">
            <v>0</v>
          </cell>
          <cell r="CI1270">
            <v>0</v>
          </cell>
          <cell r="CJ1270">
            <v>0</v>
          </cell>
          <cell r="CK1270">
            <v>0</v>
          </cell>
          <cell r="CL1270">
            <v>0</v>
          </cell>
          <cell r="CM1270">
            <v>0</v>
          </cell>
          <cell r="CN1270">
            <v>0</v>
          </cell>
          <cell r="CO1270">
            <v>0</v>
          </cell>
          <cell r="CP1270">
            <v>0</v>
          </cell>
          <cell r="CQ1270">
            <v>0</v>
          </cell>
          <cell r="CR1270">
            <v>0</v>
          </cell>
          <cell r="CS1270">
            <v>0</v>
          </cell>
          <cell r="CT1270">
            <v>0</v>
          </cell>
          <cell r="CU1270">
            <v>0</v>
          </cell>
          <cell r="CV1270">
            <v>0</v>
          </cell>
          <cell r="CW1270">
            <v>0</v>
          </cell>
          <cell r="CX1270">
            <v>0</v>
          </cell>
          <cell r="CY1270">
            <v>0</v>
          </cell>
          <cell r="CZ1270">
            <v>0</v>
          </cell>
          <cell r="DA1270">
            <v>0</v>
          </cell>
          <cell r="DB1270">
            <v>0</v>
          </cell>
        </row>
        <row r="1271">
          <cell r="C1271" t="str">
            <v>SL36</v>
          </cell>
          <cell r="E1271">
            <v>4346790.9710131735</v>
          </cell>
          <cell r="F1271">
            <v>4290821.5468107248</v>
          </cell>
          <cell r="G1271">
            <v>3944971.5254237284</v>
          </cell>
          <cell r="N1271">
            <v>0</v>
          </cell>
          <cell r="O1271">
            <v>0</v>
          </cell>
          <cell r="P1271">
            <v>0</v>
          </cell>
          <cell r="Q1271">
            <v>0</v>
          </cell>
          <cell r="R1271">
            <v>0</v>
          </cell>
          <cell r="S1271">
            <v>0</v>
          </cell>
          <cell r="T1271">
            <v>0</v>
          </cell>
          <cell r="U1271">
            <v>0</v>
          </cell>
          <cell r="V1271">
            <v>0</v>
          </cell>
          <cell r="W1271">
            <v>0</v>
          </cell>
          <cell r="X1271">
            <v>0</v>
          </cell>
          <cell r="Y1271">
            <v>0</v>
          </cell>
          <cell r="Z1271">
            <v>0</v>
          </cell>
          <cell r="AA1271">
            <v>0</v>
          </cell>
          <cell r="AB1271">
            <v>0</v>
          </cell>
          <cell r="AC1271">
            <v>0</v>
          </cell>
          <cell r="AD1271">
            <v>0</v>
          </cell>
          <cell r="AE1271">
            <v>0</v>
          </cell>
          <cell r="AF1271">
            <v>0</v>
          </cell>
          <cell r="AG1271">
            <v>0</v>
          </cell>
          <cell r="AH1271">
            <v>0</v>
          </cell>
          <cell r="AI1271">
            <v>0</v>
          </cell>
          <cell r="AJ1271">
            <v>0</v>
          </cell>
          <cell r="AK1271">
            <v>0</v>
          </cell>
          <cell r="AL1271">
            <v>0</v>
          </cell>
          <cell r="AM1271">
            <v>0</v>
          </cell>
          <cell r="AN1271">
            <v>0</v>
          </cell>
          <cell r="AO1271">
            <v>13048.652081387605</v>
          </cell>
          <cell r="AP1271">
            <v>2013299.3799871139</v>
          </cell>
          <cell r="AQ1271">
            <v>9535.2542372881362</v>
          </cell>
          <cell r="AR1271">
            <v>2848487.4755492415</v>
          </cell>
          <cell r="AS1271">
            <v>2216162.6495514689</v>
          </cell>
          <cell r="AT1271">
            <v>2600829.1525423732</v>
          </cell>
          <cell r="AU1271">
            <v>465972.40012013039</v>
          </cell>
          <cell r="AV1271">
            <v>16413.429399811663</v>
          </cell>
          <cell r="AW1271">
            <v>439897.45762711874</v>
          </cell>
          <cell r="AX1271">
            <v>0</v>
          </cell>
          <cell r="AY1271">
            <v>0</v>
          </cell>
          <cell r="AZ1271">
            <v>0</v>
          </cell>
          <cell r="BA1271">
            <v>0</v>
          </cell>
          <cell r="BB1271">
            <v>0</v>
          </cell>
          <cell r="BC1271">
            <v>0</v>
          </cell>
          <cell r="BD1271">
            <v>1019282.4432624138</v>
          </cell>
          <cell r="BE1271">
            <v>44946.087872329881</v>
          </cell>
          <cell r="BF1271">
            <v>894709.6610169491</v>
          </cell>
          <cell r="BG1271">
            <v>0</v>
          </cell>
          <cell r="BH1271">
            <v>0</v>
          </cell>
          <cell r="BI1271">
            <v>0</v>
          </cell>
          <cell r="BJ1271">
            <v>0</v>
          </cell>
          <cell r="BK1271">
            <v>0</v>
          </cell>
          <cell r="BL1271">
            <v>0</v>
          </cell>
          <cell r="BM1271">
            <v>0</v>
          </cell>
          <cell r="BN1271">
            <v>0</v>
          </cell>
          <cell r="BO1271">
            <v>0</v>
          </cell>
          <cell r="BP1271">
            <v>0</v>
          </cell>
          <cell r="BQ1271">
            <v>0</v>
          </cell>
          <cell r="BR1271">
            <v>0</v>
          </cell>
          <cell r="BS1271">
            <v>0</v>
          </cell>
          <cell r="BT1271">
            <v>0</v>
          </cell>
          <cell r="BU1271">
            <v>0</v>
          </cell>
          <cell r="BV1271">
            <v>0</v>
          </cell>
          <cell r="BW1271">
            <v>0</v>
          </cell>
          <cell r="BX1271">
            <v>0</v>
          </cell>
          <cell r="BY1271">
            <v>0</v>
          </cell>
          <cell r="BZ1271">
            <v>0</v>
          </cell>
          <cell r="CA1271">
            <v>0</v>
          </cell>
          <cell r="CB1271">
            <v>0</v>
          </cell>
          <cell r="CC1271">
            <v>0</v>
          </cell>
          <cell r="CD1271">
            <v>0</v>
          </cell>
          <cell r="CE1271">
            <v>0</v>
          </cell>
          <cell r="CF1271">
            <v>0</v>
          </cell>
          <cell r="CG1271">
            <v>0</v>
          </cell>
          <cell r="CH1271">
            <v>0</v>
          </cell>
          <cell r="CI1271">
            <v>0</v>
          </cell>
          <cell r="CJ1271">
            <v>0</v>
          </cell>
          <cell r="CK1271">
            <v>0</v>
          </cell>
          <cell r="CL1271">
            <v>0</v>
          </cell>
          <cell r="CM1271">
            <v>0</v>
          </cell>
          <cell r="CN1271">
            <v>0</v>
          </cell>
          <cell r="CO1271">
            <v>0</v>
          </cell>
          <cell r="CP1271">
            <v>0</v>
          </cell>
          <cell r="CQ1271">
            <v>0</v>
          </cell>
          <cell r="CR1271">
            <v>0</v>
          </cell>
          <cell r="CS1271">
            <v>0</v>
          </cell>
          <cell r="CT1271">
            <v>0</v>
          </cell>
          <cell r="CU1271">
            <v>0</v>
          </cell>
          <cell r="CV1271">
            <v>0</v>
          </cell>
          <cell r="CW1271">
            <v>0</v>
          </cell>
          <cell r="CX1271">
            <v>0</v>
          </cell>
          <cell r="CY1271">
            <v>0</v>
          </cell>
          <cell r="CZ1271">
            <v>0</v>
          </cell>
          <cell r="DA1271">
            <v>0</v>
          </cell>
          <cell r="DB1271">
            <v>0</v>
          </cell>
        </row>
        <row r="1272">
          <cell r="C1272" t="str">
            <v>SL37</v>
          </cell>
          <cell r="E1272">
            <v>5664669.3512028456</v>
          </cell>
          <cell r="F1272">
            <v>4032275.7250830145</v>
          </cell>
          <cell r="G1272">
            <v>5152881.1016949164</v>
          </cell>
          <cell r="N1272">
            <v>0</v>
          </cell>
          <cell r="O1272">
            <v>0</v>
          </cell>
          <cell r="P1272">
            <v>0</v>
          </cell>
          <cell r="Q1272">
            <v>0</v>
          </cell>
          <cell r="R1272">
            <v>0</v>
          </cell>
          <cell r="S1272">
            <v>0</v>
          </cell>
          <cell r="T1272">
            <v>0</v>
          </cell>
          <cell r="U1272">
            <v>0</v>
          </cell>
          <cell r="V1272">
            <v>0</v>
          </cell>
          <cell r="W1272">
            <v>0</v>
          </cell>
          <cell r="X1272">
            <v>0</v>
          </cell>
          <cell r="Y1272">
            <v>0</v>
          </cell>
          <cell r="Z1272">
            <v>0</v>
          </cell>
          <cell r="AA1272">
            <v>0</v>
          </cell>
          <cell r="AB1272">
            <v>0</v>
          </cell>
          <cell r="AC1272">
            <v>0</v>
          </cell>
          <cell r="AD1272">
            <v>0</v>
          </cell>
          <cell r="AE1272">
            <v>0</v>
          </cell>
          <cell r="AF1272">
            <v>0</v>
          </cell>
          <cell r="AG1272">
            <v>0</v>
          </cell>
          <cell r="AH1272">
            <v>0</v>
          </cell>
          <cell r="AI1272">
            <v>0</v>
          </cell>
          <cell r="AJ1272">
            <v>0</v>
          </cell>
          <cell r="AK1272">
            <v>0</v>
          </cell>
          <cell r="AL1272">
            <v>0</v>
          </cell>
          <cell r="AM1272">
            <v>0</v>
          </cell>
          <cell r="AN1272">
            <v>0</v>
          </cell>
          <cell r="AO1272">
            <v>3143630.8184562102</v>
          </cell>
          <cell r="AP1272">
            <v>3979250.0106556965</v>
          </cell>
          <cell r="AQ1272">
            <v>2818770.7627118644</v>
          </cell>
          <cell r="AR1272">
            <v>892730.01273697254</v>
          </cell>
          <cell r="AS1272">
            <v>12221.056153045545</v>
          </cell>
          <cell r="AT1272">
            <v>831184.49152542383</v>
          </cell>
          <cell r="AU1272">
            <v>801883.39470064535</v>
          </cell>
          <cell r="AV1272">
            <v>12245.925806611485</v>
          </cell>
          <cell r="AW1272">
            <v>753469.15254237293</v>
          </cell>
          <cell r="AX1272">
            <v>0</v>
          </cell>
          <cell r="AY1272">
            <v>0</v>
          </cell>
          <cell r="AZ1272">
            <v>0</v>
          </cell>
          <cell r="BA1272">
            <v>826425.12530901679</v>
          </cell>
          <cell r="BB1272">
            <v>28558.732467661197</v>
          </cell>
          <cell r="BC1272">
            <v>749456.69491525437</v>
          </cell>
          <cell r="BD1272">
            <v>0</v>
          </cell>
          <cell r="BE1272">
            <v>0</v>
          </cell>
          <cell r="BF1272">
            <v>0</v>
          </cell>
          <cell r="BG1272">
            <v>0</v>
          </cell>
          <cell r="BH1272">
            <v>0</v>
          </cell>
          <cell r="BI1272">
            <v>0</v>
          </cell>
          <cell r="BJ1272">
            <v>0</v>
          </cell>
          <cell r="BK1272">
            <v>0</v>
          </cell>
          <cell r="BL1272">
            <v>0</v>
          </cell>
          <cell r="BM1272">
            <v>0</v>
          </cell>
          <cell r="BN1272">
            <v>0</v>
          </cell>
          <cell r="BO1272">
            <v>0</v>
          </cell>
          <cell r="BP1272">
            <v>0</v>
          </cell>
          <cell r="BQ1272">
            <v>0</v>
          </cell>
          <cell r="BR1272">
            <v>0</v>
          </cell>
          <cell r="BS1272">
            <v>0</v>
          </cell>
          <cell r="BT1272">
            <v>0</v>
          </cell>
          <cell r="BU1272">
            <v>0</v>
          </cell>
          <cell r="BV1272">
            <v>0</v>
          </cell>
          <cell r="BW1272">
            <v>0</v>
          </cell>
          <cell r="BX1272">
            <v>0</v>
          </cell>
          <cell r="BY1272">
            <v>0</v>
          </cell>
          <cell r="BZ1272">
            <v>0</v>
          </cell>
          <cell r="CA1272">
            <v>0</v>
          </cell>
          <cell r="CB1272">
            <v>0</v>
          </cell>
          <cell r="CC1272">
            <v>0</v>
          </cell>
          <cell r="CD1272">
            <v>0</v>
          </cell>
          <cell r="CE1272">
            <v>0</v>
          </cell>
          <cell r="CF1272">
            <v>0</v>
          </cell>
          <cell r="CG1272">
            <v>0</v>
          </cell>
          <cell r="CH1272">
            <v>0</v>
          </cell>
          <cell r="CI1272">
            <v>0</v>
          </cell>
          <cell r="CJ1272">
            <v>0</v>
          </cell>
          <cell r="CK1272">
            <v>0</v>
          </cell>
          <cell r="CL1272">
            <v>0</v>
          </cell>
          <cell r="CM1272">
            <v>0</v>
          </cell>
          <cell r="CN1272">
            <v>0</v>
          </cell>
          <cell r="CO1272">
            <v>0</v>
          </cell>
          <cell r="CP1272">
            <v>0</v>
          </cell>
          <cell r="CQ1272">
            <v>0</v>
          </cell>
          <cell r="CR1272">
            <v>0</v>
          </cell>
          <cell r="CS1272">
            <v>0</v>
          </cell>
          <cell r="CT1272">
            <v>0</v>
          </cell>
          <cell r="CU1272">
            <v>0</v>
          </cell>
          <cell r="CV1272">
            <v>0</v>
          </cell>
          <cell r="CW1272">
            <v>0</v>
          </cell>
          <cell r="CX1272">
            <v>0</v>
          </cell>
          <cell r="CY1272">
            <v>0</v>
          </cell>
          <cell r="CZ1272">
            <v>0</v>
          </cell>
          <cell r="DA1272">
            <v>0</v>
          </cell>
          <cell r="DB1272">
            <v>0</v>
          </cell>
        </row>
        <row r="1273">
          <cell r="C1273" t="str">
            <v>SL38</v>
          </cell>
          <cell r="E1273">
            <v>3489234.4412898673</v>
          </cell>
          <cell r="F1273">
            <v>2969682.9838429894</v>
          </cell>
          <cell r="G1273">
            <v>3098035.8474576273</v>
          </cell>
          <cell r="N1273">
            <v>0</v>
          </cell>
          <cell r="O1273">
            <v>0</v>
          </cell>
          <cell r="P1273">
            <v>0</v>
          </cell>
          <cell r="Q1273">
            <v>0</v>
          </cell>
          <cell r="R1273">
            <v>0</v>
          </cell>
          <cell r="S1273">
            <v>0</v>
          </cell>
          <cell r="T1273">
            <v>0</v>
          </cell>
          <cell r="U1273">
            <v>0</v>
          </cell>
          <cell r="V1273">
            <v>0</v>
          </cell>
          <cell r="W1273">
            <v>0</v>
          </cell>
          <cell r="X1273">
            <v>0</v>
          </cell>
          <cell r="Y1273">
            <v>0</v>
          </cell>
          <cell r="Z1273">
            <v>0</v>
          </cell>
          <cell r="AA1273">
            <v>0</v>
          </cell>
          <cell r="AB1273">
            <v>0</v>
          </cell>
          <cell r="AC1273">
            <v>0</v>
          </cell>
          <cell r="AD1273">
            <v>0</v>
          </cell>
          <cell r="AE1273">
            <v>0</v>
          </cell>
          <cell r="AF1273">
            <v>0</v>
          </cell>
          <cell r="AG1273">
            <v>0</v>
          </cell>
          <cell r="AH1273">
            <v>0</v>
          </cell>
          <cell r="AI1273">
            <v>0</v>
          </cell>
          <cell r="AJ1273">
            <v>0</v>
          </cell>
          <cell r="AK1273">
            <v>0</v>
          </cell>
          <cell r="AL1273">
            <v>0</v>
          </cell>
          <cell r="AM1273">
            <v>0</v>
          </cell>
          <cell r="AN1273">
            <v>0</v>
          </cell>
          <cell r="AO1273">
            <v>0</v>
          </cell>
          <cell r="AP1273">
            <v>0</v>
          </cell>
          <cell r="AQ1273">
            <v>0</v>
          </cell>
          <cell r="AR1273">
            <v>0</v>
          </cell>
          <cell r="AS1273">
            <v>0</v>
          </cell>
          <cell r="AT1273">
            <v>0</v>
          </cell>
          <cell r="AU1273">
            <v>0</v>
          </cell>
          <cell r="AV1273">
            <v>0</v>
          </cell>
          <cell r="AW1273">
            <v>0</v>
          </cell>
          <cell r="AX1273">
            <v>0</v>
          </cell>
          <cell r="AY1273">
            <v>0</v>
          </cell>
          <cell r="AZ1273">
            <v>0</v>
          </cell>
          <cell r="BA1273">
            <v>0</v>
          </cell>
          <cell r="BB1273">
            <v>0</v>
          </cell>
          <cell r="BC1273">
            <v>0</v>
          </cell>
          <cell r="BD1273">
            <v>2940584.1518229926</v>
          </cell>
          <cell r="BE1273">
            <v>2962899.5299102939</v>
          </cell>
          <cell r="BF1273">
            <v>2569471.1864406783</v>
          </cell>
          <cell r="BG1273">
            <v>364469.32267546671</v>
          </cell>
          <cell r="BH1273">
            <v>5296.9351241512604</v>
          </cell>
          <cell r="BI1273">
            <v>344970.84745762724</v>
          </cell>
          <cell r="BJ1273">
            <v>184180.96679140825</v>
          </cell>
          <cell r="BK1273">
            <v>1486.518808544382</v>
          </cell>
          <cell r="BL1273">
            <v>183593.81355932206</v>
          </cell>
          <cell r="BM1273">
            <v>0</v>
          </cell>
          <cell r="BN1273">
            <v>0</v>
          </cell>
          <cell r="BO1273">
            <v>0</v>
          </cell>
          <cell r="BP1273">
            <v>0</v>
          </cell>
          <cell r="BQ1273">
            <v>0</v>
          </cell>
          <cell r="BR1273">
            <v>0</v>
          </cell>
          <cell r="BS1273">
            <v>0</v>
          </cell>
          <cell r="BT1273">
            <v>0</v>
          </cell>
          <cell r="BU1273">
            <v>0</v>
          </cell>
          <cell r="BV1273">
            <v>0</v>
          </cell>
          <cell r="BW1273">
            <v>0</v>
          </cell>
          <cell r="BX1273">
            <v>0</v>
          </cell>
          <cell r="BY1273">
            <v>0</v>
          </cell>
          <cell r="BZ1273">
            <v>0</v>
          </cell>
          <cell r="CA1273">
            <v>0</v>
          </cell>
          <cell r="CB1273">
            <v>0</v>
          </cell>
          <cell r="CC1273">
            <v>0</v>
          </cell>
          <cell r="CD1273">
            <v>0</v>
          </cell>
          <cell r="CE1273">
            <v>0</v>
          </cell>
          <cell r="CF1273">
            <v>0</v>
          </cell>
          <cell r="CG1273">
            <v>0</v>
          </cell>
          <cell r="CH1273">
            <v>0</v>
          </cell>
          <cell r="CI1273">
            <v>0</v>
          </cell>
          <cell r="CJ1273">
            <v>0</v>
          </cell>
          <cell r="CK1273">
            <v>0</v>
          </cell>
          <cell r="CL1273">
            <v>0</v>
          </cell>
          <cell r="CM1273">
            <v>0</v>
          </cell>
          <cell r="CN1273">
            <v>0</v>
          </cell>
          <cell r="CO1273">
            <v>0</v>
          </cell>
          <cell r="CP1273">
            <v>0</v>
          </cell>
          <cell r="CQ1273">
            <v>0</v>
          </cell>
          <cell r="CR1273">
            <v>0</v>
          </cell>
          <cell r="CS1273">
            <v>0</v>
          </cell>
          <cell r="CT1273">
            <v>0</v>
          </cell>
          <cell r="CU1273">
            <v>0</v>
          </cell>
          <cell r="CV1273">
            <v>0</v>
          </cell>
          <cell r="CW1273">
            <v>0</v>
          </cell>
          <cell r="CX1273">
            <v>0</v>
          </cell>
          <cell r="CY1273">
            <v>0</v>
          </cell>
          <cell r="CZ1273">
            <v>0</v>
          </cell>
          <cell r="DA1273">
            <v>0</v>
          </cell>
          <cell r="DB1273">
            <v>0</v>
          </cell>
        </row>
        <row r="1274">
          <cell r="C1274" t="str">
            <v>SL39</v>
          </cell>
          <cell r="E1274">
            <v>825740.61875739612</v>
          </cell>
          <cell r="F1274">
            <v>840739.71477424796</v>
          </cell>
          <cell r="G1274">
            <v>738614.15254237293</v>
          </cell>
          <cell r="N1274">
            <v>0</v>
          </cell>
          <cell r="O1274">
            <v>0</v>
          </cell>
          <cell r="P1274">
            <v>0</v>
          </cell>
          <cell r="Q1274">
            <v>0</v>
          </cell>
          <cell r="R1274">
            <v>0</v>
          </cell>
          <cell r="S1274">
            <v>0</v>
          </cell>
          <cell r="T1274">
            <v>0</v>
          </cell>
          <cell r="U1274">
            <v>0</v>
          </cell>
          <cell r="V1274">
            <v>0</v>
          </cell>
          <cell r="W1274">
            <v>0</v>
          </cell>
          <cell r="X1274">
            <v>0</v>
          </cell>
          <cell r="Y1274">
            <v>0</v>
          </cell>
          <cell r="Z1274">
            <v>0</v>
          </cell>
          <cell r="AA1274">
            <v>0</v>
          </cell>
          <cell r="AB1274">
            <v>0</v>
          </cell>
          <cell r="AC1274">
            <v>0</v>
          </cell>
          <cell r="AD1274">
            <v>0</v>
          </cell>
          <cell r="AE1274">
            <v>0</v>
          </cell>
          <cell r="AF1274">
            <v>0</v>
          </cell>
          <cell r="AG1274">
            <v>0</v>
          </cell>
          <cell r="AH1274">
            <v>0</v>
          </cell>
          <cell r="AI1274">
            <v>0</v>
          </cell>
          <cell r="AJ1274">
            <v>0</v>
          </cell>
          <cell r="AK1274">
            <v>0</v>
          </cell>
          <cell r="AL1274">
            <v>0</v>
          </cell>
          <cell r="AM1274">
            <v>0</v>
          </cell>
          <cell r="AN1274">
            <v>0</v>
          </cell>
          <cell r="AO1274">
            <v>0</v>
          </cell>
          <cell r="AP1274">
            <v>0</v>
          </cell>
          <cell r="AQ1274">
            <v>0</v>
          </cell>
          <cell r="AR1274">
            <v>0</v>
          </cell>
          <cell r="AS1274">
            <v>0</v>
          </cell>
          <cell r="AT1274">
            <v>0</v>
          </cell>
          <cell r="AU1274">
            <v>0</v>
          </cell>
          <cell r="AV1274">
            <v>0</v>
          </cell>
          <cell r="AW1274">
            <v>0</v>
          </cell>
          <cell r="AX1274">
            <v>0</v>
          </cell>
          <cell r="AY1274">
            <v>0</v>
          </cell>
          <cell r="AZ1274">
            <v>0</v>
          </cell>
          <cell r="BA1274">
            <v>0</v>
          </cell>
          <cell r="BB1274">
            <v>0</v>
          </cell>
          <cell r="BC1274">
            <v>0</v>
          </cell>
          <cell r="BD1274">
            <v>0</v>
          </cell>
          <cell r="BE1274">
            <v>0</v>
          </cell>
          <cell r="BF1274">
            <v>0</v>
          </cell>
          <cell r="BG1274">
            <v>0</v>
          </cell>
          <cell r="BH1274">
            <v>0</v>
          </cell>
          <cell r="BI1274">
            <v>0</v>
          </cell>
          <cell r="BJ1274">
            <v>825740.61875739612</v>
          </cell>
          <cell r="BK1274">
            <v>840739.71477424796</v>
          </cell>
          <cell r="BL1274">
            <v>738614.15254237293</v>
          </cell>
          <cell r="BM1274">
            <v>0</v>
          </cell>
          <cell r="BN1274">
            <v>0</v>
          </cell>
          <cell r="BO1274">
            <v>0</v>
          </cell>
          <cell r="BP1274">
            <v>0</v>
          </cell>
          <cell r="BQ1274">
            <v>0</v>
          </cell>
          <cell r="BR1274">
            <v>0</v>
          </cell>
          <cell r="BS1274">
            <v>0</v>
          </cell>
          <cell r="BT1274">
            <v>0</v>
          </cell>
          <cell r="BU1274">
            <v>0</v>
          </cell>
          <cell r="BV1274">
            <v>0</v>
          </cell>
          <cell r="BW1274">
            <v>0</v>
          </cell>
          <cell r="BX1274">
            <v>0</v>
          </cell>
          <cell r="BY1274">
            <v>0</v>
          </cell>
          <cell r="BZ1274">
            <v>0</v>
          </cell>
          <cell r="CA1274">
            <v>0</v>
          </cell>
          <cell r="CB1274">
            <v>0</v>
          </cell>
          <cell r="CC1274">
            <v>0</v>
          </cell>
          <cell r="CD1274">
            <v>0</v>
          </cell>
          <cell r="CE1274">
            <v>0</v>
          </cell>
          <cell r="CF1274">
            <v>0</v>
          </cell>
          <cell r="CG1274">
            <v>0</v>
          </cell>
          <cell r="CH1274">
            <v>0</v>
          </cell>
          <cell r="CI1274">
            <v>0</v>
          </cell>
          <cell r="CJ1274">
            <v>0</v>
          </cell>
          <cell r="CK1274">
            <v>0</v>
          </cell>
          <cell r="CL1274">
            <v>0</v>
          </cell>
          <cell r="CM1274">
            <v>0</v>
          </cell>
          <cell r="CN1274">
            <v>0</v>
          </cell>
          <cell r="CO1274">
            <v>0</v>
          </cell>
          <cell r="CP1274">
            <v>0</v>
          </cell>
          <cell r="CQ1274">
            <v>0</v>
          </cell>
          <cell r="CR1274">
            <v>0</v>
          </cell>
          <cell r="CS1274">
            <v>0</v>
          </cell>
          <cell r="CT1274">
            <v>0</v>
          </cell>
          <cell r="CU1274">
            <v>0</v>
          </cell>
          <cell r="CV1274">
            <v>0</v>
          </cell>
          <cell r="CW1274">
            <v>0</v>
          </cell>
          <cell r="CX1274">
            <v>0</v>
          </cell>
          <cell r="CY1274">
            <v>0</v>
          </cell>
          <cell r="CZ1274">
            <v>0</v>
          </cell>
          <cell r="DA1274">
            <v>0</v>
          </cell>
          <cell r="DB1274">
            <v>0</v>
          </cell>
        </row>
        <row r="1275">
          <cell r="C1275" t="str">
            <v>SL40</v>
          </cell>
          <cell r="E1275">
            <v>1131724.4011580111</v>
          </cell>
          <cell r="F1275">
            <v>349752.175001239</v>
          </cell>
          <cell r="G1275">
            <v>1035474.5762711863</v>
          </cell>
          <cell r="N1275">
            <v>0</v>
          </cell>
          <cell r="O1275">
            <v>0</v>
          </cell>
          <cell r="P1275">
            <v>0</v>
          </cell>
          <cell r="Q1275">
            <v>0</v>
          </cell>
          <cell r="R1275">
            <v>0</v>
          </cell>
          <cell r="S1275">
            <v>0</v>
          </cell>
          <cell r="T1275">
            <v>0</v>
          </cell>
          <cell r="U1275">
            <v>0</v>
          </cell>
          <cell r="V1275">
            <v>0</v>
          </cell>
          <cell r="W1275">
            <v>0</v>
          </cell>
          <cell r="X1275">
            <v>0</v>
          </cell>
          <cell r="Y1275">
            <v>0</v>
          </cell>
          <cell r="Z1275">
            <v>0</v>
          </cell>
          <cell r="AA1275">
            <v>0</v>
          </cell>
          <cell r="AB1275">
            <v>0</v>
          </cell>
          <cell r="AC1275">
            <v>0</v>
          </cell>
          <cell r="AD1275">
            <v>0</v>
          </cell>
          <cell r="AE1275">
            <v>0</v>
          </cell>
          <cell r="AF1275">
            <v>0</v>
          </cell>
          <cell r="AG1275">
            <v>0</v>
          </cell>
          <cell r="AH1275">
            <v>0</v>
          </cell>
          <cell r="AI1275">
            <v>0</v>
          </cell>
          <cell r="AJ1275">
            <v>0</v>
          </cell>
          <cell r="AK1275">
            <v>0</v>
          </cell>
          <cell r="AL1275">
            <v>0</v>
          </cell>
          <cell r="AM1275">
            <v>0</v>
          </cell>
          <cell r="AN1275">
            <v>0</v>
          </cell>
          <cell r="AO1275">
            <v>0</v>
          </cell>
          <cell r="AP1275">
            <v>0</v>
          </cell>
          <cell r="AQ1275">
            <v>0</v>
          </cell>
          <cell r="AR1275">
            <v>0</v>
          </cell>
          <cell r="AS1275">
            <v>0</v>
          </cell>
          <cell r="AT1275">
            <v>0</v>
          </cell>
          <cell r="AU1275">
            <v>0</v>
          </cell>
          <cell r="AV1275">
            <v>0</v>
          </cell>
          <cell r="AW1275">
            <v>0</v>
          </cell>
          <cell r="AX1275">
            <v>0</v>
          </cell>
          <cell r="AY1275">
            <v>0</v>
          </cell>
          <cell r="AZ1275">
            <v>0</v>
          </cell>
          <cell r="BA1275">
            <v>0</v>
          </cell>
          <cell r="BB1275">
            <v>0</v>
          </cell>
          <cell r="BC1275">
            <v>0</v>
          </cell>
          <cell r="BD1275">
            <v>0</v>
          </cell>
          <cell r="BE1275">
            <v>0</v>
          </cell>
          <cell r="BF1275">
            <v>0</v>
          </cell>
          <cell r="BG1275">
            <v>0</v>
          </cell>
          <cell r="BH1275">
            <v>0</v>
          </cell>
          <cell r="BI1275">
            <v>0</v>
          </cell>
          <cell r="BJ1275">
            <v>1131724.4011580111</v>
          </cell>
          <cell r="BK1275">
            <v>349752.175001239</v>
          </cell>
          <cell r="BL1275">
            <v>1035474.5762711863</v>
          </cell>
          <cell r="BM1275">
            <v>0</v>
          </cell>
          <cell r="BN1275">
            <v>0</v>
          </cell>
          <cell r="BO1275">
            <v>0</v>
          </cell>
          <cell r="BP1275">
            <v>0</v>
          </cell>
          <cell r="BQ1275">
            <v>0</v>
          </cell>
          <cell r="BR1275">
            <v>0</v>
          </cell>
          <cell r="BS1275">
            <v>0</v>
          </cell>
          <cell r="BT1275">
            <v>0</v>
          </cell>
          <cell r="BU1275">
            <v>0</v>
          </cell>
          <cell r="BV1275">
            <v>0</v>
          </cell>
          <cell r="BW1275">
            <v>0</v>
          </cell>
          <cell r="BX1275">
            <v>0</v>
          </cell>
          <cell r="BY1275">
            <v>0</v>
          </cell>
          <cell r="BZ1275">
            <v>0</v>
          </cell>
          <cell r="CA1275">
            <v>0</v>
          </cell>
          <cell r="CB1275">
            <v>0</v>
          </cell>
          <cell r="CC1275">
            <v>0</v>
          </cell>
          <cell r="CD1275">
            <v>0</v>
          </cell>
          <cell r="CE1275">
            <v>0</v>
          </cell>
          <cell r="CF1275">
            <v>0</v>
          </cell>
          <cell r="CG1275">
            <v>0</v>
          </cell>
          <cell r="CH1275">
            <v>0</v>
          </cell>
          <cell r="CI1275">
            <v>0</v>
          </cell>
          <cell r="CJ1275">
            <v>0</v>
          </cell>
          <cell r="CK1275">
            <v>0</v>
          </cell>
          <cell r="CL1275">
            <v>0</v>
          </cell>
          <cell r="CM1275">
            <v>0</v>
          </cell>
          <cell r="CN1275">
            <v>0</v>
          </cell>
          <cell r="CO1275">
            <v>0</v>
          </cell>
          <cell r="CP1275">
            <v>0</v>
          </cell>
          <cell r="CQ1275">
            <v>0</v>
          </cell>
          <cell r="CR1275">
            <v>0</v>
          </cell>
          <cell r="CS1275">
            <v>0</v>
          </cell>
          <cell r="CT1275">
            <v>0</v>
          </cell>
          <cell r="CU1275">
            <v>0</v>
          </cell>
          <cell r="CV1275">
            <v>0</v>
          </cell>
          <cell r="CW1275">
            <v>0</v>
          </cell>
          <cell r="CX1275">
            <v>0</v>
          </cell>
          <cell r="CY1275">
            <v>0</v>
          </cell>
          <cell r="CZ1275">
            <v>0</v>
          </cell>
          <cell r="DA1275">
            <v>0</v>
          </cell>
          <cell r="DB1275">
            <v>0</v>
          </cell>
        </row>
        <row r="1276">
          <cell r="C1276" t="str">
            <v>SL41</v>
          </cell>
          <cell r="E1276">
            <v>0</v>
          </cell>
          <cell r="F1276">
            <v>0</v>
          </cell>
          <cell r="G1276">
            <v>0</v>
          </cell>
          <cell r="N1276">
            <v>0</v>
          </cell>
          <cell r="O1276">
            <v>0</v>
          </cell>
          <cell r="P1276">
            <v>0</v>
          </cell>
          <cell r="Q1276">
            <v>0</v>
          </cell>
          <cell r="R1276">
            <v>0</v>
          </cell>
          <cell r="S1276">
            <v>0</v>
          </cell>
          <cell r="T1276">
            <v>0</v>
          </cell>
          <cell r="U1276">
            <v>0</v>
          </cell>
          <cell r="V1276">
            <v>0</v>
          </cell>
          <cell r="W1276">
            <v>0</v>
          </cell>
          <cell r="X1276">
            <v>0</v>
          </cell>
          <cell r="Y1276">
            <v>0</v>
          </cell>
          <cell r="Z1276">
            <v>0</v>
          </cell>
          <cell r="AA1276">
            <v>0</v>
          </cell>
          <cell r="AB1276">
            <v>0</v>
          </cell>
          <cell r="AC1276">
            <v>0</v>
          </cell>
          <cell r="AD1276">
            <v>0</v>
          </cell>
          <cell r="AE1276">
            <v>0</v>
          </cell>
          <cell r="AF1276">
            <v>0</v>
          </cell>
          <cell r="AG1276">
            <v>0</v>
          </cell>
          <cell r="AH1276">
            <v>0</v>
          </cell>
          <cell r="AI1276">
            <v>0</v>
          </cell>
          <cell r="AJ1276">
            <v>0</v>
          </cell>
          <cell r="AK1276">
            <v>0</v>
          </cell>
          <cell r="AL1276">
            <v>0</v>
          </cell>
          <cell r="AM1276">
            <v>0</v>
          </cell>
          <cell r="AN1276">
            <v>0</v>
          </cell>
          <cell r="AO1276">
            <v>0</v>
          </cell>
          <cell r="AP1276">
            <v>0</v>
          </cell>
          <cell r="AQ1276">
            <v>0</v>
          </cell>
          <cell r="AR1276">
            <v>0</v>
          </cell>
          <cell r="AS1276">
            <v>0</v>
          </cell>
          <cell r="AT1276">
            <v>0</v>
          </cell>
          <cell r="AU1276">
            <v>0</v>
          </cell>
          <cell r="AV1276">
            <v>0</v>
          </cell>
          <cell r="AW1276">
            <v>0</v>
          </cell>
          <cell r="AX1276">
            <v>0</v>
          </cell>
          <cell r="AY1276">
            <v>0</v>
          </cell>
          <cell r="AZ1276">
            <v>0</v>
          </cell>
          <cell r="BA1276">
            <v>0</v>
          </cell>
          <cell r="BB1276">
            <v>0</v>
          </cell>
          <cell r="BC1276">
            <v>0</v>
          </cell>
          <cell r="BD1276">
            <v>0</v>
          </cell>
          <cell r="BE1276">
            <v>0</v>
          </cell>
          <cell r="BF1276">
            <v>0</v>
          </cell>
          <cell r="BG1276">
            <v>0</v>
          </cell>
          <cell r="BH1276">
            <v>0</v>
          </cell>
          <cell r="BI1276">
            <v>0</v>
          </cell>
          <cell r="BJ1276">
            <v>0</v>
          </cell>
          <cell r="BK1276">
            <v>0</v>
          </cell>
          <cell r="BL1276">
            <v>0</v>
          </cell>
          <cell r="BM1276">
            <v>0</v>
          </cell>
          <cell r="BN1276">
            <v>0</v>
          </cell>
          <cell r="BO1276">
            <v>0</v>
          </cell>
          <cell r="BP1276">
            <v>0</v>
          </cell>
          <cell r="BQ1276">
            <v>0</v>
          </cell>
          <cell r="BR1276">
            <v>0</v>
          </cell>
          <cell r="BS1276">
            <v>0</v>
          </cell>
          <cell r="BT1276">
            <v>0</v>
          </cell>
          <cell r="BU1276">
            <v>0</v>
          </cell>
          <cell r="BV1276">
            <v>0</v>
          </cell>
          <cell r="BW1276">
            <v>0</v>
          </cell>
          <cell r="BX1276">
            <v>0</v>
          </cell>
          <cell r="BY1276">
            <v>0</v>
          </cell>
          <cell r="BZ1276">
            <v>0</v>
          </cell>
          <cell r="CA1276">
            <v>0</v>
          </cell>
          <cell r="CB1276">
            <v>0</v>
          </cell>
          <cell r="CC1276">
            <v>0</v>
          </cell>
          <cell r="CD1276">
            <v>0</v>
          </cell>
          <cell r="CE1276">
            <v>0</v>
          </cell>
          <cell r="CF1276">
            <v>0</v>
          </cell>
          <cell r="CG1276">
            <v>0</v>
          </cell>
          <cell r="CH1276">
            <v>0</v>
          </cell>
          <cell r="CI1276">
            <v>0</v>
          </cell>
          <cell r="CJ1276">
            <v>0</v>
          </cell>
          <cell r="CK1276">
            <v>0</v>
          </cell>
          <cell r="CL1276">
            <v>0</v>
          </cell>
          <cell r="CM1276">
            <v>0</v>
          </cell>
          <cell r="CN1276">
            <v>0</v>
          </cell>
          <cell r="CO1276">
            <v>0</v>
          </cell>
          <cell r="CP1276">
            <v>0</v>
          </cell>
          <cell r="CQ1276">
            <v>0</v>
          </cell>
          <cell r="CR1276">
            <v>0</v>
          </cell>
          <cell r="CS1276">
            <v>0</v>
          </cell>
          <cell r="CT1276">
            <v>0</v>
          </cell>
          <cell r="CU1276">
            <v>0</v>
          </cell>
          <cell r="CV1276">
            <v>0</v>
          </cell>
          <cell r="CW1276">
            <v>0</v>
          </cell>
          <cell r="CX1276">
            <v>0</v>
          </cell>
          <cell r="CY1276">
            <v>0</v>
          </cell>
          <cell r="CZ1276">
            <v>0</v>
          </cell>
          <cell r="DA1276">
            <v>0</v>
          </cell>
          <cell r="DB1276">
            <v>0</v>
          </cell>
        </row>
        <row r="1277">
          <cell r="C1277" t="str">
            <v>SL0</v>
          </cell>
          <cell r="E1277">
            <v>0</v>
          </cell>
          <cell r="F1277">
            <v>0</v>
          </cell>
          <cell r="G1277">
            <v>0</v>
          </cell>
          <cell r="N1277">
            <v>0</v>
          </cell>
          <cell r="O1277">
            <v>0</v>
          </cell>
          <cell r="P1277">
            <v>0</v>
          </cell>
          <cell r="Q1277">
            <v>0</v>
          </cell>
          <cell r="R1277">
            <v>0</v>
          </cell>
          <cell r="S1277">
            <v>0</v>
          </cell>
          <cell r="T1277">
            <v>0</v>
          </cell>
          <cell r="U1277">
            <v>0</v>
          </cell>
          <cell r="V1277">
            <v>0</v>
          </cell>
          <cell r="W1277">
            <v>0</v>
          </cell>
          <cell r="X1277">
            <v>0</v>
          </cell>
          <cell r="Y1277">
            <v>0</v>
          </cell>
          <cell r="Z1277">
            <v>0</v>
          </cell>
          <cell r="AA1277">
            <v>0</v>
          </cell>
          <cell r="AB1277">
            <v>0</v>
          </cell>
          <cell r="AC1277">
            <v>0</v>
          </cell>
          <cell r="AD1277">
            <v>0</v>
          </cell>
          <cell r="AE1277">
            <v>0</v>
          </cell>
          <cell r="AF1277">
            <v>0</v>
          </cell>
          <cell r="AG1277">
            <v>0</v>
          </cell>
          <cell r="AH1277">
            <v>0</v>
          </cell>
          <cell r="AI1277">
            <v>0</v>
          </cell>
          <cell r="AJ1277">
            <v>0</v>
          </cell>
          <cell r="AK1277">
            <v>0</v>
          </cell>
          <cell r="AL1277">
            <v>0</v>
          </cell>
          <cell r="AM1277">
            <v>0</v>
          </cell>
          <cell r="AN1277">
            <v>0</v>
          </cell>
          <cell r="AO1277">
            <v>0</v>
          </cell>
          <cell r="AP1277">
            <v>0</v>
          </cell>
          <cell r="AQ1277">
            <v>0</v>
          </cell>
          <cell r="AR1277">
            <v>0</v>
          </cell>
          <cell r="AS1277">
            <v>0</v>
          </cell>
          <cell r="AT1277">
            <v>0</v>
          </cell>
          <cell r="AU1277">
            <v>0</v>
          </cell>
          <cell r="AV1277">
            <v>0</v>
          </cell>
          <cell r="AW1277">
            <v>0</v>
          </cell>
          <cell r="AX1277">
            <v>0</v>
          </cell>
          <cell r="AY1277">
            <v>0</v>
          </cell>
          <cell r="AZ1277">
            <v>0</v>
          </cell>
          <cell r="BA1277">
            <v>0</v>
          </cell>
          <cell r="BB1277">
            <v>0</v>
          </cell>
          <cell r="BC1277">
            <v>0</v>
          </cell>
          <cell r="BD1277">
            <v>0</v>
          </cell>
          <cell r="BE1277">
            <v>0</v>
          </cell>
          <cell r="BF1277">
            <v>0</v>
          </cell>
          <cell r="BG1277">
            <v>0</v>
          </cell>
          <cell r="BH1277">
            <v>0</v>
          </cell>
          <cell r="BI1277">
            <v>0</v>
          </cell>
          <cell r="BJ1277">
            <v>0</v>
          </cell>
          <cell r="BK1277">
            <v>0</v>
          </cell>
          <cell r="BL1277">
            <v>0</v>
          </cell>
          <cell r="BM1277">
            <v>0</v>
          </cell>
          <cell r="BN1277">
            <v>0</v>
          </cell>
          <cell r="BO1277">
            <v>0</v>
          </cell>
          <cell r="BP1277">
            <v>0</v>
          </cell>
          <cell r="BQ1277">
            <v>0</v>
          </cell>
          <cell r="BR1277">
            <v>0</v>
          </cell>
          <cell r="BS1277">
            <v>0</v>
          </cell>
          <cell r="BT1277">
            <v>0</v>
          </cell>
          <cell r="BU1277">
            <v>0</v>
          </cell>
          <cell r="BV1277">
            <v>0</v>
          </cell>
          <cell r="BW1277">
            <v>0</v>
          </cell>
          <cell r="BX1277">
            <v>0</v>
          </cell>
          <cell r="BY1277">
            <v>0</v>
          </cell>
          <cell r="BZ1277">
            <v>0</v>
          </cell>
          <cell r="CA1277">
            <v>0</v>
          </cell>
          <cell r="CB1277">
            <v>0</v>
          </cell>
          <cell r="CC1277">
            <v>0</v>
          </cell>
          <cell r="CD1277">
            <v>0</v>
          </cell>
          <cell r="CE1277">
            <v>0</v>
          </cell>
          <cell r="CF1277">
            <v>0</v>
          </cell>
          <cell r="CG1277">
            <v>0</v>
          </cell>
          <cell r="CH1277">
            <v>0</v>
          </cell>
          <cell r="CI1277">
            <v>0</v>
          </cell>
          <cell r="CJ1277">
            <v>0</v>
          </cell>
          <cell r="CK1277">
            <v>0</v>
          </cell>
          <cell r="CL1277">
            <v>0</v>
          </cell>
          <cell r="CM1277">
            <v>0</v>
          </cell>
          <cell r="CN1277">
            <v>0</v>
          </cell>
          <cell r="CO1277">
            <v>0</v>
          </cell>
          <cell r="CP1277">
            <v>0</v>
          </cell>
          <cell r="CQ1277">
            <v>0</v>
          </cell>
          <cell r="CR1277">
            <v>0</v>
          </cell>
          <cell r="CS1277">
            <v>0</v>
          </cell>
          <cell r="CT1277">
            <v>0</v>
          </cell>
          <cell r="CU1277">
            <v>0</v>
          </cell>
          <cell r="CV1277">
            <v>0</v>
          </cell>
          <cell r="CW1277">
            <v>0</v>
          </cell>
          <cell r="CX1277">
            <v>0</v>
          </cell>
          <cell r="CY1277">
            <v>0</v>
          </cell>
          <cell r="CZ1277">
            <v>0</v>
          </cell>
          <cell r="DA1277">
            <v>0</v>
          </cell>
          <cell r="DB1277">
            <v>0</v>
          </cell>
        </row>
        <row r="1278">
          <cell r="C1278" t="str">
            <v>HB42</v>
          </cell>
          <cell r="E1278">
            <v>33647.261120839248</v>
          </cell>
          <cell r="F1278">
            <v>68904.958120632393</v>
          </cell>
          <cell r="G1278">
            <v>28849.406779661022</v>
          </cell>
          <cell r="N1278">
            <v>0</v>
          </cell>
          <cell r="O1278">
            <v>0</v>
          </cell>
          <cell r="P1278">
            <v>0</v>
          </cell>
          <cell r="Q1278">
            <v>0</v>
          </cell>
          <cell r="R1278">
            <v>0</v>
          </cell>
          <cell r="S1278">
            <v>0</v>
          </cell>
          <cell r="T1278">
            <v>0</v>
          </cell>
          <cell r="U1278">
            <v>0</v>
          </cell>
          <cell r="V1278">
            <v>0</v>
          </cell>
          <cell r="W1278">
            <v>0</v>
          </cell>
          <cell r="X1278">
            <v>0</v>
          </cell>
          <cell r="Y1278">
            <v>0</v>
          </cell>
          <cell r="Z1278">
            <v>0</v>
          </cell>
          <cell r="AA1278">
            <v>2240.0753333002922</v>
          </cell>
          <cell r="AB1278">
            <v>0</v>
          </cell>
          <cell r="AC1278">
            <v>0</v>
          </cell>
          <cell r="AD1278">
            <v>0</v>
          </cell>
          <cell r="AE1278">
            <v>0</v>
          </cell>
          <cell r="AF1278">
            <v>0</v>
          </cell>
          <cell r="AG1278">
            <v>0</v>
          </cell>
          <cell r="AH1278">
            <v>0</v>
          </cell>
          <cell r="AI1278">
            <v>0</v>
          </cell>
          <cell r="AJ1278">
            <v>0</v>
          </cell>
          <cell r="AK1278">
            <v>0</v>
          </cell>
          <cell r="AL1278">
            <v>33647.261120839248</v>
          </cell>
          <cell r="AM1278">
            <v>66664.882787332099</v>
          </cell>
          <cell r="AN1278">
            <v>28849.406779661022</v>
          </cell>
          <cell r="AO1278">
            <v>0</v>
          </cell>
          <cell r="AP1278">
            <v>0</v>
          </cell>
          <cell r="AQ1278">
            <v>0</v>
          </cell>
          <cell r="AR1278">
            <v>0</v>
          </cell>
          <cell r="AS1278">
            <v>0</v>
          </cell>
          <cell r="AT1278">
            <v>0</v>
          </cell>
          <cell r="AU1278">
            <v>0</v>
          </cell>
          <cell r="AV1278">
            <v>0</v>
          </cell>
          <cell r="AW1278">
            <v>0</v>
          </cell>
          <cell r="AX1278">
            <v>0</v>
          </cell>
          <cell r="AY1278">
            <v>0</v>
          </cell>
          <cell r="AZ1278">
            <v>0</v>
          </cell>
          <cell r="BA1278">
            <v>0</v>
          </cell>
          <cell r="BB1278">
            <v>0</v>
          </cell>
          <cell r="BC1278">
            <v>0</v>
          </cell>
          <cell r="BD1278">
            <v>0</v>
          </cell>
          <cell r="BE1278">
            <v>0</v>
          </cell>
          <cell r="BF1278">
            <v>0</v>
          </cell>
          <cell r="BG1278">
            <v>0</v>
          </cell>
          <cell r="BH1278">
            <v>0</v>
          </cell>
          <cell r="BI1278">
            <v>0</v>
          </cell>
          <cell r="BJ1278">
            <v>0</v>
          </cell>
          <cell r="BK1278">
            <v>0</v>
          </cell>
          <cell r="BL1278">
            <v>0</v>
          </cell>
          <cell r="BM1278">
            <v>0</v>
          </cell>
          <cell r="BN1278">
            <v>0</v>
          </cell>
          <cell r="BO1278">
            <v>0</v>
          </cell>
          <cell r="BP1278">
            <v>0</v>
          </cell>
          <cell r="BQ1278">
            <v>0</v>
          </cell>
          <cell r="BR1278">
            <v>0</v>
          </cell>
          <cell r="BS1278">
            <v>0</v>
          </cell>
          <cell r="BT1278">
            <v>0</v>
          </cell>
          <cell r="BU1278">
            <v>0</v>
          </cell>
          <cell r="BV1278">
            <v>0</v>
          </cell>
          <cell r="BW1278">
            <v>0</v>
          </cell>
          <cell r="BX1278">
            <v>0</v>
          </cell>
          <cell r="BY1278">
            <v>0</v>
          </cell>
          <cell r="BZ1278">
            <v>0</v>
          </cell>
          <cell r="CA1278">
            <v>0</v>
          </cell>
          <cell r="CB1278">
            <v>0</v>
          </cell>
          <cell r="CC1278">
            <v>0</v>
          </cell>
          <cell r="CD1278">
            <v>0</v>
          </cell>
          <cell r="CE1278">
            <v>0</v>
          </cell>
          <cell r="CF1278">
            <v>0</v>
          </cell>
          <cell r="CG1278">
            <v>0</v>
          </cell>
          <cell r="CH1278">
            <v>0</v>
          </cell>
          <cell r="CI1278">
            <v>0</v>
          </cell>
          <cell r="CJ1278">
            <v>0</v>
          </cell>
          <cell r="CK1278">
            <v>0</v>
          </cell>
          <cell r="CL1278">
            <v>0</v>
          </cell>
          <cell r="CM1278">
            <v>0</v>
          </cell>
          <cell r="CN1278">
            <v>0</v>
          </cell>
          <cell r="CO1278">
            <v>0</v>
          </cell>
          <cell r="CP1278">
            <v>0</v>
          </cell>
          <cell r="CQ1278">
            <v>0</v>
          </cell>
          <cell r="CR1278">
            <v>0</v>
          </cell>
          <cell r="CS1278">
            <v>0</v>
          </cell>
          <cell r="CT1278">
            <v>0</v>
          </cell>
          <cell r="CU1278">
            <v>0</v>
          </cell>
          <cell r="CV1278">
            <v>0</v>
          </cell>
          <cell r="CW1278">
            <v>0</v>
          </cell>
          <cell r="CX1278">
            <v>0</v>
          </cell>
          <cell r="CY1278">
            <v>0</v>
          </cell>
          <cell r="CZ1278">
            <v>0</v>
          </cell>
          <cell r="DA1278">
            <v>0</v>
          </cell>
          <cell r="DB1278">
            <v>0</v>
          </cell>
        </row>
        <row r="1279">
          <cell r="C1279" t="str">
            <v>HB43</v>
          </cell>
          <cell r="E1279">
            <v>654880.01657168299</v>
          </cell>
          <cell r="F1279">
            <v>305919.38048272778</v>
          </cell>
          <cell r="G1279">
            <v>528444.32203389832</v>
          </cell>
          <cell r="N1279">
            <v>0</v>
          </cell>
          <cell r="O1279">
            <v>0</v>
          </cell>
          <cell r="P1279">
            <v>0</v>
          </cell>
          <cell r="Q1279">
            <v>0</v>
          </cell>
          <cell r="R1279">
            <v>0</v>
          </cell>
          <cell r="S1279">
            <v>0</v>
          </cell>
          <cell r="T1279">
            <v>0</v>
          </cell>
          <cell r="U1279">
            <v>0</v>
          </cell>
          <cell r="V1279">
            <v>0</v>
          </cell>
          <cell r="W1279">
            <v>0</v>
          </cell>
          <cell r="X1279">
            <v>0</v>
          </cell>
          <cell r="Y1279">
            <v>0</v>
          </cell>
          <cell r="Z1279">
            <v>3311.7705538683626</v>
          </cell>
          <cell r="AA1279">
            <v>38036.117856965844</v>
          </cell>
          <cell r="AB1279">
            <v>3072.4576271186443</v>
          </cell>
          <cell r="AC1279">
            <v>0</v>
          </cell>
          <cell r="AD1279">
            <v>0</v>
          </cell>
          <cell r="AE1279">
            <v>0</v>
          </cell>
          <cell r="AF1279">
            <v>0</v>
          </cell>
          <cell r="AG1279">
            <v>0</v>
          </cell>
          <cell r="AH1279">
            <v>0</v>
          </cell>
          <cell r="AI1279">
            <v>0</v>
          </cell>
          <cell r="AJ1279">
            <v>0</v>
          </cell>
          <cell r="AK1279">
            <v>0</v>
          </cell>
          <cell r="AL1279">
            <v>651568.24601781461</v>
          </cell>
          <cell r="AM1279">
            <v>267883.26262576197</v>
          </cell>
          <cell r="AN1279">
            <v>525371.86440677976</v>
          </cell>
          <cell r="AO1279">
            <v>0</v>
          </cell>
          <cell r="AP1279">
            <v>0</v>
          </cell>
          <cell r="AQ1279">
            <v>0</v>
          </cell>
          <cell r="AR1279">
            <v>0</v>
          </cell>
          <cell r="AS1279">
            <v>0</v>
          </cell>
          <cell r="AT1279">
            <v>0</v>
          </cell>
          <cell r="AU1279">
            <v>0</v>
          </cell>
          <cell r="AV1279">
            <v>0</v>
          </cell>
          <cell r="AW1279">
            <v>0</v>
          </cell>
          <cell r="AX1279">
            <v>0</v>
          </cell>
          <cell r="AY1279">
            <v>0</v>
          </cell>
          <cell r="AZ1279">
            <v>0</v>
          </cell>
          <cell r="BA1279">
            <v>0</v>
          </cell>
          <cell r="BB1279">
            <v>0</v>
          </cell>
          <cell r="BC1279">
            <v>0</v>
          </cell>
          <cell r="BD1279">
            <v>0</v>
          </cell>
          <cell r="BE1279">
            <v>0</v>
          </cell>
          <cell r="BF1279">
            <v>0</v>
          </cell>
          <cell r="BG1279">
            <v>0</v>
          </cell>
          <cell r="BH1279">
            <v>0</v>
          </cell>
          <cell r="BI1279">
            <v>0</v>
          </cell>
          <cell r="BJ1279">
            <v>0</v>
          </cell>
          <cell r="BK1279">
            <v>0</v>
          </cell>
          <cell r="BL1279">
            <v>0</v>
          </cell>
          <cell r="BM1279">
            <v>0</v>
          </cell>
          <cell r="BN1279">
            <v>0</v>
          </cell>
          <cell r="BO1279">
            <v>0</v>
          </cell>
          <cell r="BP1279">
            <v>0</v>
          </cell>
          <cell r="BQ1279">
            <v>0</v>
          </cell>
          <cell r="BR1279">
            <v>0</v>
          </cell>
          <cell r="BS1279">
            <v>0</v>
          </cell>
          <cell r="BT1279">
            <v>0</v>
          </cell>
          <cell r="BU1279">
            <v>0</v>
          </cell>
          <cell r="BV1279">
            <v>0</v>
          </cell>
          <cell r="BW1279">
            <v>0</v>
          </cell>
          <cell r="BX1279">
            <v>0</v>
          </cell>
          <cell r="BY1279">
            <v>0</v>
          </cell>
          <cell r="BZ1279">
            <v>0</v>
          </cell>
          <cell r="CA1279">
            <v>0</v>
          </cell>
          <cell r="CB1279">
            <v>0</v>
          </cell>
          <cell r="CC1279">
            <v>0</v>
          </cell>
          <cell r="CD1279">
            <v>0</v>
          </cell>
          <cell r="CE1279">
            <v>0</v>
          </cell>
          <cell r="CF1279">
            <v>0</v>
          </cell>
          <cell r="CG1279">
            <v>0</v>
          </cell>
          <cell r="CH1279">
            <v>0</v>
          </cell>
          <cell r="CI1279">
            <v>0</v>
          </cell>
          <cell r="CJ1279">
            <v>0</v>
          </cell>
          <cell r="CK1279">
            <v>0</v>
          </cell>
          <cell r="CL1279">
            <v>0</v>
          </cell>
          <cell r="CM1279">
            <v>0</v>
          </cell>
          <cell r="CN1279">
            <v>0</v>
          </cell>
          <cell r="CO1279">
            <v>0</v>
          </cell>
          <cell r="CP1279">
            <v>0</v>
          </cell>
          <cell r="CQ1279">
            <v>0</v>
          </cell>
          <cell r="CR1279">
            <v>0</v>
          </cell>
          <cell r="CS1279">
            <v>0</v>
          </cell>
          <cell r="CT1279">
            <v>0</v>
          </cell>
          <cell r="CU1279">
            <v>0</v>
          </cell>
          <cell r="CV1279">
            <v>0</v>
          </cell>
          <cell r="CW1279">
            <v>0</v>
          </cell>
          <cell r="CX1279">
            <v>0</v>
          </cell>
          <cell r="CY1279">
            <v>0</v>
          </cell>
          <cell r="CZ1279">
            <v>0</v>
          </cell>
          <cell r="DA1279">
            <v>0</v>
          </cell>
          <cell r="DB1279">
            <v>0</v>
          </cell>
        </row>
        <row r="1280">
          <cell r="C1280" t="str">
            <v>HB44</v>
          </cell>
          <cell r="E1280">
            <v>0</v>
          </cell>
          <cell r="F1280">
            <v>0</v>
          </cell>
          <cell r="G1280">
            <v>0</v>
          </cell>
          <cell r="N1280">
            <v>0</v>
          </cell>
          <cell r="O1280">
            <v>0</v>
          </cell>
          <cell r="P1280">
            <v>0</v>
          </cell>
          <cell r="Q1280">
            <v>0</v>
          </cell>
          <cell r="R1280">
            <v>0</v>
          </cell>
          <cell r="S1280">
            <v>0</v>
          </cell>
          <cell r="T1280">
            <v>0</v>
          </cell>
          <cell r="U1280">
            <v>0</v>
          </cell>
          <cell r="V1280">
            <v>0</v>
          </cell>
          <cell r="W1280">
            <v>0</v>
          </cell>
          <cell r="X1280">
            <v>0</v>
          </cell>
          <cell r="Y1280">
            <v>0</v>
          </cell>
          <cell r="Z1280">
            <v>0</v>
          </cell>
          <cell r="AA1280">
            <v>0</v>
          </cell>
          <cell r="AB1280">
            <v>0</v>
          </cell>
          <cell r="AC1280">
            <v>0</v>
          </cell>
          <cell r="AD1280">
            <v>0</v>
          </cell>
          <cell r="AE1280">
            <v>0</v>
          </cell>
          <cell r="AF1280">
            <v>0</v>
          </cell>
          <cell r="AG1280">
            <v>0</v>
          </cell>
          <cell r="AH1280">
            <v>0</v>
          </cell>
          <cell r="AI1280">
            <v>0</v>
          </cell>
          <cell r="AJ1280">
            <v>0</v>
          </cell>
          <cell r="AK1280">
            <v>0</v>
          </cell>
          <cell r="AL1280">
            <v>0</v>
          </cell>
          <cell r="AM1280">
            <v>0</v>
          </cell>
          <cell r="AN1280">
            <v>0</v>
          </cell>
          <cell r="AO1280">
            <v>0</v>
          </cell>
          <cell r="AP1280">
            <v>0</v>
          </cell>
          <cell r="AQ1280">
            <v>0</v>
          </cell>
          <cell r="AR1280">
            <v>0</v>
          </cell>
          <cell r="AS1280">
            <v>0</v>
          </cell>
          <cell r="AT1280">
            <v>0</v>
          </cell>
          <cell r="AU1280">
            <v>0</v>
          </cell>
          <cell r="AV1280">
            <v>0</v>
          </cell>
          <cell r="AW1280">
            <v>0</v>
          </cell>
          <cell r="AX1280">
            <v>0</v>
          </cell>
          <cell r="AY1280">
            <v>0</v>
          </cell>
          <cell r="AZ1280">
            <v>0</v>
          </cell>
          <cell r="BA1280">
            <v>0</v>
          </cell>
          <cell r="BB1280">
            <v>0</v>
          </cell>
          <cell r="BC1280">
            <v>0</v>
          </cell>
          <cell r="BD1280">
            <v>0</v>
          </cell>
          <cell r="BE1280">
            <v>0</v>
          </cell>
          <cell r="BF1280">
            <v>0</v>
          </cell>
          <cell r="BG1280">
            <v>0</v>
          </cell>
          <cell r="BH1280">
            <v>0</v>
          </cell>
          <cell r="BI1280">
            <v>0</v>
          </cell>
          <cell r="BJ1280">
            <v>0</v>
          </cell>
          <cell r="BK1280">
            <v>0</v>
          </cell>
          <cell r="BL1280">
            <v>0</v>
          </cell>
          <cell r="BM1280">
            <v>0</v>
          </cell>
          <cell r="BN1280">
            <v>0</v>
          </cell>
          <cell r="BO1280">
            <v>0</v>
          </cell>
          <cell r="BP1280">
            <v>0</v>
          </cell>
          <cell r="BQ1280">
            <v>0</v>
          </cell>
          <cell r="BR1280">
            <v>0</v>
          </cell>
          <cell r="BS1280">
            <v>0</v>
          </cell>
          <cell r="BT1280">
            <v>0</v>
          </cell>
          <cell r="BU1280">
            <v>0</v>
          </cell>
          <cell r="BV1280">
            <v>0</v>
          </cell>
          <cell r="BW1280">
            <v>0</v>
          </cell>
          <cell r="BX1280">
            <v>0</v>
          </cell>
          <cell r="BY1280">
            <v>0</v>
          </cell>
          <cell r="BZ1280">
            <v>0</v>
          </cell>
          <cell r="CA1280">
            <v>0</v>
          </cell>
          <cell r="CB1280">
            <v>0</v>
          </cell>
          <cell r="CC1280">
            <v>0</v>
          </cell>
          <cell r="CD1280">
            <v>0</v>
          </cell>
          <cell r="CE1280">
            <v>0</v>
          </cell>
          <cell r="CF1280">
            <v>0</v>
          </cell>
          <cell r="CG1280">
            <v>0</v>
          </cell>
          <cell r="CH1280">
            <v>0</v>
          </cell>
          <cell r="CI1280">
            <v>0</v>
          </cell>
          <cell r="CJ1280">
            <v>0</v>
          </cell>
          <cell r="CK1280">
            <v>0</v>
          </cell>
          <cell r="CL1280">
            <v>0</v>
          </cell>
          <cell r="CM1280">
            <v>0</v>
          </cell>
          <cell r="CN1280">
            <v>0</v>
          </cell>
          <cell r="CO1280">
            <v>0</v>
          </cell>
          <cell r="CP1280">
            <v>0</v>
          </cell>
          <cell r="CQ1280">
            <v>0</v>
          </cell>
          <cell r="CR1280">
            <v>0</v>
          </cell>
          <cell r="CS1280">
            <v>0</v>
          </cell>
          <cell r="CT1280">
            <v>0</v>
          </cell>
          <cell r="CU1280">
            <v>0</v>
          </cell>
          <cell r="CV1280">
            <v>0</v>
          </cell>
          <cell r="CW1280">
            <v>0</v>
          </cell>
          <cell r="CX1280">
            <v>0</v>
          </cell>
          <cell r="CY1280">
            <v>0</v>
          </cell>
          <cell r="CZ1280">
            <v>0</v>
          </cell>
          <cell r="DA1280">
            <v>0</v>
          </cell>
          <cell r="DB1280">
            <v>0</v>
          </cell>
        </row>
        <row r="1281">
          <cell r="C1281" t="str">
            <v>HB45</v>
          </cell>
          <cell r="E1281">
            <v>0</v>
          </cell>
          <cell r="F1281">
            <v>0</v>
          </cell>
          <cell r="G1281">
            <v>0</v>
          </cell>
          <cell r="N1281">
            <v>0</v>
          </cell>
          <cell r="O1281">
            <v>0</v>
          </cell>
          <cell r="P1281">
            <v>0</v>
          </cell>
          <cell r="Q1281">
            <v>0</v>
          </cell>
          <cell r="R1281">
            <v>0</v>
          </cell>
          <cell r="S1281">
            <v>0</v>
          </cell>
          <cell r="T1281">
            <v>0</v>
          </cell>
          <cell r="U1281">
            <v>0</v>
          </cell>
          <cell r="V1281">
            <v>0</v>
          </cell>
          <cell r="W1281">
            <v>0</v>
          </cell>
          <cell r="X1281">
            <v>0</v>
          </cell>
          <cell r="Y1281">
            <v>0</v>
          </cell>
          <cell r="Z1281">
            <v>0</v>
          </cell>
          <cell r="AA1281">
            <v>0</v>
          </cell>
          <cell r="AB1281">
            <v>0</v>
          </cell>
          <cell r="AC1281">
            <v>0</v>
          </cell>
          <cell r="AD1281">
            <v>0</v>
          </cell>
          <cell r="AE1281">
            <v>0</v>
          </cell>
          <cell r="AF1281">
            <v>0</v>
          </cell>
          <cell r="AG1281">
            <v>0</v>
          </cell>
          <cell r="AH1281">
            <v>0</v>
          </cell>
          <cell r="AI1281">
            <v>0</v>
          </cell>
          <cell r="AJ1281">
            <v>0</v>
          </cell>
          <cell r="AK1281">
            <v>0</v>
          </cell>
          <cell r="AL1281">
            <v>0</v>
          </cell>
          <cell r="AM1281">
            <v>0</v>
          </cell>
          <cell r="AN1281">
            <v>0</v>
          </cell>
          <cell r="AO1281">
            <v>0</v>
          </cell>
          <cell r="AP1281">
            <v>0</v>
          </cell>
          <cell r="AQ1281">
            <v>0</v>
          </cell>
          <cell r="AR1281">
            <v>0</v>
          </cell>
          <cell r="AS1281">
            <v>0</v>
          </cell>
          <cell r="AT1281">
            <v>0</v>
          </cell>
          <cell r="AU1281">
            <v>0</v>
          </cell>
          <cell r="AV1281">
            <v>0</v>
          </cell>
          <cell r="AW1281">
            <v>0</v>
          </cell>
          <cell r="AX1281">
            <v>0</v>
          </cell>
          <cell r="AY1281">
            <v>0</v>
          </cell>
          <cell r="AZ1281">
            <v>0</v>
          </cell>
          <cell r="BA1281">
            <v>0</v>
          </cell>
          <cell r="BB1281">
            <v>0</v>
          </cell>
          <cell r="BC1281">
            <v>0</v>
          </cell>
          <cell r="BD1281">
            <v>0</v>
          </cell>
          <cell r="BE1281">
            <v>0</v>
          </cell>
          <cell r="BF1281">
            <v>0</v>
          </cell>
          <cell r="BG1281">
            <v>0</v>
          </cell>
          <cell r="BH1281">
            <v>0</v>
          </cell>
          <cell r="BI1281">
            <v>0</v>
          </cell>
          <cell r="BJ1281">
            <v>0</v>
          </cell>
          <cell r="BK1281">
            <v>0</v>
          </cell>
          <cell r="BL1281">
            <v>0</v>
          </cell>
          <cell r="BM1281">
            <v>0</v>
          </cell>
          <cell r="BN1281">
            <v>0</v>
          </cell>
          <cell r="BO1281">
            <v>0</v>
          </cell>
          <cell r="BP1281">
            <v>0</v>
          </cell>
          <cell r="BQ1281">
            <v>0</v>
          </cell>
          <cell r="BR1281">
            <v>0</v>
          </cell>
          <cell r="BS1281">
            <v>0</v>
          </cell>
          <cell r="BT1281">
            <v>0</v>
          </cell>
          <cell r="BU1281">
            <v>0</v>
          </cell>
          <cell r="BV1281">
            <v>0</v>
          </cell>
          <cell r="BW1281">
            <v>0</v>
          </cell>
          <cell r="BX1281">
            <v>0</v>
          </cell>
          <cell r="BY1281">
            <v>0</v>
          </cell>
          <cell r="BZ1281">
            <v>0</v>
          </cell>
          <cell r="CA1281">
            <v>0</v>
          </cell>
          <cell r="CB1281">
            <v>0</v>
          </cell>
          <cell r="CC1281">
            <v>0</v>
          </cell>
          <cell r="CD1281">
            <v>0</v>
          </cell>
          <cell r="CE1281">
            <v>0</v>
          </cell>
          <cell r="CF1281">
            <v>0</v>
          </cell>
          <cell r="CG1281">
            <v>0</v>
          </cell>
          <cell r="CH1281">
            <v>0</v>
          </cell>
          <cell r="CI1281">
            <v>0</v>
          </cell>
          <cell r="CJ1281">
            <v>0</v>
          </cell>
          <cell r="CK1281">
            <v>0</v>
          </cell>
          <cell r="CL1281">
            <v>0</v>
          </cell>
          <cell r="CM1281">
            <v>0</v>
          </cell>
          <cell r="CN1281">
            <v>0</v>
          </cell>
          <cell r="CO1281">
            <v>0</v>
          </cell>
          <cell r="CP1281">
            <v>0</v>
          </cell>
          <cell r="CQ1281">
            <v>0</v>
          </cell>
          <cell r="CR1281">
            <v>0</v>
          </cell>
          <cell r="CS1281">
            <v>0</v>
          </cell>
          <cell r="CT1281">
            <v>0</v>
          </cell>
          <cell r="CU1281">
            <v>0</v>
          </cell>
          <cell r="CV1281">
            <v>0</v>
          </cell>
          <cell r="CW1281">
            <v>0</v>
          </cell>
          <cell r="CX1281">
            <v>0</v>
          </cell>
          <cell r="CY1281">
            <v>0</v>
          </cell>
          <cell r="CZ1281">
            <v>0</v>
          </cell>
          <cell r="DA1281">
            <v>0</v>
          </cell>
          <cell r="DB1281">
            <v>0</v>
          </cell>
        </row>
        <row r="1282">
          <cell r="C1282" t="str">
            <v>HB46</v>
          </cell>
          <cell r="E1282">
            <v>0</v>
          </cell>
          <cell r="F1282">
            <v>0</v>
          </cell>
          <cell r="G1282">
            <v>0</v>
          </cell>
          <cell r="N1282">
            <v>0</v>
          </cell>
          <cell r="O1282">
            <v>0</v>
          </cell>
          <cell r="P1282">
            <v>0</v>
          </cell>
          <cell r="Q1282">
            <v>0</v>
          </cell>
          <cell r="R1282">
            <v>0</v>
          </cell>
          <cell r="S1282">
            <v>0</v>
          </cell>
          <cell r="T1282">
            <v>0</v>
          </cell>
          <cell r="U1282">
            <v>0</v>
          </cell>
          <cell r="V1282">
            <v>0</v>
          </cell>
          <cell r="W1282">
            <v>0</v>
          </cell>
          <cell r="X1282">
            <v>0</v>
          </cell>
          <cell r="Y1282">
            <v>0</v>
          </cell>
          <cell r="Z1282">
            <v>0</v>
          </cell>
          <cell r="AA1282">
            <v>0</v>
          </cell>
          <cell r="AB1282">
            <v>0</v>
          </cell>
          <cell r="AC1282">
            <v>0</v>
          </cell>
          <cell r="AD1282">
            <v>0</v>
          </cell>
          <cell r="AE1282">
            <v>0</v>
          </cell>
          <cell r="AF1282">
            <v>0</v>
          </cell>
          <cell r="AG1282">
            <v>0</v>
          </cell>
          <cell r="AH1282">
            <v>0</v>
          </cell>
          <cell r="AI1282">
            <v>0</v>
          </cell>
          <cell r="AJ1282">
            <v>0</v>
          </cell>
          <cell r="AK1282">
            <v>0</v>
          </cell>
          <cell r="AL1282">
            <v>0</v>
          </cell>
          <cell r="AM1282">
            <v>0</v>
          </cell>
          <cell r="AN1282">
            <v>0</v>
          </cell>
          <cell r="AO1282">
            <v>0</v>
          </cell>
          <cell r="AP1282">
            <v>0</v>
          </cell>
          <cell r="AQ1282">
            <v>0</v>
          </cell>
          <cell r="AR1282">
            <v>0</v>
          </cell>
          <cell r="AS1282">
            <v>0</v>
          </cell>
          <cell r="AT1282">
            <v>0</v>
          </cell>
          <cell r="AU1282">
            <v>0</v>
          </cell>
          <cell r="AV1282">
            <v>0</v>
          </cell>
          <cell r="AW1282">
            <v>0</v>
          </cell>
          <cell r="AX1282">
            <v>0</v>
          </cell>
          <cell r="AY1282">
            <v>0</v>
          </cell>
          <cell r="AZ1282">
            <v>0</v>
          </cell>
          <cell r="BA1282">
            <v>0</v>
          </cell>
          <cell r="BB1282">
            <v>0</v>
          </cell>
          <cell r="BC1282">
            <v>0</v>
          </cell>
          <cell r="BD1282">
            <v>0</v>
          </cell>
          <cell r="BE1282">
            <v>0</v>
          </cell>
          <cell r="BF1282">
            <v>0</v>
          </cell>
          <cell r="BG1282">
            <v>0</v>
          </cell>
          <cell r="BH1282">
            <v>0</v>
          </cell>
          <cell r="BI1282">
            <v>0</v>
          </cell>
          <cell r="BJ1282">
            <v>0</v>
          </cell>
          <cell r="BK1282">
            <v>0</v>
          </cell>
          <cell r="BL1282">
            <v>0</v>
          </cell>
          <cell r="BM1282">
            <v>0</v>
          </cell>
          <cell r="BN1282">
            <v>0</v>
          </cell>
          <cell r="BO1282">
            <v>0</v>
          </cell>
          <cell r="BP1282">
            <v>0</v>
          </cell>
          <cell r="BQ1282">
            <v>0</v>
          </cell>
          <cell r="BR1282">
            <v>0</v>
          </cell>
          <cell r="BS1282">
            <v>0</v>
          </cell>
          <cell r="BT1282">
            <v>0</v>
          </cell>
          <cell r="BU1282">
            <v>0</v>
          </cell>
          <cell r="BV1282">
            <v>0</v>
          </cell>
          <cell r="BW1282">
            <v>0</v>
          </cell>
          <cell r="BX1282">
            <v>0</v>
          </cell>
          <cell r="BY1282">
            <v>0</v>
          </cell>
          <cell r="BZ1282">
            <v>0</v>
          </cell>
          <cell r="CA1282">
            <v>0</v>
          </cell>
          <cell r="CB1282">
            <v>0</v>
          </cell>
          <cell r="CC1282">
            <v>0</v>
          </cell>
          <cell r="CD1282">
            <v>0</v>
          </cell>
          <cell r="CE1282">
            <v>0</v>
          </cell>
          <cell r="CF1282">
            <v>0</v>
          </cell>
          <cell r="CG1282">
            <v>0</v>
          </cell>
          <cell r="CH1282">
            <v>0</v>
          </cell>
          <cell r="CI1282">
            <v>0</v>
          </cell>
          <cell r="CJ1282">
            <v>0</v>
          </cell>
          <cell r="CK1282">
            <v>0</v>
          </cell>
          <cell r="CL1282">
            <v>0</v>
          </cell>
          <cell r="CM1282">
            <v>0</v>
          </cell>
          <cell r="CN1282">
            <v>0</v>
          </cell>
          <cell r="CO1282">
            <v>0</v>
          </cell>
          <cell r="CP1282">
            <v>0</v>
          </cell>
          <cell r="CQ1282">
            <v>0</v>
          </cell>
          <cell r="CR1282">
            <v>0</v>
          </cell>
          <cell r="CS1282">
            <v>0</v>
          </cell>
          <cell r="CT1282">
            <v>0</v>
          </cell>
          <cell r="CU1282">
            <v>0</v>
          </cell>
          <cell r="CV1282">
            <v>0</v>
          </cell>
          <cell r="CW1282">
            <v>0</v>
          </cell>
          <cell r="CX1282">
            <v>0</v>
          </cell>
          <cell r="CY1282">
            <v>0</v>
          </cell>
          <cell r="CZ1282">
            <v>0</v>
          </cell>
          <cell r="DA1282">
            <v>0</v>
          </cell>
          <cell r="DB1282">
            <v>0</v>
          </cell>
        </row>
        <row r="1283">
          <cell r="C1283" t="str">
            <v>HB47</v>
          </cell>
          <cell r="E1283">
            <v>1861288.9787557041</v>
          </cell>
          <cell r="F1283">
            <v>1232086.7165584576</v>
          </cell>
          <cell r="G1283">
            <v>1596809.2372881358</v>
          </cell>
          <cell r="N1283">
            <v>0</v>
          </cell>
          <cell r="O1283">
            <v>0</v>
          </cell>
          <cell r="P1283">
            <v>0</v>
          </cell>
          <cell r="Q1283">
            <v>0</v>
          </cell>
          <cell r="R1283">
            <v>0</v>
          </cell>
          <cell r="S1283">
            <v>0</v>
          </cell>
          <cell r="T1283">
            <v>0</v>
          </cell>
          <cell r="U1283">
            <v>0</v>
          </cell>
          <cell r="V1283">
            <v>0</v>
          </cell>
          <cell r="W1283">
            <v>0</v>
          </cell>
          <cell r="X1283">
            <v>0</v>
          </cell>
          <cell r="Y1283">
            <v>0</v>
          </cell>
          <cell r="Z1283">
            <v>0</v>
          </cell>
          <cell r="AA1283">
            <v>0</v>
          </cell>
          <cell r="AB1283">
            <v>0</v>
          </cell>
          <cell r="AC1283">
            <v>0</v>
          </cell>
          <cell r="AD1283">
            <v>0</v>
          </cell>
          <cell r="AE1283">
            <v>0</v>
          </cell>
          <cell r="AF1283">
            <v>0</v>
          </cell>
          <cell r="AG1283">
            <v>0</v>
          </cell>
          <cell r="AH1283">
            <v>0</v>
          </cell>
          <cell r="AI1283">
            <v>0</v>
          </cell>
          <cell r="AJ1283">
            <v>0</v>
          </cell>
          <cell r="AK1283">
            <v>0</v>
          </cell>
          <cell r="AL1283">
            <v>0</v>
          </cell>
          <cell r="AM1283">
            <v>0</v>
          </cell>
          <cell r="AN1283">
            <v>0</v>
          </cell>
          <cell r="AO1283">
            <v>0</v>
          </cell>
          <cell r="AP1283">
            <v>0</v>
          </cell>
          <cell r="AQ1283">
            <v>0</v>
          </cell>
          <cell r="AR1283">
            <v>0</v>
          </cell>
          <cell r="AS1283">
            <v>0</v>
          </cell>
          <cell r="AT1283">
            <v>0</v>
          </cell>
          <cell r="AU1283">
            <v>0</v>
          </cell>
          <cell r="AV1283">
            <v>0</v>
          </cell>
          <cell r="AW1283">
            <v>0</v>
          </cell>
          <cell r="AX1283">
            <v>0</v>
          </cell>
          <cell r="AY1283">
            <v>0</v>
          </cell>
          <cell r="AZ1283">
            <v>0</v>
          </cell>
          <cell r="BA1283">
            <v>0</v>
          </cell>
          <cell r="BB1283">
            <v>0</v>
          </cell>
          <cell r="BC1283">
            <v>0</v>
          </cell>
          <cell r="BD1283">
            <v>0</v>
          </cell>
          <cell r="BE1283">
            <v>0</v>
          </cell>
          <cell r="BF1283">
            <v>0</v>
          </cell>
          <cell r="BG1283">
            <v>0</v>
          </cell>
          <cell r="BH1283">
            <v>0</v>
          </cell>
          <cell r="BI1283">
            <v>0</v>
          </cell>
          <cell r="BJ1283">
            <v>1861288.9787557041</v>
          </cell>
          <cell r="BK1283">
            <v>1232086.7165584576</v>
          </cell>
          <cell r="BL1283">
            <v>1596809.2372881358</v>
          </cell>
          <cell r="BM1283">
            <v>0</v>
          </cell>
          <cell r="BN1283">
            <v>0</v>
          </cell>
          <cell r="BO1283">
            <v>0</v>
          </cell>
          <cell r="BP1283">
            <v>0</v>
          </cell>
          <cell r="BQ1283">
            <v>0</v>
          </cell>
          <cell r="BR1283">
            <v>0</v>
          </cell>
          <cell r="BS1283">
            <v>0</v>
          </cell>
          <cell r="BT1283">
            <v>0</v>
          </cell>
          <cell r="BU1283">
            <v>0</v>
          </cell>
          <cell r="BV1283">
            <v>0</v>
          </cell>
          <cell r="BW1283">
            <v>0</v>
          </cell>
          <cell r="BX1283">
            <v>0</v>
          </cell>
          <cell r="BY1283">
            <v>0</v>
          </cell>
          <cell r="BZ1283">
            <v>0</v>
          </cell>
          <cell r="CA1283">
            <v>0</v>
          </cell>
          <cell r="CB1283">
            <v>0</v>
          </cell>
          <cell r="CC1283">
            <v>0</v>
          </cell>
          <cell r="CD1283">
            <v>0</v>
          </cell>
          <cell r="CE1283">
            <v>0</v>
          </cell>
          <cell r="CF1283">
            <v>0</v>
          </cell>
          <cell r="CG1283">
            <v>0</v>
          </cell>
          <cell r="CH1283">
            <v>0</v>
          </cell>
          <cell r="CI1283">
            <v>0</v>
          </cell>
          <cell r="CJ1283">
            <v>0</v>
          </cell>
          <cell r="CK1283">
            <v>0</v>
          </cell>
          <cell r="CL1283">
            <v>0</v>
          </cell>
          <cell r="CM1283">
            <v>0</v>
          </cell>
          <cell r="CN1283">
            <v>0</v>
          </cell>
          <cell r="CO1283">
            <v>0</v>
          </cell>
          <cell r="CP1283">
            <v>0</v>
          </cell>
          <cell r="CQ1283">
            <v>0</v>
          </cell>
          <cell r="CR1283">
            <v>0</v>
          </cell>
          <cell r="CS1283">
            <v>0</v>
          </cell>
          <cell r="CT1283">
            <v>0</v>
          </cell>
          <cell r="CU1283">
            <v>0</v>
          </cell>
          <cell r="CV1283">
            <v>0</v>
          </cell>
          <cell r="CW1283">
            <v>0</v>
          </cell>
          <cell r="CX1283">
            <v>0</v>
          </cell>
          <cell r="CY1283">
            <v>0</v>
          </cell>
          <cell r="CZ1283">
            <v>0</v>
          </cell>
          <cell r="DA1283">
            <v>0</v>
          </cell>
          <cell r="DB1283">
            <v>0</v>
          </cell>
        </row>
        <row r="1284">
          <cell r="C1284" t="str">
            <v>HB48</v>
          </cell>
          <cell r="E1284">
            <v>1798786.970012564</v>
          </cell>
          <cell r="F1284">
            <v>940976.34162660455</v>
          </cell>
          <cell r="G1284">
            <v>1662547.0338983049</v>
          </cell>
          <cell r="N1284">
            <v>0</v>
          </cell>
          <cell r="O1284">
            <v>0</v>
          </cell>
          <cell r="P1284">
            <v>0</v>
          </cell>
          <cell r="Q1284">
            <v>0</v>
          </cell>
          <cell r="R1284">
            <v>0</v>
          </cell>
          <cell r="S1284">
            <v>0</v>
          </cell>
          <cell r="T1284">
            <v>0</v>
          </cell>
          <cell r="U1284">
            <v>0</v>
          </cell>
          <cell r="V1284">
            <v>0</v>
          </cell>
          <cell r="W1284">
            <v>0</v>
          </cell>
          <cell r="X1284">
            <v>0</v>
          </cell>
          <cell r="Y1284">
            <v>0</v>
          </cell>
          <cell r="Z1284">
            <v>0</v>
          </cell>
          <cell r="AA1284">
            <v>0</v>
          </cell>
          <cell r="AB1284">
            <v>0</v>
          </cell>
          <cell r="AC1284">
            <v>0</v>
          </cell>
          <cell r="AD1284">
            <v>0</v>
          </cell>
          <cell r="AE1284">
            <v>0</v>
          </cell>
          <cell r="AF1284">
            <v>0</v>
          </cell>
          <cell r="AG1284">
            <v>0</v>
          </cell>
          <cell r="AH1284">
            <v>0</v>
          </cell>
          <cell r="AI1284">
            <v>0</v>
          </cell>
          <cell r="AJ1284">
            <v>0</v>
          </cell>
          <cell r="AK1284">
            <v>0</v>
          </cell>
          <cell r="AL1284">
            <v>0</v>
          </cell>
          <cell r="AM1284">
            <v>0</v>
          </cell>
          <cell r="AN1284">
            <v>0</v>
          </cell>
          <cell r="AO1284">
            <v>0</v>
          </cell>
          <cell r="AP1284">
            <v>0</v>
          </cell>
          <cell r="AQ1284">
            <v>0</v>
          </cell>
          <cell r="AR1284">
            <v>0</v>
          </cell>
          <cell r="AS1284">
            <v>0</v>
          </cell>
          <cell r="AT1284">
            <v>0</v>
          </cell>
          <cell r="AU1284">
            <v>0</v>
          </cell>
          <cell r="AV1284">
            <v>0</v>
          </cell>
          <cell r="AW1284">
            <v>0</v>
          </cell>
          <cell r="AX1284">
            <v>0</v>
          </cell>
          <cell r="AY1284">
            <v>0</v>
          </cell>
          <cell r="AZ1284">
            <v>0</v>
          </cell>
          <cell r="BA1284">
            <v>0</v>
          </cell>
          <cell r="BB1284">
            <v>0</v>
          </cell>
          <cell r="BC1284">
            <v>0</v>
          </cell>
          <cell r="BD1284">
            <v>0</v>
          </cell>
          <cell r="BE1284">
            <v>0</v>
          </cell>
          <cell r="BF1284">
            <v>0</v>
          </cell>
          <cell r="BG1284">
            <v>1798786.970012564</v>
          </cell>
          <cell r="BH1284">
            <v>940975.55880457943</v>
          </cell>
          <cell r="BI1284">
            <v>1662547.0338983049</v>
          </cell>
          <cell r="BJ1284">
            <v>0</v>
          </cell>
          <cell r="BK1284">
            <v>0.78282202507805909</v>
          </cell>
          <cell r="BL1284">
            <v>0</v>
          </cell>
          <cell r="BM1284">
            <v>0</v>
          </cell>
          <cell r="BN1284">
            <v>0</v>
          </cell>
          <cell r="BO1284">
            <v>0</v>
          </cell>
          <cell r="BP1284">
            <v>0</v>
          </cell>
          <cell r="BQ1284">
            <v>0</v>
          </cell>
          <cell r="BR1284">
            <v>0</v>
          </cell>
          <cell r="BS1284">
            <v>0</v>
          </cell>
          <cell r="BT1284">
            <v>0</v>
          </cell>
          <cell r="BU1284">
            <v>0</v>
          </cell>
          <cell r="BV1284">
            <v>0</v>
          </cell>
          <cell r="BW1284">
            <v>0</v>
          </cell>
          <cell r="BX1284">
            <v>0</v>
          </cell>
          <cell r="BY1284">
            <v>0</v>
          </cell>
          <cell r="BZ1284">
            <v>0</v>
          </cell>
          <cell r="CA1284">
            <v>0</v>
          </cell>
          <cell r="CB1284">
            <v>0</v>
          </cell>
          <cell r="CC1284">
            <v>0</v>
          </cell>
          <cell r="CD1284">
            <v>0</v>
          </cell>
          <cell r="CE1284">
            <v>0</v>
          </cell>
          <cell r="CF1284">
            <v>0</v>
          </cell>
          <cell r="CG1284">
            <v>0</v>
          </cell>
          <cell r="CH1284">
            <v>0</v>
          </cell>
          <cell r="CI1284">
            <v>0</v>
          </cell>
          <cell r="CJ1284">
            <v>0</v>
          </cell>
          <cell r="CK1284">
            <v>0</v>
          </cell>
          <cell r="CL1284">
            <v>0</v>
          </cell>
          <cell r="CM1284">
            <v>0</v>
          </cell>
          <cell r="CN1284">
            <v>0</v>
          </cell>
          <cell r="CO1284">
            <v>0</v>
          </cell>
          <cell r="CP1284">
            <v>0</v>
          </cell>
          <cell r="CQ1284">
            <v>0</v>
          </cell>
          <cell r="CR1284">
            <v>0</v>
          </cell>
          <cell r="CS1284">
            <v>0</v>
          </cell>
          <cell r="CT1284">
            <v>0</v>
          </cell>
          <cell r="CU1284">
            <v>0</v>
          </cell>
          <cell r="CV1284">
            <v>0</v>
          </cell>
          <cell r="CW1284">
            <v>0</v>
          </cell>
          <cell r="CX1284">
            <v>0</v>
          </cell>
          <cell r="CY1284">
            <v>0</v>
          </cell>
          <cell r="CZ1284">
            <v>0</v>
          </cell>
          <cell r="DA1284">
            <v>0</v>
          </cell>
          <cell r="DB1284">
            <v>0</v>
          </cell>
        </row>
        <row r="1285">
          <cell r="C1285" t="str">
            <v>HB49</v>
          </cell>
          <cell r="E1285">
            <v>1661590.5303440271</v>
          </cell>
          <cell r="F1285">
            <v>1450523.507706794</v>
          </cell>
          <cell r="G1285">
            <v>1447942.7118644067</v>
          </cell>
          <cell r="N1285">
            <v>0</v>
          </cell>
          <cell r="O1285">
            <v>0</v>
          </cell>
          <cell r="P1285">
            <v>0</v>
          </cell>
          <cell r="Q1285">
            <v>0</v>
          </cell>
          <cell r="R1285">
            <v>0</v>
          </cell>
          <cell r="S1285">
            <v>0</v>
          </cell>
          <cell r="T1285">
            <v>0</v>
          </cell>
          <cell r="U1285">
            <v>0</v>
          </cell>
          <cell r="V1285">
            <v>0</v>
          </cell>
          <cell r="W1285">
            <v>0</v>
          </cell>
          <cell r="X1285">
            <v>0</v>
          </cell>
          <cell r="Y1285">
            <v>0</v>
          </cell>
          <cell r="Z1285">
            <v>0</v>
          </cell>
          <cell r="AA1285">
            <v>0</v>
          </cell>
          <cell r="AB1285">
            <v>0</v>
          </cell>
          <cell r="AC1285">
            <v>0</v>
          </cell>
          <cell r="AD1285">
            <v>0</v>
          </cell>
          <cell r="AE1285">
            <v>0</v>
          </cell>
          <cell r="AF1285">
            <v>0</v>
          </cell>
          <cell r="AG1285">
            <v>0</v>
          </cell>
          <cell r="AH1285">
            <v>0</v>
          </cell>
          <cell r="AI1285">
            <v>0</v>
          </cell>
          <cell r="AJ1285">
            <v>0</v>
          </cell>
          <cell r="AK1285">
            <v>0</v>
          </cell>
          <cell r="AL1285">
            <v>0</v>
          </cell>
          <cell r="AM1285">
            <v>0</v>
          </cell>
          <cell r="AN1285">
            <v>0</v>
          </cell>
          <cell r="AO1285">
            <v>0</v>
          </cell>
          <cell r="AP1285">
            <v>0</v>
          </cell>
          <cell r="AQ1285">
            <v>0</v>
          </cell>
          <cell r="AR1285">
            <v>0</v>
          </cell>
          <cell r="AS1285">
            <v>0</v>
          </cell>
          <cell r="AT1285">
            <v>0</v>
          </cell>
          <cell r="AU1285">
            <v>0</v>
          </cell>
          <cell r="AV1285">
            <v>0</v>
          </cell>
          <cell r="AW1285">
            <v>0</v>
          </cell>
          <cell r="AX1285">
            <v>0</v>
          </cell>
          <cell r="AY1285">
            <v>0</v>
          </cell>
          <cell r="AZ1285">
            <v>0</v>
          </cell>
          <cell r="BA1285">
            <v>1520167.8384633635</v>
          </cell>
          <cell r="BB1285">
            <v>1382047.5360559048</v>
          </cell>
          <cell r="BC1285">
            <v>1326880.3389830508</v>
          </cell>
          <cell r="BD1285">
            <v>141422.6918806638</v>
          </cell>
          <cell r="BE1285">
            <v>68475.971650889624</v>
          </cell>
          <cell r="BF1285">
            <v>121062.37288135594</v>
          </cell>
          <cell r="BG1285">
            <v>0</v>
          </cell>
          <cell r="BH1285">
            <v>0</v>
          </cell>
          <cell r="BI1285">
            <v>0</v>
          </cell>
          <cell r="BJ1285">
            <v>0</v>
          </cell>
          <cell r="BK1285">
            <v>0</v>
          </cell>
          <cell r="BL1285">
            <v>0</v>
          </cell>
          <cell r="BM1285">
            <v>0</v>
          </cell>
          <cell r="BN1285">
            <v>0</v>
          </cell>
          <cell r="BO1285">
            <v>0</v>
          </cell>
          <cell r="BP1285">
            <v>0</v>
          </cell>
          <cell r="BQ1285">
            <v>0</v>
          </cell>
          <cell r="BR1285">
            <v>0</v>
          </cell>
          <cell r="BS1285">
            <v>0</v>
          </cell>
          <cell r="BT1285">
            <v>0</v>
          </cell>
          <cell r="BU1285">
            <v>0</v>
          </cell>
          <cell r="BV1285">
            <v>0</v>
          </cell>
          <cell r="BW1285">
            <v>0</v>
          </cell>
          <cell r="BX1285">
            <v>0</v>
          </cell>
          <cell r="BY1285">
            <v>0</v>
          </cell>
          <cell r="BZ1285">
            <v>0</v>
          </cell>
          <cell r="CA1285">
            <v>0</v>
          </cell>
          <cell r="CB1285">
            <v>0</v>
          </cell>
          <cell r="CC1285">
            <v>0</v>
          </cell>
          <cell r="CD1285">
            <v>0</v>
          </cell>
          <cell r="CE1285">
            <v>0</v>
          </cell>
          <cell r="CF1285">
            <v>0</v>
          </cell>
          <cell r="CG1285">
            <v>0</v>
          </cell>
          <cell r="CH1285">
            <v>0</v>
          </cell>
          <cell r="CI1285">
            <v>0</v>
          </cell>
          <cell r="CJ1285">
            <v>0</v>
          </cell>
          <cell r="CK1285">
            <v>0</v>
          </cell>
          <cell r="CL1285">
            <v>0</v>
          </cell>
          <cell r="CM1285">
            <v>0</v>
          </cell>
          <cell r="CN1285">
            <v>0</v>
          </cell>
          <cell r="CO1285">
            <v>0</v>
          </cell>
          <cell r="CP1285">
            <v>0</v>
          </cell>
          <cell r="CQ1285">
            <v>0</v>
          </cell>
          <cell r="CR1285">
            <v>0</v>
          </cell>
          <cell r="CS1285">
            <v>0</v>
          </cell>
          <cell r="CT1285">
            <v>0</v>
          </cell>
          <cell r="CU1285">
            <v>0</v>
          </cell>
          <cell r="CV1285">
            <v>0</v>
          </cell>
          <cell r="CW1285">
            <v>0</v>
          </cell>
          <cell r="CX1285">
            <v>0</v>
          </cell>
          <cell r="CY1285">
            <v>0</v>
          </cell>
          <cell r="CZ1285">
            <v>0</v>
          </cell>
          <cell r="DA1285">
            <v>0</v>
          </cell>
          <cell r="DB1285">
            <v>0</v>
          </cell>
        </row>
        <row r="1286">
          <cell r="C1286" t="str">
            <v>HB50</v>
          </cell>
          <cell r="E1286">
            <v>1873790.9158220144</v>
          </cell>
          <cell r="F1286">
            <v>1532116.625861129</v>
          </cell>
          <cell r="G1286">
            <v>1619886.8644067796</v>
          </cell>
          <cell r="N1286">
            <v>0</v>
          </cell>
          <cell r="O1286">
            <v>0</v>
          </cell>
          <cell r="P1286">
            <v>0</v>
          </cell>
          <cell r="Q1286">
            <v>0</v>
          </cell>
          <cell r="R1286">
            <v>0</v>
          </cell>
          <cell r="S1286">
            <v>0</v>
          </cell>
          <cell r="T1286">
            <v>0</v>
          </cell>
          <cell r="U1286">
            <v>0</v>
          </cell>
          <cell r="V1286">
            <v>0</v>
          </cell>
          <cell r="W1286">
            <v>0</v>
          </cell>
          <cell r="X1286">
            <v>0</v>
          </cell>
          <cell r="Y1286">
            <v>0</v>
          </cell>
          <cell r="Z1286">
            <v>0</v>
          </cell>
          <cell r="AA1286">
            <v>0</v>
          </cell>
          <cell r="AB1286">
            <v>0</v>
          </cell>
          <cell r="AC1286">
            <v>0</v>
          </cell>
          <cell r="AD1286">
            <v>0</v>
          </cell>
          <cell r="AE1286">
            <v>0</v>
          </cell>
          <cell r="AF1286">
            <v>0</v>
          </cell>
          <cell r="AG1286">
            <v>0</v>
          </cell>
          <cell r="AH1286">
            <v>0</v>
          </cell>
          <cell r="AI1286">
            <v>0</v>
          </cell>
          <cell r="AJ1286">
            <v>0</v>
          </cell>
          <cell r="AK1286">
            <v>0</v>
          </cell>
          <cell r="AL1286">
            <v>0</v>
          </cell>
          <cell r="AM1286">
            <v>0</v>
          </cell>
          <cell r="AN1286">
            <v>0</v>
          </cell>
          <cell r="AO1286">
            <v>0</v>
          </cell>
          <cell r="AP1286">
            <v>0</v>
          </cell>
          <cell r="AQ1286">
            <v>0</v>
          </cell>
          <cell r="AR1286">
            <v>0</v>
          </cell>
          <cell r="AS1286">
            <v>0</v>
          </cell>
          <cell r="AT1286">
            <v>0</v>
          </cell>
          <cell r="AU1286">
            <v>1873790.9158220144</v>
          </cell>
          <cell r="AV1286">
            <v>1532116.625861129</v>
          </cell>
          <cell r="AW1286">
            <v>1619886.8644067796</v>
          </cell>
          <cell r="AX1286">
            <v>0</v>
          </cell>
          <cell r="AY1286">
            <v>0</v>
          </cell>
          <cell r="AZ1286">
            <v>0</v>
          </cell>
          <cell r="BA1286">
            <v>0</v>
          </cell>
          <cell r="BB1286">
            <v>0</v>
          </cell>
          <cell r="BC1286">
            <v>0</v>
          </cell>
          <cell r="BD1286">
            <v>0</v>
          </cell>
          <cell r="BE1286">
            <v>0</v>
          </cell>
          <cell r="BF1286">
            <v>0</v>
          </cell>
          <cell r="BG1286">
            <v>0</v>
          </cell>
          <cell r="BH1286">
            <v>0</v>
          </cell>
          <cell r="BI1286">
            <v>0</v>
          </cell>
          <cell r="BJ1286">
            <v>0</v>
          </cell>
          <cell r="BK1286">
            <v>0</v>
          </cell>
          <cell r="BL1286">
            <v>0</v>
          </cell>
          <cell r="BM1286">
            <v>0</v>
          </cell>
          <cell r="BN1286">
            <v>0</v>
          </cell>
          <cell r="BO1286">
            <v>0</v>
          </cell>
          <cell r="BP1286">
            <v>0</v>
          </cell>
          <cell r="BQ1286">
            <v>0</v>
          </cell>
          <cell r="BR1286">
            <v>0</v>
          </cell>
          <cell r="BS1286">
            <v>0</v>
          </cell>
          <cell r="BT1286">
            <v>0</v>
          </cell>
          <cell r="BU1286">
            <v>0</v>
          </cell>
          <cell r="BV1286">
            <v>0</v>
          </cell>
          <cell r="BW1286">
            <v>0</v>
          </cell>
          <cell r="BX1286">
            <v>0</v>
          </cell>
          <cell r="BY1286">
            <v>0</v>
          </cell>
          <cell r="BZ1286">
            <v>0</v>
          </cell>
          <cell r="CA1286">
            <v>0</v>
          </cell>
          <cell r="CB1286">
            <v>0</v>
          </cell>
          <cell r="CC1286">
            <v>0</v>
          </cell>
          <cell r="CD1286">
            <v>0</v>
          </cell>
          <cell r="CE1286">
            <v>0</v>
          </cell>
          <cell r="CF1286">
            <v>0</v>
          </cell>
          <cell r="CG1286">
            <v>0</v>
          </cell>
          <cell r="CH1286">
            <v>0</v>
          </cell>
          <cell r="CI1286">
            <v>0</v>
          </cell>
          <cell r="CJ1286">
            <v>0</v>
          </cell>
          <cell r="CK1286">
            <v>0</v>
          </cell>
          <cell r="CL1286">
            <v>0</v>
          </cell>
          <cell r="CM1286">
            <v>0</v>
          </cell>
          <cell r="CN1286">
            <v>0</v>
          </cell>
          <cell r="CO1286">
            <v>0</v>
          </cell>
          <cell r="CP1286">
            <v>0</v>
          </cell>
          <cell r="CQ1286">
            <v>0</v>
          </cell>
          <cell r="CR1286">
            <v>0</v>
          </cell>
          <cell r="CS1286">
            <v>0</v>
          </cell>
          <cell r="CT1286">
            <v>0</v>
          </cell>
          <cell r="CU1286">
            <v>0</v>
          </cell>
          <cell r="CV1286">
            <v>0</v>
          </cell>
          <cell r="CW1286">
            <v>0</v>
          </cell>
          <cell r="CX1286">
            <v>0</v>
          </cell>
          <cell r="CY1286">
            <v>0</v>
          </cell>
          <cell r="CZ1286">
            <v>0</v>
          </cell>
          <cell r="DA1286">
            <v>0</v>
          </cell>
          <cell r="DB1286">
            <v>0</v>
          </cell>
        </row>
        <row r="1287">
          <cell r="C1287" t="str">
            <v>HB51</v>
          </cell>
          <cell r="E1287">
            <v>2333820.1528006643</v>
          </cell>
          <cell r="F1287">
            <v>1163389.6277940227</v>
          </cell>
          <cell r="G1287">
            <v>1988161.1864406778</v>
          </cell>
          <cell r="N1287">
            <v>0</v>
          </cell>
          <cell r="O1287">
            <v>0</v>
          </cell>
          <cell r="P1287">
            <v>0</v>
          </cell>
          <cell r="Q1287">
            <v>0</v>
          </cell>
          <cell r="R1287">
            <v>0</v>
          </cell>
          <cell r="S1287">
            <v>0</v>
          </cell>
          <cell r="T1287">
            <v>0</v>
          </cell>
          <cell r="U1287">
            <v>0</v>
          </cell>
          <cell r="V1287">
            <v>0</v>
          </cell>
          <cell r="W1287">
            <v>0</v>
          </cell>
          <cell r="X1287">
            <v>0</v>
          </cell>
          <cell r="Y1287">
            <v>0</v>
          </cell>
          <cell r="Z1287">
            <v>0</v>
          </cell>
          <cell r="AA1287">
            <v>0</v>
          </cell>
          <cell r="AB1287">
            <v>0</v>
          </cell>
          <cell r="AC1287">
            <v>0</v>
          </cell>
          <cell r="AD1287">
            <v>0</v>
          </cell>
          <cell r="AE1287">
            <v>0</v>
          </cell>
          <cell r="AF1287">
            <v>0</v>
          </cell>
          <cell r="AG1287">
            <v>0</v>
          </cell>
          <cell r="AH1287">
            <v>0</v>
          </cell>
          <cell r="AI1287">
            <v>84235.011120660056</v>
          </cell>
          <cell r="AJ1287">
            <v>372997.71373345878</v>
          </cell>
          <cell r="AK1287">
            <v>75757.457627118652</v>
          </cell>
          <cell r="AL1287">
            <v>0</v>
          </cell>
          <cell r="AM1287">
            <v>0</v>
          </cell>
          <cell r="AN1287">
            <v>0</v>
          </cell>
          <cell r="AO1287">
            <v>0</v>
          </cell>
          <cell r="AP1287">
            <v>0</v>
          </cell>
          <cell r="AQ1287">
            <v>0</v>
          </cell>
          <cell r="AR1287">
            <v>345867.65876955254</v>
          </cell>
          <cell r="AS1287">
            <v>340362.52589582192</v>
          </cell>
          <cell r="AT1287">
            <v>291260.25423728814</v>
          </cell>
          <cell r="AU1287">
            <v>1903717.4829104519</v>
          </cell>
          <cell r="AV1287">
            <v>450029.38816474198</v>
          </cell>
          <cell r="AW1287">
            <v>1621143.4745762714</v>
          </cell>
          <cell r="AX1287">
            <v>0</v>
          </cell>
          <cell r="AY1287">
            <v>0</v>
          </cell>
          <cell r="AZ1287">
            <v>0</v>
          </cell>
          <cell r="BA1287">
            <v>0</v>
          </cell>
          <cell r="BB1287">
            <v>0</v>
          </cell>
          <cell r="BC1287">
            <v>0</v>
          </cell>
          <cell r="BD1287">
            <v>0</v>
          </cell>
          <cell r="BE1287">
            <v>0</v>
          </cell>
          <cell r="BF1287">
            <v>0</v>
          </cell>
          <cell r="BG1287">
            <v>0</v>
          </cell>
          <cell r="BH1287">
            <v>0</v>
          </cell>
          <cell r="BI1287">
            <v>0</v>
          </cell>
          <cell r="BJ1287">
            <v>0</v>
          </cell>
          <cell r="BK1287">
            <v>0</v>
          </cell>
          <cell r="BL1287">
            <v>0</v>
          </cell>
          <cell r="BM1287">
            <v>0</v>
          </cell>
          <cell r="BN1287">
            <v>0</v>
          </cell>
          <cell r="BO1287">
            <v>0</v>
          </cell>
          <cell r="BP1287">
            <v>0</v>
          </cell>
          <cell r="BQ1287">
            <v>0</v>
          </cell>
          <cell r="BR1287">
            <v>0</v>
          </cell>
          <cell r="BS1287">
            <v>0</v>
          </cell>
          <cell r="BT1287">
            <v>0</v>
          </cell>
          <cell r="BU1287">
            <v>0</v>
          </cell>
          <cell r="BV1287">
            <v>0</v>
          </cell>
          <cell r="BW1287">
            <v>0</v>
          </cell>
          <cell r="BX1287">
            <v>0</v>
          </cell>
          <cell r="BY1287">
            <v>0</v>
          </cell>
          <cell r="BZ1287">
            <v>0</v>
          </cell>
          <cell r="CA1287">
            <v>0</v>
          </cell>
          <cell r="CB1287">
            <v>0</v>
          </cell>
          <cell r="CC1287">
            <v>0</v>
          </cell>
          <cell r="CD1287">
            <v>0</v>
          </cell>
          <cell r="CE1287">
            <v>0</v>
          </cell>
          <cell r="CF1287">
            <v>0</v>
          </cell>
          <cell r="CG1287">
            <v>0</v>
          </cell>
          <cell r="CH1287">
            <v>0</v>
          </cell>
          <cell r="CI1287">
            <v>0</v>
          </cell>
          <cell r="CJ1287">
            <v>0</v>
          </cell>
          <cell r="CK1287">
            <v>0</v>
          </cell>
          <cell r="CL1287">
            <v>0</v>
          </cell>
          <cell r="CM1287">
            <v>0</v>
          </cell>
          <cell r="CN1287">
            <v>0</v>
          </cell>
          <cell r="CO1287">
            <v>0</v>
          </cell>
          <cell r="CP1287">
            <v>0</v>
          </cell>
          <cell r="CQ1287">
            <v>0</v>
          </cell>
          <cell r="CR1287">
            <v>0</v>
          </cell>
          <cell r="CS1287">
            <v>0</v>
          </cell>
          <cell r="CT1287">
            <v>0</v>
          </cell>
          <cell r="CU1287">
            <v>0</v>
          </cell>
          <cell r="CV1287">
            <v>0</v>
          </cell>
          <cell r="CW1287">
            <v>0</v>
          </cell>
          <cell r="CX1287">
            <v>0</v>
          </cell>
          <cell r="CY1287">
            <v>0</v>
          </cell>
          <cell r="CZ1287">
            <v>0</v>
          </cell>
          <cell r="DA1287">
            <v>0</v>
          </cell>
          <cell r="DB1287">
            <v>0</v>
          </cell>
        </row>
        <row r="1288">
          <cell r="C1288" t="str">
            <v>HB52</v>
          </cell>
          <cell r="E1288">
            <v>1210915.8291826476</v>
          </cell>
          <cell r="F1288">
            <v>323578.03885612322</v>
          </cell>
          <cell r="G1288">
            <v>1014774.0677966103</v>
          </cell>
          <cell r="N1288">
            <v>0</v>
          </cell>
          <cell r="O1288">
            <v>0</v>
          </cell>
          <cell r="P1288">
            <v>0</v>
          </cell>
          <cell r="Q1288">
            <v>0</v>
          </cell>
          <cell r="R1288">
            <v>0</v>
          </cell>
          <cell r="S1288">
            <v>0</v>
          </cell>
          <cell r="T1288">
            <v>0</v>
          </cell>
          <cell r="U1288">
            <v>0</v>
          </cell>
          <cell r="V1288">
            <v>0</v>
          </cell>
          <cell r="W1288">
            <v>0</v>
          </cell>
          <cell r="X1288">
            <v>0</v>
          </cell>
          <cell r="Y1288">
            <v>0</v>
          </cell>
          <cell r="Z1288">
            <v>0</v>
          </cell>
          <cell r="AA1288">
            <v>0</v>
          </cell>
          <cell r="AB1288">
            <v>0</v>
          </cell>
          <cell r="AC1288">
            <v>0</v>
          </cell>
          <cell r="AD1288">
            <v>0</v>
          </cell>
          <cell r="AE1288">
            <v>0</v>
          </cell>
          <cell r="AF1288">
            <v>0</v>
          </cell>
          <cell r="AG1288">
            <v>0</v>
          </cell>
          <cell r="AH1288">
            <v>0</v>
          </cell>
          <cell r="AI1288">
            <v>581813.73199030058</v>
          </cell>
          <cell r="AJ1288">
            <v>126627.54448134011</v>
          </cell>
          <cell r="AK1288">
            <v>476584.06779661018</v>
          </cell>
          <cell r="AL1288">
            <v>0</v>
          </cell>
          <cell r="AM1288">
            <v>0</v>
          </cell>
          <cell r="AN1288">
            <v>0</v>
          </cell>
          <cell r="AO1288">
            <v>0</v>
          </cell>
          <cell r="AP1288">
            <v>0</v>
          </cell>
          <cell r="AQ1288">
            <v>0</v>
          </cell>
          <cell r="AR1288">
            <v>133683.91665131587</v>
          </cell>
          <cell r="AS1288">
            <v>43995.380631412001</v>
          </cell>
          <cell r="AT1288">
            <v>122595.59322033901</v>
          </cell>
          <cell r="AU1288">
            <v>495418.18054103106</v>
          </cell>
          <cell r="AV1288">
            <v>152955.11374337116</v>
          </cell>
          <cell r="AW1288">
            <v>415594.40677966102</v>
          </cell>
          <cell r="AX1288">
            <v>0</v>
          </cell>
          <cell r="AY1288">
            <v>0</v>
          </cell>
          <cell r="AZ1288">
            <v>0</v>
          </cell>
          <cell r="BA1288">
            <v>0</v>
          </cell>
          <cell r="BB1288">
            <v>0</v>
          </cell>
          <cell r="BC1288">
            <v>0</v>
          </cell>
          <cell r="BD1288">
            <v>0</v>
          </cell>
          <cell r="BE1288">
            <v>0</v>
          </cell>
          <cell r="BF1288">
            <v>0</v>
          </cell>
          <cell r="BG1288">
            <v>0</v>
          </cell>
          <cell r="BH1288">
            <v>0</v>
          </cell>
          <cell r="BI1288">
            <v>0</v>
          </cell>
          <cell r="BJ1288">
            <v>0</v>
          </cell>
          <cell r="BK1288">
            <v>0</v>
          </cell>
          <cell r="BL1288">
            <v>0</v>
          </cell>
          <cell r="BM1288">
            <v>0</v>
          </cell>
          <cell r="BN1288">
            <v>0</v>
          </cell>
          <cell r="BO1288">
            <v>0</v>
          </cell>
          <cell r="BP1288">
            <v>0</v>
          </cell>
          <cell r="BQ1288">
            <v>0</v>
          </cell>
          <cell r="BR1288">
            <v>0</v>
          </cell>
          <cell r="BS1288">
            <v>0</v>
          </cell>
          <cell r="BT1288">
            <v>0</v>
          </cell>
          <cell r="BU1288">
            <v>0</v>
          </cell>
          <cell r="BV1288">
            <v>0</v>
          </cell>
          <cell r="BW1288">
            <v>0</v>
          </cell>
          <cell r="BX1288">
            <v>0</v>
          </cell>
          <cell r="BY1288">
            <v>0</v>
          </cell>
          <cell r="BZ1288">
            <v>0</v>
          </cell>
          <cell r="CA1288">
            <v>0</v>
          </cell>
          <cell r="CB1288">
            <v>0</v>
          </cell>
          <cell r="CC1288">
            <v>0</v>
          </cell>
          <cell r="CD1288">
            <v>0</v>
          </cell>
          <cell r="CE1288">
            <v>0</v>
          </cell>
          <cell r="CF1288">
            <v>0</v>
          </cell>
          <cell r="CG1288">
            <v>0</v>
          </cell>
          <cell r="CH1288">
            <v>0</v>
          </cell>
          <cell r="CI1288">
            <v>0</v>
          </cell>
          <cell r="CJ1288">
            <v>0</v>
          </cell>
          <cell r="CK1288">
            <v>0</v>
          </cell>
          <cell r="CL1288">
            <v>0</v>
          </cell>
          <cell r="CM1288">
            <v>0</v>
          </cell>
          <cell r="CN1288">
            <v>0</v>
          </cell>
          <cell r="CO1288">
            <v>0</v>
          </cell>
          <cell r="CP1288">
            <v>0</v>
          </cell>
          <cell r="CQ1288">
            <v>0</v>
          </cell>
          <cell r="CR1288">
            <v>0</v>
          </cell>
          <cell r="CS1288">
            <v>0</v>
          </cell>
          <cell r="CT1288">
            <v>0</v>
          </cell>
          <cell r="CU1288">
            <v>0</v>
          </cell>
          <cell r="CV1288">
            <v>0</v>
          </cell>
          <cell r="CW1288">
            <v>0</v>
          </cell>
          <cell r="CX1288">
            <v>0</v>
          </cell>
          <cell r="CY1288">
            <v>0</v>
          </cell>
          <cell r="CZ1288">
            <v>0</v>
          </cell>
          <cell r="DA1288">
            <v>0</v>
          </cell>
          <cell r="DB1288">
            <v>0</v>
          </cell>
        </row>
        <row r="1289">
          <cell r="E1289">
            <v>142951099.08533201</v>
          </cell>
          <cell r="F1289">
            <v>91447716.573326036</v>
          </cell>
          <cell r="G1289">
            <v>126625860.84745765</v>
          </cell>
          <cell r="M1289">
            <v>234398815.658658</v>
          </cell>
          <cell r="N1289">
            <v>81161.795389889696</v>
          </cell>
          <cell r="O1289">
            <v>3251722.4988848683</v>
          </cell>
          <cell r="Q1289">
            <v>8110378.9410608597</v>
          </cell>
          <cell r="R1289">
            <v>1762887.4404024384</v>
          </cell>
          <cell r="T1289">
            <v>9710302.3400334436</v>
          </cell>
          <cell r="U1289">
            <v>2768422.0305298101</v>
          </cell>
          <cell r="W1289">
            <v>9228848.6479241345</v>
          </cell>
          <cell r="X1289">
            <v>1772632.6111413981</v>
          </cell>
          <cell r="Z1289">
            <v>7061855.9854811402</v>
          </cell>
          <cell r="AA1289">
            <v>1838391.4075432415</v>
          </cell>
          <cell r="AC1289">
            <v>4917558.4793330608</v>
          </cell>
          <cell r="AD1289">
            <v>3840019.272438915</v>
          </cell>
          <cell r="AF1289">
            <v>8106541.0984187368</v>
          </cell>
          <cell r="AG1289">
            <v>7788177.6396391923</v>
          </cell>
          <cell r="AI1289">
            <v>11054336.340654165</v>
          </cell>
          <cell r="AJ1289">
            <v>5036514.7447588826</v>
          </cell>
          <cell r="AL1289">
            <v>10773419.844877008</v>
          </cell>
          <cell r="AM1289">
            <v>4997653.5324874856</v>
          </cell>
          <cell r="AO1289">
            <v>8593525.6757153887</v>
          </cell>
          <cell r="AP1289">
            <v>7032508.9406254636</v>
          </cell>
          <cell r="AR1289">
            <v>8440640.1600973643</v>
          </cell>
          <cell r="AS1289">
            <v>7175221.9722951865</v>
          </cell>
          <cell r="AU1289">
            <v>10450775.285255861</v>
          </cell>
          <cell r="AV1289">
            <v>5298832.7449571295</v>
          </cell>
          <cell r="AX1289">
            <v>8591648.2015208378</v>
          </cell>
          <cell r="AY1289">
            <v>7034261.3178371396</v>
          </cell>
          <cell r="BA1289">
            <v>9346030.4798548687</v>
          </cell>
          <cell r="BB1289">
            <v>6330073.4038756983</v>
          </cell>
          <cell r="BD1289">
            <v>9538276.4446285758</v>
          </cell>
          <cell r="BE1289">
            <v>6150618.8011101754</v>
          </cell>
          <cell r="BG1289">
            <v>8111571.3926306171</v>
          </cell>
          <cell r="BH1289">
            <v>7482396.4573524306</v>
          </cell>
          <cell r="BJ1289">
            <v>6553480.433300768</v>
          </cell>
          <cell r="BK1289">
            <v>6139029.6027655248</v>
          </cell>
          <cell r="BM1289">
            <v>4280747.5391552597</v>
          </cell>
          <cell r="BN1289">
            <v>5748352.1546810707</v>
          </cell>
          <cell r="BP1289">
            <v>0</v>
          </cell>
          <cell r="BQ1289">
            <v>0</v>
          </cell>
          <cell r="BS1289">
            <v>0</v>
          </cell>
          <cell r="BT1289">
            <v>0</v>
          </cell>
          <cell r="BV1289">
            <v>0</v>
          </cell>
          <cell r="BW1289">
            <v>0</v>
          </cell>
          <cell r="BY1289">
            <v>0</v>
          </cell>
          <cell r="BZ1289">
            <v>0</v>
          </cell>
          <cell r="CB1289">
            <v>0</v>
          </cell>
          <cell r="CC1289">
            <v>0</v>
          </cell>
          <cell r="CE1289">
            <v>0</v>
          </cell>
          <cell r="CF1289">
            <v>0</v>
          </cell>
          <cell r="CH1289">
            <v>0</v>
          </cell>
          <cell r="CI1289">
            <v>0</v>
          </cell>
          <cell r="CK1289">
            <v>0</v>
          </cell>
          <cell r="CL1289">
            <v>0</v>
          </cell>
          <cell r="CN1289">
            <v>0</v>
          </cell>
          <cell r="CO1289">
            <v>0</v>
          </cell>
          <cell r="CQ1289">
            <v>0</v>
          </cell>
          <cell r="CR1289">
            <v>0</v>
          </cell>
          <cell r="CT1289">
            <v>0</v>
          </cell>
          <cell r="CU1289">
            <v>0</v>
          </cell>
          <cell r="CW1289">
            <v>0</v>
          </cell>
          <cell r="CX1289">
            <v>0</v>
          </cell>
          <cell r="CZ1289">
            <v>0</v>
          </cell>
          <cell r="DA1289">
            <v>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fn Phase MineMAX Output"/>
      <sheetName val="Defn Phase Tonnes &amp; Volumes"/>
      <sheetName val="Defn Phase Mine Summary"/>
      <sheetName val="Defn Phase Spile Summary"/>
      <sheetName val="Defn PhaseTamarine Schedule"/>
      <sheetName val="Defn Phase Dump+Spile Volumes"/>
      <sheetName val="Defn Phase Backfill Schedule"/>
      <sheetName val="Defn Phase Topsoil Schedule"/>
      <sheetName val="Defn Phase Haul Profiles"/>
      <sheetName val="Defn Phase Excavatability"/>
      <sheetName val="INPUT TO MMS COST MODEL"/>
      <sheetName val="MineMAX Cashflows"/>
      <sheetName val="RNO Model"/>
      <sheetName val="Mined Tonnes &amp; Volumes Summary"/>
      <sheetName val="Ex Sum"/>
      <sheetName val="Marketing"/>
      <sheetName val="New Sales"/>
      <sheetName val="Mkt KPIs"/>
      <sheetName val="Mkt Graph"/>
      <sheetName val="Prod KPIs 1"/>
      <sheetName val="Prod KPIs 2"/>
      <sheetName val="Prod KPIs 3"/>
      <sheetName val="Cost KPIs"/>
      <sheetName val="R&amp;M"/>
      <sheetName val="Cost Anal"/>
      <sheetName val="HR KPIs 1"/>
      <sheetName val="HR KPIs 2"/>
      <sheetName val="Environ 1"/>
      <sheetName val="M&amp;S"/>
      <sheetName val="Fin KPIs"/>
      <sheetName val="Inc Stat Anal FY"/>
      <sheetName val="Fin Targets Qld"/>
      <sheetName val="Key Fin"/>
      <sheetName val="Act Data"/>
      <sheetName val="Decision Analysis"/>
    </sheetNames>
    <sheetDataSet>
      <sheetData sheetId="0" refreshError="1"/>
      <sheetData sheetId="1" refreshError="1">
        <row r="880">
          <cell r="C880" t="str">
            <v>HYN1</v>
          </cell>
          <cell r="E880">
            <v>1173192.5576514658</v>
          </cell>
          <cell r="F880">
            <v>401100.1211775784</v>
          </cell>
          <cell r="G880">
            <v>983351.27118644072</v>
          </cell>
          <cell r="N880">
            <v>27168.478537448631</v>
          </cell>
          <cell r="O880">
            <v>14286.80304306884</v>
          </cell>
          <cell r="P880">
            <v>24048.728813559323</v>
          </cell>
          <cell r="Q880">
            <v>1146024.0791140171</v>
          </cell>
          <cell r="R880">
            <v>386813.31813450955</v>
          </cell>
          <cell r="S880">
            <v>959302.5423728812</v>
          </cell>
          <cell r="T880">
            <v>0</v>
          </cell>
          <cell r="U880">
            <v>0</v>
          </cell>
          <cell r="V880">
            <v>0</v>
          </cell>
          <cell r="W880">
            <v>0</v>
          </cell>
          <cell r="X880">
            <v>0</v>
          </cell>
          <cell r="Y880">
            <v>0</v>
          </cell>
          <cell r="Z880">
            <v>0</v>
          </cell>
          <cell r="AA880">
            <v>0</v>
          </cell>
          <cell r="AB880">
            <v>0</v>
          </cell>
          <cell r="AC880">
            <v>0</v>
          </cell>
          <cell r="AD880">
            <v>0</v>
          </cell>
          <cell r="AE880">
            <v>0</v>
          </cell>
          <cell r="AF880">
            <v>0</v>
          </cell>
          <cell r="AG880">
            <v>0</v>
          </cell>
          <cell r="AH880">
            <v>0</v>
          </cell>
          <cell r="AI880">
            <v>0</v>
          </cell>
          <cell r="AJ880">
            <v>0</v>
          </cell>
          <cell r="AK880">
            <v>0</v>
          </cell>
          <cell r="AL880">
            <v>0</v>
          </cell>
          <cell r="AM880">
            <v>0</v>
          </cell>
          <cell r="AN880">
            <v>0</v>
          </cell>
          <cell r="AO880">
            <v>0</v>
          </cell>
          <cell r="AP880">
            <v>0</v>
          </cell>
          <cell r="AQ880">
            <v>0</v>
          </cell>
          <cell r="AR880">
            <v>0</v>
          </cell>
          <cell r="AS880">
            <v>0</v>
          </cell>
          <cell r="AT880">
            <v>0</v>
          </cell>
          <cell r="AU880">
            <v>0</v>
          </cell>
          <cell r="AV880">
            <v>0</v>
          </cell>
          <cell r="AW880">
            <v>0</v>
          </cell>
          <cell r="AX880">
            <v>0</v>
          </cell>
          <cell r="AY880">
            <v>0</v>
          </cell>
          <cell r="AZ880">
            <v>0</v>
          </cell>
          <cell r="BA880">
            <v>0</v>
          </cell>
          <cell r="BB880">
            <v>0</v>
          </cell>
          <cell r="BC880">
            <v>0</v>
          </cell>
          <cell r="BD880">
            <v>0</v>
          </cell>
          <cell r="BE880">
            <v>0</v>
          </cell>
          <cell r="BF880">
            <v>0</v>
          </cell>
          <cell r="BG880">
            <v>0</v>
          </cell>
          <cell r="BH880">
            <v>0</v>
          </cell>
          <cell r="BI880">
            <v>0</v>
          </cell>
          <cell r="BJ880">
            <v>0</v>
          </cell>
          <cell r="BK880">
            <v>0</v>
          </cell>
          <cell r="BL880">
            <v>0</v>
          </cell>
          <cell r="BM880">
            <v>0</v>
          </cell>
          <cell r="BN880">
            <v>0</v>
          </cell>
          <cell r="BO880">
            <v>0</v>
          </cell>
          <cell r="BP880">
            <v>0</v>
          </cell>
          <cell r="BQ880">
            <v>0</v>
          </cell>
          <cell r="BR880">
            <v>0</v>
          </cell>
          <cell r="BS880">
            <v>0</v>
          </cell>
          <cell r="BT880">
            <v>0</v>
          </cell>
          <cell r="BU880">
            <v>0</v>
          </cell>
          <cell r="BV880">
            <v>0</v>
          </cell>
          <cell r="BW880">
            <v>0</v>
          </cell>
          <cell r="BX880">
            <v>0</v>
          </cell>
          <cell r="BY880">
            <v>0</v>
          </cell>
          <cell r="BZ880">
            <v>0</v>
          </cell>
          <cell r="CA880">
            <v>0</v>
          </cell>
          <cell r="CB880">
            <v>0</v>
          </cell>
          <cell r="CC880">
            <v>0</v>
          </cell>
          <cell r="CD880">
            <v>0</v>
          </cell>
          <cell r="CE880">
            <v>0</v>
          </cell>
          <cell r="CF880">
            <v>0</v>
          </cell>
          <cell r="CG880">
            <v>0</v>
          </cell>
          <cell r="CH880">
            <v>0</v>
          </cell>
          <cell r="CI880">
            <v>0</v>
          </cell>
          <cell r="CJ880">
            <v>0</v>
          </cell>
          <cell r="CK880">
            <v>0</v>
          </cell>
          <cell r="CL880">
            <v>0</v>
          </cell>
          <cell r="CM880">
            <v>0</v>
          </cell>
        </row>
        <row r="881">
          <cell r="C881" t="str">
            <v>HYN2</v>
          </cell>
          <cell r="E881">
            <v>2903618.2821787745</v>
          </cell>
          <cell r="F881">
            <v>669976.9053873223</v>
          </cell>
          <cell r="G881">
            <v>2469227.118644068</v>
          </cell>
          <cell r="N881">
            <v>6504.4572236266895</v>
          </cell>
          <cell r="O881">
            <v>19546.162710016353</v>
          </cell>
          <cell r="P881">
            <v>5767.8813559322043</v>
          </cell>
          <cell r="Q881">
            <v>1276014.0085195079</v>
          </cell>
          <cell r="R881">
            <v>158974.41294543291</v>
          </cell>
          <cell r="S881">
            <v>1121742.2881355933</v>
          </cell>
          <cell r="T881">
            <v>1621099.8164356397</v>
          </cell>
          <cell r="U881">
            <v>491456.329731873</v>
          </cell>
          <cell r="V881">
            <v>1341716.9491525423</v>
          </cell>
          <cell r="W881">
            <v>0</v>
          </cell>
          <cell r="X881">
            <v>0</v>
          </cell>
          <cell r="Y881">
            <v>0</v>
          </cell>
          <cell r="Z881">
            <v>0</v>
          </cell>
          <cell r="AA881">
            <v>0</v>
          </cell>
          <cell r="AB881">
            <v>0</v>
          </cell>
          <cell r="AC881">
            <v>0</v>
          </cell>
          <cell r="AD881">
            <v>0</v>
          </cell>
          <cell r="AE881">
            <v>0</v>
          </cell>
          <cell r="AF881">
            <v>0</v>
          </cell>
          <cell r="AG881">
            <v>0</v>
          </cell>
          <cell r="AH881">
            <v>0</v>
          </cell>
          <cell r="AI881">
            <v>0</v>
          </cell>
          <cell r="AJ881">
            <v>0</v>
          </cell>
          <cell r="AK881">
            <v>0</v>
          </cell>
          <cell r="AL881">
            <v>0</v>
          </cell>
          <cell r="AM881">
            <v>0</v>
          </cell>
          <cell r="AN881">
            <v>0</v>
          </cell>
          <cell r="AO881">
            <v>0</v>
          </cell>
          <cell r="AP881">
            <v>0</v>
          </cell>
          <cell r="AQ881">
            <v>0</v>
          </cell>
          <cell r="AR881">
            <v>0</v>
          </cell>
          <cell r="AS881">
            <v>0</v>
          </cell>
          <cell r="AT881">
            <v>0</v>
          </cell>
          <cell r="AU881">
            <v>0</v>
          </cell>
          <cell r="AV881">
            <v>0</v>
          </cell>
          <cell r="AW881">
            <v>0</v>
          </cell>
          <cell r="AX881">
            <v>0</v>
          </cell>
          <cell r="AY881">
            <v>0</v>
          </cell>
          <cell r="AZ881">
            <v>0</v>
          </cell>
          <cell r="BA881">
            <v>0</v>
          </cell>
          <cell r="BB881">
            <v>0</v>
          </cell>
          <cell r="BC881">
            <v>0</v>
          </cell>
          <cell r="BD881">
            <v>0</v>
          </cell>
          <cell r="BE881">
            <v>0</v>
          </cell>
          <cell r="BF881">
            <v>0</v>
          </cell>
          <cell r="BG881">
            <v>0</v>
          </cell>
          <cell r="BH881">
            <v>0</v>
          </cell>
          <cell r="BI881">
            <v>0</v>
          </cell>
          <cell r="BJ881">
            <v>0</v>
          </cell>
          <cell r="BK881">
            <v>0</v>
          </cell>
          <cell r="BL881">
            <v>0</v>
          </cell>
          <cell r="BM881">
            <v>0</v>
          </cell>
          <cell r="BN881">
            <v>0</v>
          </cell>
          <cell r="BO881">
            <v>0</v>
          </cell>
          <cell r="BP881">
            <v>0</v>
          </cell>
          <cell r="BQ881">
            <v>0</v>
          </cell>
          <cell r="BR881">
            <v>0</v>
          </cell>
          <cell r="BS881">
            <v>0</v>
          </cell>
          <cell r="BT881">
            <v>0</v>
          </cell>
          <cell r="BU881">
            <v>0</v>
          </cell>
          <cell r="BV881">
            <v>0</v>
          </cell>
          <cell r="BW881">
            <v>0</v>
          </cell>
          <cell r="BX881">
            <v>0</v>
          </cell>
          <cell r="BY881">
            <v>0</v>
          </cell>
          <cell r="BZ881">
            <v>0</v>
          </cell>
          <cell r="CA881">
            <v>0</v>
          </cell>
          <cell r="CB881">
            <v>0</v>
          </cell>
          <cell r="CC881">
            <v>0</v>
          </cell>
          <cell r="CD881">
            <v>0</v>
          </cell>
          <cell r="CE881">
            <v>0</v>
          </cell>
          <cell r="CF881">
            <v>0</v>
          </cell>
          <cell r="CG881">
            <v>0</v>
          </cell>
          <cell r="CH881">
            <v>0</v>
          </cell>
          <cell r="CI881">
            <v>0</v>
          </cell>
          <cell r="CJ881">
            <v>0</v>
          </cell>
          <cell r="CK881">
            <v>0</v>
          </cell>
          <cell r="CL881">
            <v>0</v>
          </cell>
          <cell r="CM881">
            <v>0</v>
          </cell>
        </row>
        <row r="882">
          <cell r="C882" t="str">
            <v>HYN3</v>
          </cell>
          <cell r="E882">
            <v>4008688.5362229599</v>
          </cell>
          <cell r="F882">
            <v>789444.09723943111</v>
          </cell>
          <cell r="G882">
            <v>3418944.2372881351</v>
          </cell>
          <cell r="N882">
            <v>47590.913098295452</v>
          </cell>
          <cell r="O882">
            <v>151629.67562075629</v>
          </cell>
          <cell r="P882">
            <v>42201.186440677971</v>
          </cell>
          <cell r="Q882">
            <v>0</v>
          </cell>
          <cell r="R882">
            <v>0</v>
          </cell>
          <cell r="S882">
            <v>0</v>
          </cell>
          <cell r="T882">
            <v>1818663.6571955294</v>
          </cell>
          <cell r="U882">
            <v>118061.90588293599</v>
          </cell>
          <cell r="V882">
            <v>1592877.2033898307</v>
          </cell>
          <cell r="W882">
            <v>1703141.5810905055</v>
          </cell>
          <cell r="X882">
            <v>358418.9782921148</v>
          </cell>
          <cell r="Y882">
            <v>1426622.4576271188</v>
          </cell>
          <cell r="Z882">
            <v>439292.38483863045</v>
          </cell>
          <cell r="AA882">
            <v>161333.53744362388</v>
          </cell>
          <cell r="AB882">
            <v>357243.3898305085</v>
          </cell>
          <cell r="AC882">
            <v>0</v>
          </cell>
          <cell r="AD882">
            <v>0</v>
          </cell>
          <cell r="AE882">
            <v>0</v>
          </cell>
          <cell r="AF882">
            <v>0</v>
          </cell>
          <cell r="AG882">
            <v>0</v>
          </cell>
          <cell r="AH882">
            <v>0</v>
          </cell>
          <cell r="AI882">
            <v>0</v>
          </cell>
          <cell r="AJ882">
            <v>0</v>
          </cell>
          <cell r="AK882">
            <v>0</v>
          </cell>
          <cell r="AL882">
            <v>0</v>
          </cell>
          <cell r="AM882">
            <v>0</v>
          </cell>
          <cell r="AN882">
            <v>0</v>
          </cell>
          <cell r="AO882">
            <v>0</v>
          </cell>
          <cell r="AP882">
            <v>0</v>
          </cell>
          <cell r="AQ882">
            <v>0</v>
          </cell>
          <cell r="AR882">
            <v>0</v>
          </cell>
          <cell r="AS882">
            <v>0</v>
          </cell>
          <cell r="AT882">
            <v>0</v>
          </cell>
          <cell r="AU882">
            <v>0</v>
          </cell>
          <cell r="AV882">
            <v>0</v>
          </cell>
          <cell r="AW882">
            <v>0</v>
          </cell>
          <cell r="AX882">
            <v>0</v>
          </cell>
          <cell r="AY882">
            <v>0</v>
          </cell>
          <cell r="AZ882">
            <v>0</v>
          </cell>
          <cell r="BA882">
            <v>0</v>
          </cell>
          <cell r="BB882">
            <v>0</v>
          </cell>
          <cell r="BC882">
            <v>0</v>
          </cell>
          <cell r="BD882">
            <v>0</v>
          </cell>
          <cell r="BE882">
            <v>0</v>
          </cell>
          <cell r="BF882">
            <v>0</v>
          </cell>
          <cell r="BG882">
            <v>0</v>
          </cell>
          <cell r="BH882">
            <v>0</v>
          </cell>
          <cell r="BI882">
            <v>0</v>
          </cell>
          <cell r="BJ882">
            <v>0</v>
          </cell>
          <cell r="BK882">
            <v>0</v>
          </cell>
          <cell r="BL882">
            <v>0</v>
          </cell>
          <cell r="BM882">
            <v>0</v>
          </cell>
          <cell r="BN882">
            <v>0</v>
          </cell>
          <cell r="BO882">
            <v>0</v>
          </cell>
          <cell r="BP882">
            <v>0</v>
          </cell>
          <cell r="BQ882">
            <v>0</v>
          </cell>
          <cell r="BR882">
            <v>0</v>
          </cell>
          <cell r="BS882">
            <v>0</v>
          </cell>
          <cell r="BT882">
            <v>0</v>
          </cell>
          <cell r="BU882">
            <v>0</v>
          </cell>
          <cell r="BV882">
            <v>0</v>
          </cell>
          <cell r="BW882">
            <v>0</v>
          </cell>
          <cell r="BX882">
            <v>0</v>
          </cell>
          <cell r="BY882">
            <v>0</v>
          </cell>
          <cell r="BZ882">
            <v>0</v>
          </cell>
          <cell r="CA882">
            <v>0</v>
          </cell>
          <cell r="CB882">
            <v>0</v>
          </cell>
          <cell r="CC882">
            <v>0</v>
          </cell>
          <cell r="CD882">
            <v>0</v>
          </cell>
          <cell r="CE882">
            <v>0</v>
          </cell>
          <cell r="CF882">
            <v>0</v>
          </cell>
          <cell r="CG882">
            <v>0</v>
          </cell>
          <cell r="CH882">
            <v>0</v>
          </cell>
          <cell r="CI882">
            <v>0</v>
          </cell>
          <cell r="CJ882">
            <v>0</v>
          </cell>
          <cell r="CK882">
            <v>0</v>
          </cell>
          <cell r="CL882">
            <v>0</v>
          </cell>
          <cell r="CM882">
            <v>0</v>
          </cell>
        </row>
        <row r="883">
          <cell r="C883" t="str">
            <v>HYN4</v>
          </cell>
          <cell r="E883">
            <v>4109550.6507897698</v>
          </cell>
          <cell r="F883">
            <v>1522551.5041879364</v>
          </cell>
          <cell r="G883">
            <v>3418433.898305085</v>
          </cell>
          <cell r="N883">
            <v>64536.562708982754</v>
          </cell>
          <cell r="O883">
            <v>416708.26758190012</v>
          </cell>
          <cell r="P883">
            <v>57227.627118644064</v>
          </cell>
          <cell r="Q883">
            <v>0</v>
          </cell>
          <cell r="R883">
            <v>0</v>
          </cell>
          <cell r="S883">
            <v>0</v>
          </cell>
          <cell r="T883">
            <v>749376.30407031206</v>
          </cell>
          <cell r="U883">
            <v>403334.95762501849</v>
          </cell>
          <cell r="V883">
            <v>659361.2711864406</v>
          </cell>
          <cell r="W883">
            <v>1503815.3504531051</v>
          </cell>
          <cell r="X883">
            <v>117670.13356792387</v>
          </cell>
          <cell r="Y883">
            <v>1277456.2711864407</v>
          </cell>
          <cell r="Z883">
            <v>1041842.9689689503</v>
          </cell>
          <cell r="AA883">
            <v>253074.37750904489</v>
          </cell>
          <cell r="AB883">
            <v>839769.06779661018</v>
          </cell>
          <cell r="AC883">
            <v>749979.46458842105</v>
          </cell>
          <cell r="AD883">
            <v>331763.76790404913</v>
          </cell>
          <cell r="AE883">
            <v>584619.6610169491</v>
          </cell>
          <cell r="AF883">
            <v>0</v>
          </cell>
          <cell r="AG883">
            <v>0</v>
          </cell>
          <cell r="AH883">
            <v>0</v>
          </cell>
          <cell r="AI883">
            <v>0</v>
          </cell>
          <cell r="AJ883">
            <v>0</v>
          </cell>
          <cell r="AK883">
            <v>0</v>
          </cell>
          <cell r="AL883">
            <v>0</v>
          </cell>
          <cell r="AM883">
            <v>0</v>
          </cell>
          <cell r="AN883">
            <v>0</v>
          </cell>
          <cell r="AO883">
            <v>0</v>
          </cell>
          <cell r="AP883">
            <v>0</v>
          </cell>
          <cell r="AQ883">
            <v>0</v>
          </cell>
          <cell r="AR883">
            <v>0</v>
          </cell>
          <cell r="AS883">
            <v>0</v>
          </cell>
          <cell r="AT883">
            <v>0</v>
          </cell>
          <cell r="AU883">
            <v>0</v>
          </cell>
          <cell r="AV883">
            <v>0</v>
          </cell>
          <cell r="AW883">
            <v>0</v>
          </cell>
          <cell r="AX883">
            <v>0</v>
          </cell>
          <cell r="AY883">
            <v>0</v>
          </cell>
          <cell r="AZ883">
            <v>0</v>
          </cell>
          <cell r="BA883">
            <v>0</v>
          </cell>
          <cell r="BB883">
            <v>0</v>
          </cell>
          <cell r="BC883">
            <v>0</v>
          </cell>
          <cell r="BD883">
            <v>0</v>
          </cell>
          <cell r="BE883">
            <v>0</v>
          </cell>
          <cell r="BF883">
            <v>0</v>
          </cell>
          <cell r="BG883">
            <v>0</v>
          </cell>
          <cell r="BH883">
            <v>0</v>
          </cell>
          <cell r="BI883">
            <v>0</v>
          </cell>
          <cell r="BJ883">
            <v>0</v>
          </cell>
          <cell r="BK883">
            <v>0</v>
          </cell>
          <cell r="BL883">
            <v>0</v>
          </cell>
          <cell r="BM883">
            <v>0</v>
          </cell>
          <cell r="BN883">
            <v>0</v>
          </cell>
          <cell r="BO883">
            <v>0</v>
          </cell>
          <cell r="BP883">
            <v>0</v>
          </cell>
          <cell r="BQ883">
            <v>0</v>
          </cell>
          <cell r="BR883">
            <v>0</v>
          </cell>
          <cell r="BS883">
            <v>0</v>
          </cell>
          <cell r="BT883">
            <v>0</v>
          </cell>
          <cell r="BU883">
            <v>0</v>
          </cell>
          <cell r="BV883">
            <v>0</v>
          </cell>
          <cell r="BW883">
            <v>0</v>
          </cell>
          <cell r="BX883">
            <v>0</v>
          </cell>
          <cell r="BY883">
            <v>0</v>
          </cell>
          <cell r="BZ883">
            <v>0</v>
          </cell>
          <cell r="CA883">
            <v>0</v>
          </cell>
          <cell r="CB883">
            <v>0</v>
          </cell>
          <cell r="CC883">
            <v>0</v>
          </cell>
          <cell r="CD883">
            <v>0</v>
          </cell>
          <cell r="CE883">
            <v>0</v>
          </cell>
          <cell r="CF883">
            <v>0</v>
          </cell>
          <cell r="CG883">
            <v>0</v>
          </cell>
          <cell r="CH883">
            <v>0</v>
          </cell>
          <cell r="CI883">
            <v>0</v>
          </cell>
          <cell r="CJ883">
            <v>0</v>
          </cell>
          <cell r="CK883">
            <v>0</v>
          </cell>
          <cell r="CL883">
            <v>0</v>
          </cell>
          <cell r="CM883">
            <v>0</v>
          </cell>
        </row>
        <row r="884">
          <cell r="C884" t="str">
            <v>HYS1</v>
          </cell>
          <cell r="E884">
            <v>6099046.5906557804</v>
          </cell>
          <cell r="F884">
            <v>2441011.9574267715</v>
          </cell>
          <cell r="G884">
            <v>5387956.7796610175</v>
          </cell>
          <cell r="N884">
            <v>0</v>
          </cell>
          <cell r="O884">
            <v>0</v>
          </cell>
          <cell r="P884">
            <v>0</v>
          </cell>
          <cell r="Q884">
            <v>0</v>
          </cell>
          <cell r="R884">
            <v>0</v>
          </cell>
          <cell r="S884">
            <v>0</v>
          </cell>
          <cell r="T884">
            <v>0</v>
          </cell>
          <cell r="U884">
            <v>0</v>
          </cell>
          <cell r="V884">
            <v>0</v>
          </cell>
          <cell r="W884">
            <v>419552.32802757551</v>
          </cell>
          <cell r="X884">
            <v>1183288.4217177974</v>
          </cell>
          <cell r="Y884">
            <v>385543.64406779665</v>
          </cell>
          <cell r="Z884">
            <v>2180190.7177072591</v>
          </cell>
          <cell r="AA884">
            <v>382743.66729444405</v>
          </cell>
          <cell r="AB884">
            <v>1975452.0338983056</v>
          </cell>
          <cell r="AC884">
            <v>466904.87983021192</v>
          </cell>
          <cell r="AD884">
            <v>62419.337859939522</v>
          </cell>
          <cell r="AE884">
            <v>410267.28813559323</v>
          </cell>
          <cell r="AF884">
            <v>716106.42145545536</v>
          </cell>
          <cell r="AG884">
            <v>99750.614808940867</v>
          </cell>
          <cell r="AH884">
            <v>621058.22033898311</v>
          </cell>
          <cell r="AI884">
            <v>1213998.3987396345</v>
          </cell>
          <cell r="AJ884">
            <v>241838.35233186299</v>
          </cell>
          <cell r="AK884">
            <v>1047217.7118644069</v>
          </cell>
          <cell r="AL884">
            <v>1102293.8448956423</v>
          </cell>
          <cell r="AM884">
            <v>470971.56341378798</v>
          </cell>
          <cell r="AN884">
            <v>948417.8813559321</v>
          </cell>
          <cell r="AO884">
            <v>0</v>
          </cell>
          <cell r="AP884">
            <v>0</v>
          </cell>
          <cell r="AQ884">
            <v>0</v>
          </cell>
          <cell r="AR884">
            <v>0</v>
          </cell>
          <cell r="AS884">
            <v>0</v>
          </cell>
          <cell r="AT884">
            <v>0</v>
          </cell>
          <cell r="AU884">
            <v>0</v>
          </cell>
          <cell r="AV884">
            <v>0</v>
          </cell>
          <cell r="AW884">
            <v>0</v>
          </cell>
          <cell r="AX884">
            <v>0</v>
          </cell>
          <cell r="AY884">
            <v>0</v>
          </cell>
          <cell r="AZ884">
            <v>0</v>
          </cell>
          <cell r="BA884">
            <v>0</v>
          </cell>
          <cell r="BB884">
            <v>0</v>
          </cell>
          <cell r="BC884">
            <v>0</v>
          </cell>
          <cell r="BD884">
            <v>0</v>
          </cell>
          <cell r="BE884">
            <v>0</v>
          </cell>
          <cell r="BF884">
            <v>0</v>
          </cell>
          <cell r="BG884">
            <v>0</v>
          </cell>
          <cell r="BH884">
            <v>0</v>
          </cell>
          <cell r="BI884">
            <v>0</v>
          </cell>
          <cell r="BJ884">
            <v>0</v>
          </cell>
          <cell r="BK884">
            <v>0</v>
          </cell>
          <cell r="BL884">
            <v>0</v>
          </cell>
          <cell r="BM884">
            <v>0</v>
          </cell>
          <cell r="BN884">
            <v>0</v>
          </cell>
          <cell r="BO884">
            <v>0</v>
          </cell>
          <cell r="BP884">
            <v>0</v>
          </cell>
          <cell r="BQ884">
            <v>0</v>
          </cell>
          <cell r="BR884">
            <v>0</v>
          </cell>
          <cell r="BS884">
            <v>0</v>
          </cell>
          <cell r="BT884">
            <v>0</v>
          </cell>
          <cell r="BU884">
            <v>0</v>
          </cell>
          <cell r="BV884">
            <v>0</v>
          </cell>
          <cell r="BW884">
            <v>0</v>
          </cell>
          <cell r="BX884">
            <v>0</v>
          </cell>
          <cell r="BY884">
            <v>0</v>
          </cell>
          <cell r="BZ884">
            <v>0</v>
          </cell>
          <cell r="CA884">
            <v>0</v>
          </cell>
          <cell r="CB884">
            <v>0</v>
          </cell>
          <cell r="CC884">
            <v>0</v>
          </cell>
          <cell r="CD884">
            <v>0</v>
          </cell>
          <cell r="CE884">
            <v>0</v>
          </cell>
          <cell r="CF884">
            <v>0</v>
          </cell>
          <cell r="CG884">
            <v>0</v>
          </cell>
          <cell r="CH884">
            <v>0</v>
          </cell>
          <cell r="CI884">
            <v>0</v>
          </cell>
          <cell r="CJ884">
            <v>0</v>
          </cell>
          <cell r="CK884">
            <v>0</v>
          </cell>
          <cell r="CL884">
            <v>0</v>
          </cell>
          <cell r="CM884">
            <v>0</v>
          </cell>
        </row>
        <row r="885">
          <cell r="C885" t="str">
            <v>HYS2</v>
          </cell>
          <cell r="E885">
            <v>7427949.0033695316</v>
          </cell>
          <cell r="F885">
            <v>4504789.8091886779</v>
          </cell>
          <cell r="G885">
            <v>6597279.4915254228</v>
          </cell>
          <cell r="N885">
            <v>0</v>
          </cell>
          <cell r="O885">
            <v>0</v>
          </cell>
          <cell r="P885">
            <v>0</v>
          </cell>
          <cell r="Q885">
            <v>0</v>
          </cell>
          <cell r="R885">
            <v>0</v>
          </cell>
          <cell r="S885">
            <v>0</v>
          </cell>
          <cell r="T885">
            <v>0</v>
          </cell>
          <cell r="U885">
            <v>0</v>
          </cell>
          <cell r="V885">
            <v>0</v>
          </cell>
          <cell r="W885">
            <v>1542733.1378467279</v>
          </cell>
          <cell r="X885">
            <v>2696346.3421222176</v>
          </cell>
          <cell r="Y885">
            <v>1408433.0508474575</v>
          </cell>
          <cell r="Z885">
            <v>967356.64454958646</v>
          </cell>
          <cell r="AA885">
            <v>380695.4435743668</v>
          </cell>
          <cell r="AB885">
            <v>862592.1186440679</v>
          </cell>
          <cell r="AC885">
            <v>1099504.4048995413</v>
          </cell>
          <cell r="AD885">
            <v>233200.45323883626</v>
          </cell>
          <cell r="AE885">
            <v>978300.76271186443</v>
          </cell>
          <cell r="AF885">
            <v>2002421.2504596279</v>
          </cell>
          <cell r="AG885">
            <v>400221.55399712542</v>
          </cell>
          <cell r="AH885">
            <v>1766873.8135593222</v>
          </cell>
          <cell r="AI885">
            <v>1037191.0209002467</v>
          </cell>
          <cell r="AJ885">
            <v>314875.16553501505</v>
          </cell>
          <cell r="AK885">
            <v>904832.03389830515</v>
          </cell>
          <cell r="AL885">
            <v>0</v>
          </cell>
          <cell r="AM885">
            <v>0</v>
          </cell>
          <cell r="AN885">
            <v>0</v>
          </cell>
          <cell r="AO885">
            <v>778742.54471379821</v>
          </cell>
          <cell r="AP885">
            <v>479450.8507211181</v>
          </cell>
          <cell r="AQ885">
            <v>676247.71186440683</v>
          </cell>
          <cell r="AR885">
            <v>0</v>
          </cell>
          <cell r="AS885">
            <v>0</v>
          </cell>
          <cell r="AT885">
            <v>0</v>
          </cell>
          <cell r="AU885">
            <v>0</v>
          </cell>
          <cell r="AV885">
            <v>0</v>
          </cell>
          <cell r="AW885">
            <v>0</v>
          </cell>
          <cell r="AX885">
            <v>0</v>
          </cell>
          <cell r="AY885">
            <v>0</v>
          </cell>
          <cell r="AZ885">
            <v>0</v>
          </cell>
          <cell r="BA885">
            <v>0</v>
          </cell>
          <cell r="BB885">
            <v>0</v>
          </cell>
          <cell r="BC885">
            <v>0</v>
          </cell>
          <cell r="BD885">
            <v>0</v>
          </cell>
          <cell r="BE885">
            <v>0</v>
          </cell>
          <cell r="BF885">
            <v>0</v>
          </cell>
          <cell r="BG885">
            <v>0</v>
          </cell>
          <cell r="BH885">
            <v>0</v>
          </cell>
          <cell r="BI885">
            <v>0</v>
          </cell>
          <cell r="BJ885">
            <v>0</v>
          </cell>
          <cell r="BK885">
            <v>0</v>
          </cell>
          <cell r="BL885">
            <v>0</v>
          </cell>
          <cell r="BM885">
            <v>0</v>
          </cell>
          <cell r="BN885">
            <v>0</v>
          </cell>
          <cell r="BO885">
            <v>0</v>
          </cell>
          <cell r="BP885">
            <v>0</v>
          </cell>
          <cell r="BQ885">
            <v>0</v>
          </cell>
          <cell r="BR885">
            <v>0</v>
          </cell>
          <cell r="BS885">
            <v>0</v>
          </cell>
          <cell r="BT885">
            <v>0</v>
          </cell>
          <cell r="BU885">
            <v>0</v>
          </cell>
          <cell r="BV885">
            <v>0</v>
          </cell>
          <cell r="BW885">
            <v>0</v>
          </cell>
          <cell r="BX885">
            <v>0</v>
          </cell>
          <cell r="BY885">
            <v>0</v>
          </cell>
          <cell r="BZ885">
            <v>0</v>
          </cell>
          <cell r="CA885">
            <v>0</v>
          </cell>
          <cell r="CB885">
            <v>0</v>
          </cell>
          <cell r="CC885">
            <v>0</v>
          </cell>
          <cell r="CD885">
            <v>0</v>
          </cell>
          <cell r="CE885">
            <v>0</v>
          </cell>
          <cell r="CF885">
            <v>0</v>
          </cell>
          <cell r="CG885">
            <v>0</v>
          </cell>
          <cell r="CH885">
            <v>0</v>
          </cell>
          <cell r="CI885">
            <v>0</v>
          </cell>
          <cell r="CJ885">
            <v>0</v>
          </cell>
          <cell r="CK885">
            <v>0</v>
          </cell>
          <cell r="CL885">
            <v>0</v>
          </cell>
          <cell r="CM885">
            <v>0</v>
          </cell>
        </row>
        <row r="886">
          <cell r="C886" t="str">
            <v>HYS3</v>
          </cell>
          <cell r="E886">
            <v>8177001.6005435986</v>
          </cell>
          <cell r="F886">
            <v>5241562.0275561269</v>
          </cell>
          <cell r="G886">
            <v>7240994.7457627114</v>
          </cell>
          <cell r="N886">
            <v>0</v>
          </cell>
          <cell r="O886">
            <v>0</v>
          </cell>
          <cell r="P886">
            <v>0</v>
          </cell>
          <cell r="Q886">
            <v>0</v>
          </cell>
          <cell r="R886">
            <v>0</v>
          </cell>
          <cell r="S886">
            <v>0</v>
          </cell>
          <cell r="T886">
            <v>0</v>
          </cell>
          <cell r="U886">
            <v>0</v>
          </cell>
          <cell r="V886">
            <v>0</v>
          </cell>
          <cell r="W886">
            <v>0</v>
          </cell>
          <cell r="X886">
            <v>0</v>
          </cell>
          <cell r="Y886">
            <v>0</v>
          </cell>
          <cell r="Z886">
            <v>1443179.9783679331</v>
          </cell>
          <cell r="AA886">
            <v>3415564.980918867</v>
          </cell>
          <cell r="AB886">
            <v>1321486.2711864407</v>
          </cell>
          <cell r="AC886">
            <v>1871959.7591945245</v>
          </cell>
          <cell r="AD886">
            <v>431446.15676265047</v>
          </cell>
          <cell r="AE886">
            <v>1689650.6779661018</v>
          </cell>
          <cell r="AF886">
            <v>2085229.1902453569</v>
          </cell>
          <cell r="AG886">
            <v>337734.35148931941</v>
          </cell>
          <cell r="AH886">
            <v>1838005.0847457629</v>
          </cell>
          <cell r="AI886">
            <v>2156350.5240651369</v>
          </cell>
          <cell r="AJ886">
            <v>509757.14303414774</v>
          </cell>
          <cell r="AK886">
            <v>1864151.1864406783</v>
          </cell>
          <cell r="AL886">
            <v>0</v>
          </cell>
          <cell r="AM886">
            <v>0</v>
          </cell>
          <cell r="AN886">
            <v>0</v>
          </cell>
          <cell r="AO886">
            <v>620282.14867064578</v>
          </cell>
          <cell r="AP886">
            <v>547059.39535114239</v>
          </cell>
          <cell r="AQ886">
            <v>527701.52542372886</v>
          </cell>
          <cell r="AR886">
            <v>0</v>
          </cell>
          <cell r="AS886">
            <v>0</v>
          </cell>
          <cell r="AT886">
            <v>0</v>
          </cell>
          <cell r="AU886">
            <v>0</v>
          </cell>
          <cell r="AV886">
            <v>0</v>
          </cell>
          <cell r="AW886">
            <v>0</v>
          </cell>
          <cell r="AX886">
            <v>0</v>
          </cell>
          <cell r="AY886">
            <v>0</v>
          </cell>
          <cell r="AZ886">
            <v>0</v>
          </cell>
          <cell r="BA886">
            <v>0</v>
          </cell>
          <cell r="BB886">
            <v>0</v>
          </cell>
          <cell r="BC886">
            <v>0</v>
          </cell>
          <cell r="BD886">
            <v>0</v>
          </cell>
          <cell r="BE886">
            <v>0</v>
          </cell>
          <cell r="BF886">
            <v>0</v>
          </cell>
          <cell r="BG886">
            <v>0</v>
          </cell>
          <cell r="BH886">
            <v>0</v>
          </cell>
          <cell r="BI886">
            <v>0</v>
          </cell>
          <cell r="BJ886">
            <v>0</v>
          </cell>
          <cell r="BK886">
            <v>0</v>
          </cell>
          <cell r="BL886">
            <v>0</v>
          </cell>
          <cell r="BM886">
            <v>0</v>
          </cell>
          <cell r="BN886">
            <v>0</v>
          </cell>
          <cell r="BO886">
            <v>0</v>
          </cell>
          <cell r="BP886">
            <v>0</v>
          </cell>
          <cell r="BQ886">
            <v>0</v>
          </cell>
          <cell r="BR886">
            <v>0</v>
          </cell>
          <cell r="BS886">
            <v>0</v>
          </cell>
          <cell r="BT886">
            <v>0</v>
          </cell>
          <cell r="BU886">
            <v>0</v>
          </cell>
          <cell r="BV886">
            <v>0</v>
          </cell>
          <cell r="BW886">
            <v>0</v>
          </cell>
          <cell r="BX886">
            <v>0</v>
          </cell>
          <cell r="BY886">
            <v>0</v>
          </cell>
          <cell r="BZ886">
            <v>0</v>
          </cell>
          <cell r="CA886">
            <v>0</v>
          </cell>
          <cell r="CB886">
            <v>0</v>
          </cell>
          <cell r="CC886">
            <v>0</v>
          </cell>
          <cell r="CD886">
            <v>0</v>
          </cell>
          <cell r="CE886">
            <v>0</v>
          </cell>
          <cell r="CF886">
            <v>0</v>
          </cell>
          <cell r="CG886">
            <v>0</v>
          </cell>
          <cell r="CH886">
            <v>0</v>
          </cell>
          <cell r="CI886">
            <v>0</v>
          </cell>
          <cell r="CJ886">
            <v>0</v>
          </cell>
          <cell r="CK886">
            <v>0</v>
          </cell>
          <cell r="CL886">
            <v>0</v>
          </cell>
          <cell r="CM886">
            <v>0</v>
          </cell>
        </row>
        <row r="887">
          <cell r="C887" t="str">
            <v>HYS4</v>
          </cell>
          <cell r="E887">
            <v>7838406.0578389019</v>
          </cell>
          <cell r="F887">
            <v>4504057.9910293873</v>
          </cell>
          <cell r="G887">
            <v>6913134.4915254246</v>
          </cell>
          <cell r="N887">
            <v>0</v>
          </cell>
          <cell r="O887">
            <v>0</v>
          </cell>
          <cell r="P887">
            <v>0</v>
          </cell>
          <cell r="Q887">
            <v>0</v>
          </cell>
          <cell r="R887">
            <v>0</v>
          </cell>
          <cell r="S887">
            <v>0</v>
          </cell>
          <cell r="T887">
            <v>0</v>
          </cell>
          <cell r="U887">
            <v>0</v>
          </cell>
          <cell r="V887">
            <v>0</v>
          </cell>
          <cell r="W887">
            <v>0</v>
          </cell>
          <cell r="X887">
            <v>0</v>
          </cell>
          <cell r="Y887">
            <v>0</v>
          </cell>
          <cell r="Z887">
            <v>0</v>
          </cell>
          <cell r="AA887">
            <v>0</v>
          </cell>
          <cell r="AB887">
            <v>0</v>
          </cell>
          <cell r="AC887">
            <v>2152166.2673072661</v>
          </cell>
          <cell r="AD887">
            <v>2657249.9821579019</v>
          </cell>
          <cell r="AE887">
            <v>1967335.4237288139</v>
          </cell>
          <cell r="AF887">
            <v>2005550.8471842832</v>
          </cell>
          <cell r="AG887">
            <v>520342.2215889378</v>
          </cell>
          <cell r="AH887">
            <v>1781645.2542372881</v>
          </cell>
          <cell r="AI887">
            <v>2269808.4365061563</v>
          </cell>
          <cell r="AJ887">
            <v>597535.63909401791</v>
          </cell>
          <cell r="AK887">
            <v>1956885.9322033902</v>
          </cell>
          <cell r="AL887">
            <v>0</v>
          </cell>
          <cell r="AM887">
            <v>0</v>
          </cell>
          <cell r="AN887">
            <v>0</v>
          </cell>
          <cell r="AO887">
            <v>92642.359142487097</v>
          </cell>
          <cell r="AP887">
            <v>44575.692620310248</v>
          </cell>
          <cell r="AQ887">
            <v>79520.000000000015</v>
          </cell>
          <cell r="AR887">
            <v>899627.71771657688</v>
          </cell>
          <cell r="AS887">
            <v>402540.2126183277</v>
          </cell>
          <cell r="AT887">
            <v>772159.83050847473</v>
          </cell>
          <cell r="AU887">
            <v>151061.06794174967</v>
          </cell>
          <cell r="AV887">
            <v>56713.709421618667</v>
          </cell>
          <cell r="AW887">
            <v>128585.25423728813</v>
          </cell>
          <cell r="AX887">
            <v>140305.00641149236</v>
          </cell>
          <cell r="AY887">
            <v>97269.43029191652</v>
          </cell>
          <cell r="AZ887">
            <v>119016.69491525422</v>
          </cell>
          <cell r="BA887">
            <v>127244.35562888892</v>
          </cell>
          <cell r="BB887">
            <v>127831.10323635821</v>
          </cell>
          <cell r="BC887">
            <v>107986.10169491527</v>
          </cell>
          <cell r="BD887">
            <v>0</v>
          </cell>
          <cell r="BE887">
            <v>0</v>
          </cell>
          <cell r="BF887">
            <v>0</v>
          </cell>
          <cell r="BG887">
            <v>0</v>
          </cell>
          <cell r="BH887">
            <v>0</v>
          </cell>
          <cell r="BI887">
            <v>0</v>
          </cell>
          <cell r="BJ887">
            <v>0</v>
          </cell>
          <cell r="BK887">
            <v>0</v>
          </cell>
          <cell r="BL887">
            <v>0</v>
          </cell>
          <cell r="BM887">
            <v>0</v>
          </cell>
          <cell r="BN887">
            <v>0</v>
          </cell>
          <cell r="BO887">
            <v>0</v>
          </cell>
          <cell r="BP887">
            <v>0</v>
          </cell>
          <cell r="BQ887">
            <v>0</v>
          </cell>
          <cell r="BR887">
            <v>0</v>
          </cell>
          <cell r="BS887">
            <v>0</v>
          </cell>
          <cell r="BT887">
            <v>0</v>
          </cell>
          <cell r="BU887">
            <v>0</v>
          </cell>
          <cell r="BV887">
            <v>0</v>
          </cell>
          <cell r="BW887">
            <v>0</v>
          </cell>
          <cell r="BX887">
            <v>0</v>
          </cell>
          <cell r="BY887">
            <v>0</v>
          </cell>
          <cell r="BZ887">
            <v>0</v>
          </cell>
          <cell r="CA887">
            <v>0</v>
          </cell>
          <cell r="CB887">
            <v>0</v>
          </cell>
          <cell r="CC887">
            <v>0</v>
          </cell>
          <cell r="CD887">
            <v>0</v>
          </cell>
          <cell r="CE887">
            <v>0</v>
          </cell>
          <cell r="CF887">
            <v>0</v>
          </cell>
          <cell r="CG887">
            <v>0</v>
          </cell>
          <cell r="CH887">
            <v>0</v>
          </cell>
          <cell r="CI887">
            <v>0</v>
          </cell>
          <cell r="CJ887">
            <v>0</v>
          </cell>
          <cell r="CK887">
            <v>0</v>
          </cell>
          <cell r="CL887">
            <v>0</v>
          </cell>
          <cell r="CM887">
            <v>0</v>
          </cell>
        </row>
        <row r="888">
          <cell r="C888" t="str">
            <v>HYS5</v>
          </cell>
          <cell r="E888">
            <v>5131114.2664844161</v>
          </cell>
          <cell r="F888">
            <v>3116256.6528720814</v>
          </cell>
          <cell r="G888">
            <v>4413260.8474576268</v>
          </cell>
          <cell r="N888">
            <v>0</v>
          </cell>
          <cell r="O888">
            <v>0</v>
          </cell>
          <cell r="P888">
            <v>0</v>
          </cell>
          <cell r="Q888">
            <v>0</v>
          </cell>
          <cell r="R888">
            <v>0</v>
          </cell>
          <cell r="S888">
            <v>0</v>
          </cell>
          <cell r="T888">
            <v>0</v>
          </cell>
          <cell r="U888">
            <v>0</v>
          </cell>
          <cell r="V888">
            <v>0</v>
          </cell>
          <cell r="W888">
            <v>0</v>
          </cell>
          <cell r="X888">
            <v>0</v>
          </cell>
          <cell r="Y888">
            <v>0</v>
          </cell>
          <cell r="Z888">
            <v>0</v>
          </cell>
          <cell r="AA888">
            <v>0</v>
          </cell>
          <cell r="AB888">
            <v>0</v>
          </cell>
          <cell r="AC888">
            <v>0</v>
          </cell>
          <cell r="AD888">
            <v>0</v>
          </cell>
          <cell r="AE888">
            <v>0</v>
          </cell>
          <cell r="AF888">
            <v>454233.15469078254</v>
          </cell>
          <cell r="AG888">
            <v>1496417.8941368882</v>
          </cell>
          <cell r="AH888">
            <v>416336.35593220341</v>
          </cell>
          <cell r="AI888">
            <v>1521945.8395542849</v>
          </cell>
          <cell r="AJ888">
            <v>840793.78971105709</v>
          </cell>
          <cell r="AK888">
            <v>1326792.3728813559</v>
          </cell>
          <cell r="AL888">
            <v>0</v>
          </cell>
          <cell r="AM888">
            <v>0</v>
          </cell>
          <cell r="AN888">
            <v>0</v>
          </cell>
          <cell r="AO888">
            <v>0</v>
          </cell>
          <cell r="AP888">
            <v>0</v>
          </cell>
          <cell r="AQ888">
            <v>0</v>
          </cell>
          <cell r="AR888">
            <v>994832.63818755106</v>
          </cell>
          <cell r="AS888">
            <v>150209.27516479156</v>
          </cell>
          <cell r="AT888">
            <v>850592.4576271188</v>
          </cell>
          <cell r="AU888">
            <v>0</v>
          </cell>
          <cell r="AV888">
            <v>0</v>
          </cell>
          <cell r="AW888">
            <v>0</v>
          </cell>
          <cell r="AX888">
            <v>1077267.3280526625</v>
          </cell>
          <cell r="AY888">
            <v>163506.59116816174</v>
          </cell>
          <cell r="AZ888">
            <v>906483.81355932204</v>
          </cell>
          <cell r="BA888">
            <v>0</v>
          </cell>
          <cell r="BB888">
            <v>0</v>
          </cell>
          <cell r="BC888">
            <v>0</v>
          </cell>
          <cell r="BD888">
            <v>184050.46478839926</v>
          </cell>
          <cell r="BE888">
            <v>28391.208554294488</v>
          </cell>
          <cell r="BF888">
            <v>154989.57627118647</v>
          </cell>
          <cell r="BG888">
            <v>405174.20694964199</v>
          </cell>
          <cell r="BH888">
            <v>108337.32938494322</v>
          </cell>
          <cell r="BI888">
            <v>341284.06779661012</v>
          </cell>
          <cell r="BJ888">
            <v>0</v>
          </cell>
          <cell r="BK888">
            <v>0</v>
          </cell>
          <cell r="BL888">
            <v>0</v>
          </cell>
          <cell r="BM888">
            <v>87719.924223256123</v>
          </cell>
          <cell r="BN888">
            <v>21947.258512167318</v>
          </cell>
          <cell r="BO888">
            <v>73899.661016949161</v>
          </cell>
          <cell r="BP888">
            <v>405890.71003783826</v>
          </cell>
          <cell r="BQ888">
            <v>306653.30623977788</v>
          </cell>
          <cell r="BR888">
            <v>342882.54237288132</v>
          </cell>
          <cell r="BS888">
            <v>0</v>
          </cell>
          <cell r="BT888">
            <v>0</v>
          </cell>
          <cell r="BU888">
            <v>0</v>
          </cell>
          <cell r="BV888">
            <v>0</v>
          </cell>
          <cell r="BW888">
            <v>0</v>
          </cell>
          <cell r="BX888">
            <v>0</v>
          </cell>
          <cell r="BY888">
            <v>0</v>
          </cell>
          <cell r="BZ888">
            <v>0</v>
          </cell>
          <cell r="CA888">
            <v>0</v>
          </cell>
          <cell r="CB888">
            <v>0</v>
          </cell>
          <cell r="CC888">
            <v>0</v>
          </cell>
          <cell r="CD888">
            <v>0</v>
          </cell>
          <cell r="CE888">
            <v>0</v>
          </cell>
          <cell r="CF888">
            <v>0</v>
          </cell>
          <cell r="CG888">
            <v>0</v>
          </cell>
          <cell r="CH888">
            <v>0</v>
          </cell>
          <cell r="CI888">
            <v>0</v>
          </cell>
          <cell r="CJ888">
            <v>0</v>
          </cell>
          <cell r="CK888">
            <v>0</v>
          </cell>
          <cell r="CL888">
            <v>0</v>
          </cell>
          <cell r="CM888">
            <v>0</v>
          </cell>
        </row>
        <row r="889">
          <cell r="C889" t="str">
            <v>HYS6</v>
          </cell>
          <cell r="E889">
            <v>1545539.3502208721</v>
          </cell>
          <cell r="F889">
            <v>1088627.1737622044</v>
          </cell>
          <cell r="G889">
            <v>1307746.1016949152</v>
          </cell>
          <cell r="N889">
            <v>0</v>
          </cell>
          <cell r="O889">
            <v>0</v>
          </cell>
          <cell r="P889">
            <v>0</v>
          </cell>
          <cell r="Q889">
            <v>0</v>
          </cell>
          <cell r="R889">
            <v>0</v>
          </cell>
          <cell r="S889">
            <v>0</v>
          </cell>
          <cell r="T889">
            <v>0</v>
          </cell>
          <cell r="U889">
            <v>0</v>
          </cell>
          <cell r="V889">
            <v>0</v>
          </cell>
          <cell r="W889">
            <v>0</v>
          </cell>
          <cell r="X889">
            <v>0</v>
          </cell>
          <cell r="Y889">
            <v>0</v>
          </cell>
          <cell r="Z889">
            <v>0</v>
          </cell>
          <cell r="AA889">
            <v>0</v>
          </cell>
          <cell r="AB889">
            <v>0</v>
          </cell>
          <cell r="AC889">
            <v>0</v>
          </cell>
          <cell r="AD889">
            <v>0</v>
          </cell>
          <cell r="AE889">
            <v>0</v>
          </cell>
          <cell r="AF889">
            <v>0</v>
          </cell>
          <cell r="AG889">
            <v>0</v>
          </cell>
          <cell r="AH889">
            <v>0</v>
          </cell>
          <cell r="AI889">
            <v>92941.617072273904</v>
          </cell>
          <cell r="AJ889">
            <v>445174.38618228666</v>
          </cell>
          <cell r="AK889">
            <v>81253.644067796617</v>
          </cell>
          <cell r="AL889">
            <v>0</v>
          </cell>
          <cell r="AM889">
            <v>0</v>
          </cell>
          <cell r="AN889">
            <v>0</v>
          </cell>
          <cell r="AO889">
            <v>0</v>
          </cell>
          <cell r="AP889">
            <v>0</v>
          </cell>
          <cell r="AQ889">
            <v>0</v>
          </cell>
          <cell r="AR889">
            <v>333784.063517139</v>
          </cell>
          <cell r="AS889">
            <v>266871.61570104567</v>
          </cell>
          <cell r="AT889">
            <v>283432.96610169497</v>
          </cell>
          <cell r="AU889">
            <v>0</v>
          </cell>
          <cell r="AV889">
            <v>0</v>
          </cell>
          <cell r="AW889">
            <v>0</v>
          </cell>
          <cell r="AX889">
            <v>0</v>
          </cell>
          <cell r="AY889">
            <v>0</v>
          </cell>
          <cell r="AZ889">
            <v>0</v>
          </cell>
          <cell r="BA889">
            <v>0</v>
          </cell>
          <cell r="BB889">
            <v>0</v>
          </cell>
          <cell r="BC889">
            <v>0</v>
          </cell>
          <cell r="BD889">
            <v>657862.72597016382</v>
          </cell>
          <cell r="BE889">
            <v>153108.727511523</v>
          </cell>
          <cell r="BF889">
            <v>553673.13559322036</v>
          </cell>
          <cell r="BG889">
            <v>0</v>
          </cell>
          <cell r="BH889">
            <v>0</v>
          </cell>
          <cell r="BI889">
            <v>0</v>
          </cell>
          <cell r="BJ889">
            <v>161827.64446285742</v>
          </cell>
          <cell r="BK889">
            <v>33339.18570649749</v>
          </cell>
          <cell r="BL889">
            <v>135750.67796610171</v>
          </cell>
          <cell r="BM889">
            <v>0</v>
          </cell>
          <cell r="BN889">
            <v>0</v>
          </cell>
          <cell r="BO889">
            <v>0</v>
          </cell>
          <cell r="BP889">
            <v>299123.29919843801</v>
          </cell>
          <cell r="BQ889">
            <v>190133.25866085142</v>
          </cell>
          <cell r="BR889">
            <v>253635.67796610168</v>
          </cell>
          <cell r="BS889">
            <v>0</v>
          </cell>
          <cell r="BT889">
            <v>0</v>
          </cell>
          <cell r="BU889">
            <v>0</v>
          </cell>
          <cell r="BV889">
            <v>0</v>
          </cell>
          <cell r="BW889">
            <v>0</v>
          </cell>
          <cell r="BX889">
            <v>0</v>
          </cell>
          <cell r="BY889">
            <v>0</v>
          </cell>
          <cell r="BZ889">
            <v>0</v>
          </cell>
          <cell r="CA889">
            <v>0</v>
          </cell>
          <cell r="CB889">
            <v>0</v>
          </cell>
          <cell r="CC889">
            <v>0</v>
          </cell>
          <cell r="CD889">
            <v>0</v>
          </cell>
          <cell r="CE889">
            <v>0</v>
          </cell>
          <cell r="CF889">
            <v>0</v>
          </cell>
          <cell r="CG889">
            <v>0</v>
          </cell>
          <cell r="CH889">
            <v>0</v>
          </cell>
          <cell r="CI889">
            <v>0</v>
          </cell>
          <cell r="CJ889">
            <v>0</v>
          </cell>
          <cell r="CK889">
            <v>0</v>
          </cell>
          <cell r="CL889">
            <v>0</v>
          </cell>
          <cell r="CM889">
            <v>0</v>
          </cell>
        </row>
        <row r="890">
          <cell r="C890" t="str">
            <v>SLE1</v>
          </cell>
          <cell r="E890">
            <v>2161892.8273713738</v>
          </cell>
          <cell r="F890">
            <v>3474280.3060415317</v>
          </cell>
          <cell r="G890">
            <v>2019030.2542372877</v>
          </cell>
          <cell r="N890">
            <v>0</v>
          </cell>
          <cell r="O890">
            <v>0</v>
          </cell>
          <cell r="P890">
            <v>0</v>
          </cell>
          <cell r="Q890">
            <v>0</v>
          </cell>
          <cell r="R890">
            <v>0</v>
          </cell>
          <cell r="S890">
            <v>0</v>
          </cell>
          <cell r="T890">
            <v>0</v>
          </cell>
          <cell r="U890">
            <v>0</v>
          </cell>
          <cell r="V890">
            <v>0</v>
          </cell>
          <cell r="W890">
            <v>0</v>
          </cell>
          <cell r="X890">
            <v>0</v>
          </cell>
          <cell r="Y890">
            <v>0</v>
          </cell>
          <cell r="Z890">
            <v>0</v>
          </cell>
          <cell r="AA890">
            <v>0</v>
          </cell>
          <cell r="AB890">
            <v>0</v>
          </cell>
          <cell r="AC890">
            <v>0</v>
          </cell>
          <cell r="AD890">
            <v>0</v>
          </cell>
          <cell r="AE890">
            <v>0</v>
          </cell>
          <cell r="AF890">
            <v>0</v>
          </cell>
          <cell r="AG890">
            <v>0</v>
          </cell>
          <cell r="AH890">
            <v>0</v>
          </cell>
          <cell r="AI890">
            <v>0</v>
          </cell>
          <cell r="AJ890">
            <v>0</v>
          </cell>
          <cell r="AK890">
            <v>0</v>
          </cell>
          <cell r="AL890">
            <v>2079887.9619482048</v>
          </cell>
          <cell r="AM890">
            <v>3394567.9479109868</v>
          </cell>
          <cell r="AN890">
            <v>1943079.4915254237</v>
          </cell>
          <cell r="AO890">
            <v>82004.865423169249</v>
          </cell>
          <cell r="AP890">
            <v>79712.358130544671</v>
          </cell>
          <cell r="AQ890">
            <v>75950.762711864416</v>
          </cell>
          <cell r="AR890">
            <v>0</v>
          </cell>
          <cell r="AS890">
            <v>0</v>
          </cell>
          <cell r="AT890">
            <v>0</v>
          </cell>
          <cell r="AU890">
            <v>0</v>
          </cell>
          <cell r="AV890">
            <v>0</v>
          </cell>
          <cell r="AW890">
            <v>0</v>
          </cell>
          <cell r="AX890">
            <v>0</v>
          </cell>
          <cell r="AY890">
            <v>0</v>
          </cell>
          <cell r="AZ890">
            <v>0</v>
          </cell>
          <cell r="BA890">
            <v>0</v>
          </cell>
          <cell r="BB890">
            <v>0</v>
          </cell>
          <cell r="BC890">
            <v>0</v>
          </cell>
          <cell r="BD890">
            <v>0</v>
          </cell>
          <cell r="BE890">
            <v>0</v>
          </cell>
          <cell r="BF890">
            <v>0</v>
          </cell>
          <cell r="BG890">
            <v>0</v>
          </cell>
          <cell r="BH890">
            <v>0</v>
          </cell>
          <cell r="BI890">
            <v>0</v>
          </cell>
          <cell r="BJ890">
            <v>0</v>
          </cell>
          <cell r="BK890">
            <v>0</v>
          </cell>
          <cell r="BL890">
            <v>0</v>
          </cell>
          <cell r="BM890">
            <v>0</v>
          </cell>
          <cell r="BN890">
            <v>0</v>
          </cell>
          <cell r="BO890">
            <v>0</v>
          </cell>
          <cell r="BP890">
            <v>0</v>
          </cell>
          <cell r="BQ890">
            <v>0</v>
          </cell>
          <cell r="BR890">
            <v>0</v>
          </cell>
          <cell r="BS890">
            <v>0</v>
          </cell>
          <cell r="BT890">
            <v>0</v>
          </cell>
          <cell r="BU890">
            <v>0</v>
          </cell>
          <cell r="BV890">
            <v>0</v>
          </cell>
          <cell r="BW890">
            <v>0</v>
          </cell>
          <cell r="BX890">
            <v>0</v>
          </cell>
          <cell r="BY890">
            <v>0</v>
          </cell>
          <cell r="BZ890">
            <v>0</v>
          </cell>
          <cell r="CA890">
            <v>0</v>
          </cell>
          <cell r="CB890">
            <v>0</v>
          </cell>
          <cell r="CC890">
            <v>0</v>
          </cell>
          <cell r="CD890">
            <v>0</v>
          </cell>
          <cell r="CE890">
            <v>0</v>
          </cell>
          <cell r="CF890">
            <v>0</v>
          </cell>
          <cell r="CG890">
            <v>0</v>
          </cell>
          <cell r="CH890">
            <v>0</v>
          </cell>
          <cell r="CI890">
            <v>0</v>
          </cell>
          <cell r="CJ890">
            <v>0</v>
          </cell>
          <cell r="CK890">
            <v>0</v>
          </cell>
          <cell r="CL890">
            <v>0</v>
          </cell>
          <cell r="CM890">
            <v>0</v>
          </cell>
        </row>
        <row r="891">
          <cell r="C891" t="str">
            <v>SLE2</v>
          </cell>
          <cell r="E891">
            <v>4416816.6814918239</v>
          </cell>
          <cell r="F891">
            <v>3296677.4386677896</v>
          </cell>
          <cell r="G891">
            <v>4169687.0338983047</v>
          </cell>
          <cell r="N891">
            <v>0</v>
          </cell>
          <cell r="O891">
            <v>0</v>
          </cell>
          <cell r="P891">
            <v>0</v>
          </cell>
          <cell r="Q891">
            <v>0</v>
          </cell>
          <cell r="R891">
            <v>0</v>
          </cell>
          <cell r="S891">
            <v>0</v>
          </cell>
          <cell r="T891">
            <v>0</v>
          </cell>
          <cell r="U891">
            <v>0</v>
          </cell>
          <cell r="V891">
            <v>0</v>
          </cell>
          <cell r="W891">
            <v>0</v>
          </cell>
          <cell r="X891">
            <v>0</v>
          </cell>
          <cell r="Y891">
            <v>0</v>
          </cell>
          <cell r="Z891">
            <v>0</v>
          </cell>
          <cell r="AA891">
            <v>0</v>
          </cell>
          <cell r="AB891">
            <v>0</v>
          </cell>
          <cell r="AC891">
            <v>0</v>
          </cell>
          <cell r="AD891">
            <v>0</v>
          </cell>
          <cell r="AE891">
            <v>0</v>
          </cell>
          <cell r="AF891">
            <v>0</v>
          </cell>
          <cell r="AG891">
            <v>0</v>
          </cell>
          <cell r="AH891">
            <v>0</v>
          </cell>
          <cell r="AI891">
            <v>0</v>
          </cell>
          <cell r="AJ891">
            <v>0</v>
          </cell>
          <cell r="AK891">
            <v>0</v>
          </cell>
          <cell r="AL891">
            <v>2286929.5509948386</v>
          </cell>
          <cell r="AM891">
            <v>2855501.9482579171</v>
          </cell>
          <cell r="AN891">
            <v>2174871.2711864403</v>
          </cell>
          <cell r="AO891">
            <v>2129887.1304969853</v>
          </cell>
          <cell r="AP891">
            <v>441175.49040987249</v>
          </cell>
          <cell r="AQ891">
            <v>1994815.7627118642</v>
          </cell>
          <cell r="AR891">
            <v>0</v>
          </cell>
          <cell r="AS891">
            <v>0</v>
          </cell>
          <cell r="AT891">
            <v>0</v>
          </cell>
          <cell r="AU891">
            <v>0</v>
          </cell>
          <cell r="AV891">
            <v>0</v>
          </cell>
          <cell r="AW891">
            <v>0</v>
          </cell>
          <cell r="AX891">
            <v>0</v>
          </cell>
          <cell r="AY891">
            <v>0</v>
          </cell>
          <cell r="AZ891">
            <v>0</v>
          </cell>
          <cell r="BA891">
            <v>0</v>
          </cell>
          <cell r="BB891">
            <v>0</v>
          </cell>
          <cell r="BC891">
            <v>0</v>
          </cell>
          <cell r="BD891">
            <v>0</v>
          </cell>
          <cell r="BE891">
            <v>0</v>
          </cell>
          <cell r="BF891">
            <v>0</v>
          </cell>
          <cell r="BG891">
            <v>0</v>
          </cell>
          <cell r="BH891">
            <v>0</v>
          </cell>
          <cell r="BI891">
            <v>0</v>
          </cell>
          <cell r="BJ891">
            <v>0</v>
          </cell>
          <cell r="BK891">
            <v>0</v>
          </cell>
          <cell r="BL891">
            <v>0</v>
          </cell>
          <cell r="BM891">
            <v>0</v>
          </cell>
          <cell r="BN891">
            <v>0</v>
          </cell>
          <cell r="BO891">
            <v>0</v>
          </cell>
          <cell r="BP891">
            <v>0</v>
          </cell>
          <cell r="BQ891">
            <v>0</v>
          </cell>
          <cell r="BR891">
            <v>0</v>
          </cell>
          <cell r="BS891">
            <v>0</v>
          </cell>
          <cell r="BT891">
            <v>0</v>
          </cell>
          <cell r="BU891">
            <v>0</v>
          </cell>
          <cell r="BV891">
            <v>0</v>
          </cell>
          <cell r="BW891">
            <v>0</v>
          </cell>
          <cell r="BX891">
            <v>0</v>
          </cell>
          <cell r="BY891">
            <v>0</v>
          </cell>
          <cell r="BZ891">
            <v>0</v>
          </cell>
          <cell r="CA891">
            <v>0</v>
          </cell>
          <cell r="CB891">
            <v>0</v>
          </cell>
          <cell r="CC891">
            <v>0</v>
          </cell>
          <cell r="CD891">
            <v>0</v>
          </cell>
          <cell r="CE891">
            <v>0</v>
          </cell>
          <cell r="CF891">
            <v>0</v>
          </cell>
          <cell r="CG891">
            <v>0</v>
          </cell>
          <cell r="CH891">
            <v>0</v>
          </cell>
          <cell r="CI891">
            <v>0</v>
          </cell>
          <cell r="CJ891">
            <v>0</v>
          </cell>
          <cell r="CK891">
            <v>0</v>
          </cell>
          <cell r="CL891">
            <v>0</v>
          </cell>
          <cell r="CM891">
            <v>0</v>
          </cell>
        </row>
        <row r="892">
          <cell r="C892" t="str">
            <v>SLE3</v>
          </cell>
          <cell r="E892">
            <v>4357405.9510404244</v>
          </cell>
          <cell r="F892">
            <v>2643478.8179610441</v>
          </cell>
          <cell r="G892">
            <v>4129213.3898305087</v>
          </cell>
          <cell r="N892">
            <v>0</v>
          </cell>
          <cell r="O892">
            <v>0</v>
          </cell>
          <cell r="P892">
            <v>0</v>
          </cell>
          <cell r="Q892">
            <v>0</v>
          </cell>
          <cell r="R892">
            <v>0</v>
          </cell>
          <cell r="S892">
            <v>0</v>
          </cell>
          <cell r="T892">
            <v>0</v>
          </cell>
          <cell r="U892">
            <v>0</v>
          </cell>
          <cell r="V892">
            <v>0</v>
          </cell>
          <cell r="W892">
            <v>0</v>
          </cell>
          <cell r="X892">
            <v>0</v>
          </cell>
          <cell r="Y892">
            <v>0</v>
          </cell>
          <cell r="Z892">
            <v>0</v>
          </cell>
          <cell r="AA892">
            <v>0</v>
          </cell>
          <cell r="AB892">
            <v>0</v>
          </cell>
          <cell r="AC892">
            <v>0</v>
          </cell>
          <cell r="AD892">
            <v>0</v>
          </cell>
          <cell r="AE892">
            <v>0</v>
          </cell>
          <cell r="AF892">
            <v>0</v>
          </cell>
          <cell r="AG892">
            <v>0</v>
          </cell>
          <cell r="AH892">
            <v>0</v>
          </cell>
          <cell r="AI892">
            <v>0</v>
          </cell>
          <cell r="AJ892">
            <v>0</v>
          </cell>
          <cell r="AK892">
            <v>0</v>
          </cell>
          <cell r="AL892">
            <v>0</v>
          </cell>
          <cell r="AM892">
            <v>0</v>
          </cell>
          <cell r="AN892">
            <v>0</v>
          </cell>
          <cell r="AO892">
            <v>2986400.8053608532</v>
          </cell>
          <cell r="AP892">
            <v>2400082.4089309601</v>
          </cell>
          <cell r="AQ892">
            <v>2843420.338983051</v>
          </cell>
          <cell r="AR892">
            <v>1371005.1456795717</v>
          </cell>
          <cell r="AS892">
            <v>243396.40903008371</v>
          </cell>
          <cell r="AT892">
            <v>1285793.0508474577</v>
          </cell>
          <cell r="AU892">
            <v>0</v>
          </cell>
          <cell r="AV892">
            <v>0</v>
          </cell>
          <cell r="AW892">
            <v>0</v>
          </cell>
          <cell r="AX892">
            <v>0</v>
          </cell>
          <cell r="AY892">
            <v>0</v>
          </cell>
          <cell r="AZ892">
            <v>0</v>
          </cell>
          <cell r="BA892">
            <v>0</v>
          </cell>
          <cell r="BB892">
            <v>0</v>
          </cell>
          <cell r="BC892">
            <v>0</v>
          </cell>
          <cell r="BD892">
            <v>0</v>
          </cell>
          <cell r="BE892">
            <v>0</v>
          </cell>
          <cell r="BF892">
            <v>0</v>
          </cell>
          <cell r="BG892">
            <v>0</v>
          </cell>
          <cell r="BH892">
            <v>0</v>
          </cell>
          <cell r="BI892">
            <v>0</v>
          </cell>
          <cell r="BJ892">
            <v>0</v>
          </cell>
          <cell r="BK892">
            <v>0</v>
          </cell>
          <cell r="BL892">
            <v>0</v>
          </cell>
          <cell r="BM892">
            <v>0</v>
          </cell>
          <cell r="BN892">
            <v>0</v>
          </cell>
          <cell r="BO892">
            <v>0</v>
          </cell>
          <cell r="BP892">
            <v>0</v>
          </cell>
          <cell r="BQ892">
            <v>0</v>
          </cell>
          <cell r="BR892">
            <v>0</v>
          </cell>
          <cell r="BS892">
            <v>0</v>
          </cell>
          <cell r="BT892">
            <v>0</v>
          </cell>
          <cell r="BU892">
            <v>0</v>
          </cell>
          <cell r="BV892">
            <v>0</v>
          </cell>
          <cell r="BW892">
            <v>0</v>
          </cell>
          <cell r="BX892">
            <v>0</v>
          </cell>
          <cell r="BY892">
            <v>0</v>
          </cell>
          <cell r="BZ892">
            <v>0</v>
          </cell>
          <cell r="CA892">
            <v>0</v>
          </cell>
          <cell r="CB892">
            <v>0</v>
          </cell>
          <cell r="CC892">
            <v>0</v>
          </cell>
          <cell r="CD892">
            <v>0</v>
          </cell>
          <cell r="CE892">
            <v>0</v>
          </cell>
          <cell r="CF892">
            <v>0</v>
          </cell>
          <cell r="CG892">
            <v>0</v>
          </cell>
          <cell r="CH892">
            <v>0</v>
          </cell>
          <cell r="CI892">
            <v>0</v>
          </cell>
          <cell r="CJ892">
            <v>0</v>
          </cell>
          <cell r="CK892">
            <v>0</v>
          </cell>
          <cell r="CL892">
            <v>0</v>
          </cell>
          <cell r="CM892">
            <v>0</v>
          </cell>
        </row>
        <row r="893">
          <cell r="C893" t="str">
            <v>SLE4</v>
          </cell>
          <cell r="E893">
            <v>3616493.4404949713</v>
          </cell>
          <cell r="F893">
            <v>2975698.6700203195</v>
          </cell>
          <cell r="G893">
            <v>3363706.4406779665</v>
          </cell>
          <cell r="N893">
            <v>0</v>
          </cell>
          <cell r="O893">
            <v>0</v>
          </cell>
          <cell r="P893">
            <v>0</v>
          </cell>
          <cell r="Q893">
            <v>0</v>
          </cell>
          <cell r="R893">
            <v>0</v>
          </cell>
          <cell r="S893">
            <v>0</v>
          </cell>
          <cell r="T893">
            <v>0</v>
          </cell>
          <cell r="U893">
            <v>0</v>
          </cell>
          <cell r="V893">
            <v>0</v>
          </cell>
          <cell r="W893">
            <v>0</v>
          </cell>
          <cell r="X893">
            <v>0</v>
          </cell>
          <cell r="Y893">
            <v>0</v>
          </cell>
          <cell r="Z893">
            <v>0</v>
          </cell>
          <cell r="AA893">
            <v>0</v>
          </cell>
          <cell r="AB893">
            <v>0</v>
          </cell>
          <cell r="AC893">
            <v>0</v>
          </cell>
          <cell r="AD893">
            <v>0</v>
          </cell>
          <cell r="AE893">
            <v>0</v>
          </cell>
          <cell r="AF893">
            <v>0</v>
          </cell>
          <cell r="AG893">
            <v>0</v>
          </cell>
          <cell r="AH893">
            <v>0</v>
          </cell>
          <cell r="AI893">
            <v>0</v>
          </cell>
          <cell r="AJ893">
            <v>0</v>
          </cell>
          <cell r="AK893">
            <v>0</v>
          </cell>
          <cell r="AL893">
            <v>0</v>
          </cell>
          <cell r="AM893">
            <v>0</v>
          </cell>
          <cell r="AN893">
            <v>0</v>
          </cell>
          <cell r="AO893">
            <v>0</v>
          </cell>
          <cell r="AP893">
            <v>0</v>
          </cell>
          <cell r="AQ893">
            <v>0</v>
          </cell>
          <cell r="AR893">
            <v>3150709.4070821009</v>
          </cell>
          <cell r="AS893">
            <v>2873030.9592605433</v>
          </cell>
          <cell r="AT893">
            <v>2937705.0847457629</v>
          </cell>
          <cell r="AU893">
            <v>465784.03341287072</v>
          </cell>
          <cell r="AV893">
            <v>102667.71075977598</v>
          </cell>
          <cell r="AW893">
            <v>426001.35593220347</v>
          </cell>
          <cell r="AX893">
            <v>0</v>
          </cell>
          <cell r="AY893">
            <v>0</v>
          </cell>
          <cell r="AZ893">
            <v>0</v>
          </cell>
          <cell r="BA893">
            <v>0</v>
          </cell>
          <cell r="BB893">
            <v>0</v>
          </cell>
          <cell r="BC893">
            <v>0</v>
          </cell>
          <cell r="BD893">
            <v>0</v>
          </cell>
          <cell r="BE893">
            <v>0</v>
          </cell>
          <cell r="BF893">
            <v>0</v>
          </cell>
          <cell r="BG893">
            <v>0</v>
          </cell>
          <cell r="BH893">
            <v>0</v>
          </cell>
          <cell r="BI893">
            <v>0</v>
          </cell>
          <cell r="BJ893">
            <v>0</v>
          </cell>
          <cell r="BK893">
            <v>0</v>
          </cell>
          <cell r="BL893">
            <v>0</v>
          </cell>
          <cell r="BM893">
            <v>0</v>
          </cell>
          <cell r="BN893">
            <v>0</v>
          </cell>
          <cell r="BO893">
            <v>0</v>
          </cell>
          <cell r="BP893">
            <v>0</v>
          </cell>
          <cell r="BQ893">
            <v>0</v>
          </cell>
          <cell r="BR893">
            <v>0</v>
          </cell>
          <cell r="BS893">
            <v>0</v>
          </cell>
          <cell r="BT893">
            <v>0</v>
          </cell>
          <cell r="BU893">
            <v>0</v>
          </cell>
          <cell r="BV893">
            <v>0</v>
          </cell>
          <cell r="BW893">
            <v>0</v>
          </cell>
          <cell r="BX893">
            <v>0</v>
          </cell>
          <cell r="BY893">
            <v>0</v>
          </cell>
          <cell r="BZ893">
            <v>0</v>
          </cell>
          <cell r="CA893">
            <v>0</v>
          </cell>
          <cell r="CB893">
            <v>0</v>
          </cell>
          <cell r="CC893">
            <v>0</v>
          </cell>
          <cell r="CD893">
            <v>0</v>
          </cell>
          <cell r="CE893">
            <v>0</v>
          </cell>
          <cell r="CF893">
            <v>0</v>
          </cell>
          <cell r="CG893">
            <v>0</v>
          </cell>
          <cell r="CH893">
            <v>0</v>
          </cell>
          <cell r="CI893">
            <v>0</v>
          </cell>
          <cell r="CJ893">
            <v>0</v>
          </cell>
          <cell r="CK893">
            <v>0</v>
          </cell>
          <cell r="CL893">
            <v>0</v>
          </cell>
          <cell r="CM893">
            <v>0</v>
          </cell>
        </row>
        <row r="894">
          <cell r="C894" t="str">
            <v>SLE5</v>
          </cell>
          <cell r="E894">
            <v>4928645.6663113888</v>
          </cell>
          <cell r="F894">
            <v>2626888.2901323279</v>
          </cell>
          <cell r="G894">
            <v>4639956.440677966</v>
          </cell>
          <cell r="N894">
            <v>0</v>
          </cell>
          <cell r="O894">
            <v>0</v>
          </cell>
          <cell r="P894">
            <v>0</v>
          </cell>
          <cell r="Q894">
            <v>0</v>
          </cell>
          <cell r="R894">
            <v>0</v>
          </cell>
          <cell r="S894">
            <v>0</v>
          </cell>
          <cell r="T894">
            <v>0</v>
          </cell>
          <cell r="U894">
            <v>0</v>
          </cell>
          <cell r="V894">
            <v>0</v>
          </cell>
          <cell r="W894">
            <v>0</v>
          </cell>
          <cell r="X894">
            <v>0</v>
          </cell>
          <cell r="Y894">
            <v>0</v>
          </cell>
          <cell r="Z894">
            <v>0</v>
          </cell>
          <cell r="AA894">
            <v>0</v>
          </cell>
          <cell r="AB894">
            <v>0</v>
          </cell>
          <cell r="AC894">
            <v>0</v>
          </cell>
          <cell r="AD894">
            <v>0</v>
          </cell>
          <cell r="AE894">
            <v>0</v>
          </cell>
          <cell r="AF894">
            <v>0</v>
          </cell>
          <cell r="AG894">
            <v>0</v>
          </cell>
          <cell r="AH894">
            <v>0</v>
          </cell>
          <cell r="AI894">
            <v>0</v>
          </cell>
          <cell r="AJ894">
            <v>0</v>
          </cell>
          <cell r="AK894">
            <v>0</v>
          </cell>
          <cell r="AL894">
            <v>0</v>
          </cell>
          <cell r="AM894">
            <v>0</v>
          </cell>
          <cell r="AN894">
            <v>0</v>
          </cell>
          <cell r="AO894">
            <v>0</v>
          </cell>
          <cell r="AP894">
            <v>0</v>
          </cell>
          <cell r="AQ894">
            <v>0</v>
          </cell>
          <cell r="AR894">
            <v>0</v>
          </cell>
          <cell r="AS894">
            <v>0</v>
          </cell>
          <cell r="AT894">
            <v>0</v>
          </cell>
          <cell r="AU894">
            <v>3863983.3609408587</v>
          </cell>
          <cell r="AV894">
            <v>2414812.0483719078</v>
          </cell>
          <cell r="AW894">
            <v>3646340.5084745763</v>
          </cell>
          <cell r="AX894">
            <v>0</v>
          </cell>
          <cell r="AY894">
            <v>0</v>
          </cell>
          <cell r="AZ894">
            <v>0</v>
          </cell>
          <cell r="BA894">
            <v>1064662.3053705299</v>
          </cell>
          <cell r="BB894">
            <v>212076.24176042026</v>
          </cell>
          <cell r="BC894">
            <v>993615.93220338994</v>
          </cell>
          <cell r="BD894">
            <v>0</v>
          </cell>
          <cell r="BE894">
            <v>0</v>
          </cell>
          <cell r="BF894">
            <v>0</v>
          </cell>
          <cell r="BG894">
            <v>0</v>
          </cell>
          <cell r="BH894">
            <v>0</v>
          </cell>
          <cell r="BI894">
            <v>0</v>
          </cell>
          <cell r="BJ894">
            <v>0</v>
          </cell>
          <cell r="BK894">
            <v>0</v>
          </cell>
          <cell r="BL894">
            <v>0</v>
          </cell>
          <cell r="BM894">
            <v>0</v>
          </cell>
          <cell r="BN894">
            <v>0</v>
          </cell>
          <cell r="BO894">
            <v>0</v>
          </cell>
          <cell r="BP894">
            <v>0</v>
          </cell>
          <cell r="BQ894">
            <v>0</v>
          </cell>
          <cell r="BR894">
            <v>0</v>
          </cell>
          <cell r="BS894">
            <v>0</v>
          </cell>
          <cell r="BT894">
            <v>0</v>
          </cell>
          <cell r="BU894">
            <v>0</v>
          </cell>
          <cell r="BV894">
            <v>0</v>
          </cell>
          <cell r="BW894">
            <v>0</v>
          </cell>
          <cell r="BX894">
            <v>0</v>
          </cell>
          <cell r="BY894">
            <v>0</v>
          </cell>
          <cell r="BZ894">
            <v>0</v>
          </cell>
          <cell r="CA894">
            <v>0</v>
          </cell>
          <cell r="CB894">
            <v>0</v>
          </cell>
          <cell r="CC894">
            <v>0</v>
          </cell>
          <cell r="CD894">
            <v>0</v>
          </cell>
          <cell r="CE894">
            <v>0</v>
          </cell>
          <cell r="CF894">
            <v>0</v>
          </cell>
          <cell r="CG894">
            <v>0</v>
          </cell>
          <cell r="CH894">
            <v>0</v>
          </cell>
          <cell r="CI894">
            <v>0</v>
          </cell>
          <cell r="CJ894">
            <v>0</v>
          </cell>
          <cell r="CK894">
            <v>0</v>
          </cell>
          <cell r="CL894">
            <v>0</v>
          </cell>
          <cell r="CM894">
            <v>0</v>
          </cell>
        </row>
        <row r="895">
          <cell r="C895" t="str">
            <v>SLE6</v>
          </cell>
          <cell r="E895">
            <v>5459917.127250026</v>
          </cell>
          <cell r="F895">
            <v>3817246.4377756841</v>
          </cell>
          <cell r="G895">
            <v>4942075.5084745763</v>
          </cell>
          <cell r="N895">
            <v>0</v>
          </cell>
          <cell r="O895">
            <v>0</v>
          </cell>
          <cell r="P895">
            <v>0</v>
          </cell>
          <cell r="Q895">
            <v>0</v>
          </cell>
          <cell r="R895">
            <v>0</v>
          </cell>
          <cell r="S895">
            <v>0</v>
          </cell>
          <cell r="T895">
            <v>0</v>
          </cell>
          <cell r="U895">
            <v>0</v>
          </cell>
          <cell r="V895">
            <v>0</v>
          </cell>
          <cell r="W895">
            <v>0</v>
          </cell>
          <cell r="X895">
            <v>0</v>
          </cell>
          <cell r="Y895">
            <v>0</v>
          </cell>
          <cell r="Z895">
            <v>0</v>
          </cell>
          <cell r="AA895">
            <v>0</v>
          </cell>
          <cell r="AB895">
            <v>0</v>
          </cell>
          <cell r="AC895">
            <v>0</v>
          </cell>
          <cell r="AD895">
            <v>0</v>
          </cell>
          <cell r="AE895">
            <v>0</v>
          </cell>
          <cell r="AF895">
            <v>0</v>
          </cell>
          <cell r="AG895">
            <v>0</v>
          </cell>
          <cell r="AH895">
            <v>0</v>
          </cell>
          <cell r="AI895">
            <v>0</v>
          </cell>
          <cell r="AJ895">
            <v>0</v>
          </cell>
          <cell r="AK895">
            <v>0</v>
          </cell>
          <cell r="AL895">
            <v>0</v>
          </cell>
          <cell r="AM895">
            <v>0</v>
          </cell>
          <cell r="AN895">
            <v>0</v>
          </cell>
          <cell r="AO895">
            <v>0</v>
          </cell>
          <cell r="AP895">
            <v>0</v>
          </cell>
          <cell r="AQ895">
            <v>0</v>
          </cell>
          <cell r="AR895">
            <v>0</v>
          </cell>
          <cell r="AS895">
            <v>0</v>
          </cell>
          <cell r="AT895">
            <v>0</v>
          </cell>
          <cell r="AU895">
            <v>959254.10224412987</v>
          </cell>
          <cell r="AV895">
            <v>2712612.902066709</v>
          </cell>
          <cell r="AW895">
            <v>884096.86440677964</v>
          </cell>
          <cell r="AX895">
            <v>1650088.4205365584</v>
          </cell>
          <cell r="AY895">
            <v>615761.9638697526</v>
          </cell>
          <cell r="AZ895">
            <v>1492768.9830508474</v>
          </cell>
          <cell r="BA895">
            <v>1450638.1388107811</v>
          </cell>
          <cell r="BB895">
            <v>150848.29880557067</v>
          </cell>
          <cell r="BC895">
            <v>1308365.7627118647</v>
          </cell>
          <cell r="BD895">
            <v>1399936.465658556</v>
          </cell>
          <cell r="BE895">
            <v>338023.27303365211</v>
          </cell>
          <cell r="BF895">
            <v>1256843.8983050848</v>
          </cell>
          <cell r="BG895">
            <v>0</v>
          </cell>
          <cell r="BH895">
            <v>0</v>
          </cell>
          <cell r="BI895">
            <v>0</v>
          </cell>
          <cell r="BJ895">
            <v>0</v>
          </cell>
          <cell r="BK895">
            <v>0</v>
          </cell>
          <cell r="BL895">
            <v>0</v>
          </cell>
          <cell r="BM895">
            <v>0</v>
          </cell>
          <cell r="BN895">
            <v>0</v>
          </cell>
          <cell r="BO895">
            <v>0</v>
          </cell>
          <cell r="BP895">
            <v>0</v>
          </cell>
          <cell r="BQ895">
            <v>0</v>
          </cell>
          <cell r="BR895">
            <v>0</v>
          </cell>
          <cell r="BS895">
            <v>0</v>
          </cell>
          <cell r="BT895">
            <v>0</v>
          </cell>
          <cell r="BU895">
            <v>0</v>
          </cell>
          <cell r="BV895">
            <v>0</v>
          </cell>
          <cell r="BW895">
            <v>0</v>
          </cell>
          <cell r="BX895">
            <v>0</v>
          </cell>
          <cell r="BY895">
            <v>0</v>
          </cell>
          <cell r="BZ895">
            <v>0</v>
          </cell>
          <cell r="CA895">
            <v>0</v>
          </cell>
          <cell r="CB895">
            <v>0</v>
          </cell>
          <cell r="CC895">
            <v>0</v>
          </cell>
          <cell r="CD895">
            <v>0</v>
          </cell>
          <cell r="CE895">
            <v>0</v>
          </cell>
          <cell r="CF895">
            <v>0</v>
          </cell>
          <cell r="CG895">
            <v>0</v>
          </cell>
          <cell r="CH895">
            <v>0</v>
          </cell>
          <cell r="CI895">
            <v>0</v>
          </cell>
          <cell r="CJ895">
            <v>0</v>
          </cell>
          <cell r="CK895">
            <v>0</v>
          </cell>
          <cell r="CL895">
            <v>0</v>
          </cell>
          <cell r="CM895">
            <v>0</v>
          </cell>
        </row>
        <row r="896">
          <cell r="C896" t="str">
            <v>SLE7</v>
          </cell>
          <cell r="E896">
            <v>5325006.9562362777</v>
          </cell>
          <cell r="F896">
            <v>4029139.1980968416</v>
          </cell>
          <cell r="G896">
            <v>4948375.5084745763</v>
          </cell>
          <cell r="N896">
            <v>0</v>
          </cell>
          <cell r="O896">
            <v>0</v>
          </cell>
          <cell r="P896">
            <v>0</v>
          </cell>
          <cell r="Q896">
            <v>0</v>
          </cell>
          <cell r="R896">
            <v>0</v>
          </cell>
          <cell r="S896">
            <v>0</v>
          </cell>
          <cell r="T896">
            <v>0</v>
          </cell>
          <cell r="U896">
            <v>0</v>
          </cell>
          <cell r="V896">
            <v>0</v>
          </cell>
          <cell r="W896">
            <v>0</v>
          </cell>
          <cell r="X896">
            <v>0</v>
          </cell>
          <cell r="Y896">
            <v>0</v>
          </cell>
          <cell r="Z896">
            <v>0</v>
          </cell>
          <cell r="AA896">
            <v>0</v>
          </cell>
          <cell r="AB896">
            <v>0</v>
          </cell>
          <cell r="AC896">
            <v>0</v>
          </cell>
          <cell r="AD896">
            <v>0</v>
          </cell>
          <cell r="AE896">
            <v>0</v>
          </cell>
          <cell r="AF896">
            <v>0</v>
          </cell>
          <cell r="AG896">
            <v>0</v>
          </cell>
          <cell r="AH896">
            <v>0</v>
          </cell>
          <cell r="AI896">
            <v>0</v>
          </cell>
          <cell r="AJ896">
            <v>0</v>
          </cell>
          <cell r="AK896">
            <v>0</v>
          </cell>
          <cell r="AL896">
            <v>0</v>
          </cell>
          <cell r="AM896">
            <v>0</v>
          </cell>
          <cell r="AN896">
            <v>0</v>
          </cell>
          <cell r="AO896">
            <v>0</v>
          </cell>
          <cell r="AP896">
            <v>0</v>
          </cell>
          <cell r="AQ896">
            <v>0</v>
          </cell>
          <cell r="AR896">
            <v>0</v>
          </cell>
          <cell r="AS896">
            <v>0</v>
          </cell>
          <cell r="AT896">
            <v>0</v>
          </cell>
          <cell r="AU896">
            <v>222863.74736498058</v>
          </cell>
          <cell r="AV896">
            <v>1189084.8575110273</v>
          </cell>
          <cell r="AW896">
            <v>209157.88135593222</v>
          </cell>
          <cell r="AX896">
            <v>2312457.6264504702</v>
          </cell>
          <cell r="AY896">
            <v>2416228.775586063</v>
          </cell>
          <cell r="AZ896">
            <v>2166863.1355932206</v>
          </cell>
          <cell r="BA896">
            <v>1590988.6241704302</v>
          </cell>
          <cell r="BB896">
            <v>87929.339842394795</v>
          </cell>
          <cell r="BC896">
            <v>1468747.2881355933</v>
          </cell>
          <cell r="BD896">
            <v>1198696.9582503974</v>
          </cell>
          <cell r="BE896">
            <v>335896.22515735729</v>
          </cell>
          <cell r="BF896">
            <v>1103607.2033898307</v>
          </cell>
          <cell r="BG896">
            <v>0</v>
          </cell>
          <cell r="BH896">
            <v>0</v>
          </cell>
          <cell r="BI896">
            <v>0</v>
          </cell>
          <cell r="BJ896">
            <v>0</v>
          </cell>
          <cell r="BK896">
            <v>0</v>
          </cell>
          <cell r="BL896">
            <v>0</v>
          </cell>
          <cell r="BM896">
            <v>0</v>
          </cell>
          <cell r="BN896">
            <v>0</v>
          </cell>
          <cell r="BO896">
            <v>0</v>
          </cell>
          <cell r="BP896">
            <v>0</v>
          </cell>
          <cell r="BQ896">
            <v>0</v>
          </cell>
          <cell r="BR896">
            <v>0</v>
          </cell>
          <cell r="BS896">
            <v>0</v>
          </cell>
          <cell r="BT896">
            <v>0</v>
          </cell>
          <cell r="BU896">
            <v>0</v>
          </cell>
          <cell r="BV896">
            <v>0</v>
          </cell>
          <cell r="BW896">
            <v>0</v>
          </cell>
          <cell r="BX896">
            <v>0</v>
          </cell>
          <cell r="BY896">
            <v>0</v>
          </cell>
          <cell r="BZ896">
            <v>0</v>
          </cell>
          <cell r="CA896">
            <v>0</v>
          </cell>
          <cell r="CB896">
            <v>0</v>
          </cell>
          <cell r="CC896">
            <v>0</v>
          </cell>
          <cell r="CD896">
            <v>0</v>
          </cell>
          <cell r="CE896">
            <v>0</v>
          </cell>
          <cell r="CF896">
            <v>0</v>
          </cell>
          <cell r="CG896">
            <v>0</v>
          </cell>
          <cell r="CH896">
            <v>0</v>
          </cell>
          <cell r="CI896">
            <v>0</v>
          </cell>
          <cell r="CJ896">
            <v>0</v>
          </cell>
          <cell r="CK896">
            <v>0</v>
          </cell>
          <cell r="CL896">
            <v>0</v>
          </cell>
          <cell r="CM896">
            <v>0</v>
          </cell>
        </row>
        <row r="897">
          <cell r="C897" t="str">
            <v>SLE8</v>
          </cell>
          <cell r="E897">
            <v>2500490.8859327766</v>
          </cell>
          <cell r="F897">
            <v>3399228.6293799868</v>
          </cell>
          <cell r="G897">
            <v>2345602.881355932</v>
          </cell>
          <cell r="N897">
            <v>0</v>
          </cell>
          <cell r="O897">
            <v>0</v>
          </cell>
          <cell r="P897">
            <v>0</v>
          </cell>
          <cell r="Q897">
            <v>0</v>
          </cell>
          <cell r="R897">
            <v>0</v>
          </cell>
          <cell r="S897">
            <v>0</v>
          </cell>
          <cell r="T897">
            <v>0</v>
          </cell>
          <cell r="U897">
            <v>0</v>
          </cell>
          <cell r="V897">
            <v>0</v>
          </cell>
          <cell r="W897">
            <v>0</v>
          </cell>
          <cell r="X897">
            <v>0</v>
          </cell>
          <cell r="Y897">
            <v>0</v>
          </cell>
          <cell r="Z897">
            <v>0</v>
          </cell>
          <cell r="AA897">
            <v>0</v>
          </cell>
          <cell r="AB897">
            <v>0</v>
          </cell>
          <cell r="AC897">
            <v>0</v>
          </cell>
          <cell r="AD897">
            <v>0</v>
          </cell>
          <cell r="AE897">
            <v>0</v>
          </cell>
          <cell r="AF897">
            <v>0</v>
          </cell>
          <cell r="AG897">
            <v>0</v>
          </cell>
          <cell r="AH897">
            <v>0</v>
          </cell>
          <cell r="AI897">
            <v>0</v>
          </cell>
          <cell r="AJ897">
            <v>0</v>
          </cell>
          <cell r="AK897">
            <v>0</v>
          </cell>
          <cell r="AL897">
            <v>0</v>
          </cell>
          <cell r="AM897">
            <v>0</v>
          </cell>
          <cell r="AN897">
            <v>0</v>
          </cell>
          <cell r="AO897">
            <v>0</v>
          </cell>
          <cell r="AP897">
            <v>0</v>
          </cell>
          <cell r="AQ897">
            <v>0</v>
          </cell>
          <cell r="AR897">
            <v>0</v>
          </cell>
          <cell r="AS897">
            <v>0</v>
          </cell>
          <cell r="AT897">
            <v>0</v>
          </cell>
          <cell r="AU897">
            <v>0</v>
          </cell>
          <cell r="AV897">
            <v>0</v>
          </cell>
          <cell r="AW897">
            <v>0</v>
          </cell>
          <cell r="AX897">
            <v>1045176.479105129</v>
          </cell>
          <cell r="AY897">
            <v>2831322.0813302272</v>
          </cell>
          <cell r="AZ897">
            <v>981445.67796610168</v>
          </cell>
          <cell r="BA897">
            <v>853191.90539231955</v>
          </cell>
          <cell r="BB897">
            <v>361778.18803588237</v>
          </cell>
          <cell r="BC897">
            <v>794238.81355932204</v>
          </cell>
          <cell r="BD897">
            <v>602122.50143532862</v>
          </cell>
          <cell r="BE897">
            <v>206128.36001387716</v>
          </cell>
          <cell r="BF897">
            <v>569918.38983050862</v>
          </cell>
          <cell r="BG897">
            <v>0</v>
          </cell>
          <cell r="BH897">
            <v>0</v>
          </cell>
          <cell r="BI897">
            <v>0</v>
          </cell>
          <cell r="BJ897">
            <v>0</v>
          </cell>
          <cell r="BK897">
            <v>0</v>
          </cell>
          <cell r="BL897">
            <v>0</v>
          </cell>
          <cell r="BM897">
            <v>0</v>
          </cell>
          <cell r="BN897">
            <v>0</v>
          </cell>
          <cell r="BO897">
            <v>0</v>
          </cell>
          <cell r="BP897">
            <v>0</v>
          </cell>
          <cell r="BQ897">
            <v>0</v>
          </cell>
          <cell r="BR897">
            <v>0</v>
          </cell>
          <cell r="BS897">
            <v>0</v>
          </cell>
          <cell r="BT897">
            <v>0</v>
          </cell>
          <cell r="BU897">
            <v>0</v>
          </cell>
          <cell r="BV897">
            <v>0</v>
          </cell>
          <cell r="BW897">
            <v>0</v>
          </cell>
          <cell r="BX897">
            <v>0</v>
          </cell>
          <cell r="BY897">
            <v>0</v>
          </cell>
          <cell r="BZ897">
            <v>0</v>
          </cell>
          <cell r="CA897">
            <v>0</v>
          </cell>
          <cell r="CB897">
            <v>0</v>
          </cell>
          <cell r="CC897">
            <v>0</v>
          </cell>
          <cell r="CD897">
            <v>0</v>
          </cell>
          <cell r="CE897">
            <v>0</v>
          </cell>
          <cell r="CF897">
            <v>0</v>
          </cell>
          <cell r="CG897">
            <v>0</v>
          </cell>
          <cell r="CH897">
            <v>0</v>
          </cell>
          <cell r="CI897">
            <v>0</v>
          </cell>
          <cell r="CJ897">
            <v>0</v>
          </cell>
          <cell r="CK897">
            <v>0</v>
          </cell>
          <cell r="CL897">
            <v>0</v>
          </cell>
          <cell r="CM897">
            <v>0</v>
          </cell>
        </row>
        <row r="898">
          <cell r="C898" t="str">
            <v>SLE9</v>
          </cell>
          <cell r="E898">
            <v>2474362.1658157427</v>
          </cell>
          <cell r="F898">
            <v>3284440.605640084</v>
          </cell>
          <cell r="G898">
            <v>2330532.0338983051</v>
          </cell>
          <cell r="N898">
            <v>0</v>
          </cell>
          <cell r="O898">
            <v>0</v>
          </cell>
          <cell r="P898">
            <v>0</v>
          </cell>
          <cell r="Q898">
            <v>0</v>
          </cell>
          <cell r="R898">
            <v>0</v>
          </cell>
          <cell r="S898">
            <v>0</v>
          </cell>
          <cell r="T898">
            <v>0</v>
          </cell>
          <cell r="U898">
            <v>0</v>
          </cell>
          <cell r="V898">
            <v>0</v>
          </cell>
          <cell r="W898">
            <v>0</v>
          </cell>
          <cell r="X898">
            <v>0</v>
          </cell>
          <cell r="Y898">
            <v>0</v>
          </cell>
          <cell r="Z898">
            <v>0</v>
          </cell>
          <cell r="AA898">
            <v>0</v>
          </cell>
          <cell r="AB898">
            <v>0</v>
          </cell>
          <cell r="AC898">
            <v>0</v>
          </cell>
          <cell r="AD898">
            <v>0</v>
          </cell>
          <cell r="AE898">
            <v>0</v>
          </cell>
          <cell r="AF898">
            <v>0</v>
          </cell>
          <cell r="AG898">
            <v>0</v>
          </cell>
          <cell r="AH898">
            <v>0</v>
          </cell>
          <cell r="AI898">
            <v>0</v>
          </cell>
          <cell r="AJ898">
            <v>0</v>
          </cell>
          <cell r="AK898">
            <v>0</v>
          </cell>
          <cell r="AL898">
            <v>0</v>
          </cell>
          <cell r="AM898">
            <v>0</v>
          </cell>
          <cell r="AN898">
            <v>0</v>
          </cell>
          <cell r="AO898">
            <v>0</v>
          </cell>
          <cell r="AP898">
            <v>0</v>
          </cell>
          <cell r="AQ898">
            <v>0</v>
          </cell>
          <cell r="AR898">
            <v>0</v>
          </cell>
          <cell r="AS898">
            <v>0</v>
          </cell>
          <cell r="AT898">
            <v>0</v>
          </cell>
          <cell r="AU898">
            <v>0</v>
          </cell>
          <cell r="AV898">
            <v>0</v>
          </cell>
          <cell r="AW898">
            <v>0</v>
          </cell>
          <cell r="AX898">
            <v>0</v>
          </cell>
          <cell r="AY898">
            <v>0</v>
          </cell>
          <cell r="AZ898">
            <v>0</v>
          </cell>
          <cell r="BA898">
            <v>1557237.9548880372</v>
          </cell>
          <cell r="BB898">
            <v>3094528.6447440148</v>
          </cell>
          <cell r="BC898">
            <v>1464730.8474576271</v>
          </cell>
          <cell r="BD898">
            <v>483397.73974286654</v>
          </cell>
          <cell r="BE898">
            <v>70887.545224760863</v>
          </cell>
          <cell r="BF898">
            <v>457027.79661016958</v>
          </cell>
          <cell r="BG898">
            <v>433726.47118483949</v>
          </cell>
          <cell r="BH898">
            <v>119024.41567130887</v>
          </cell>
          <cell r="BI898">
            <v>408773.3898305085</v>
          </cell>
          <cell r="BJ898">
            <v>0</v>
          </cell>
          <cell r="BK898">
            <v>0</v>
          </cell>
          <cell r="BL898">
            <v>0</v>
          </cell>
          <cell r="BM898">
            <v>0</v>
          </cell>
          <cell r="BN898">
            <v>0</v>
          </cell>
          <cell r="BO898">
            <v>0</v>
          </cell>
          <cell r="BP898">
            <v>0</v>
          </cell>
          <cell r="BQ898">
            <v>0</v>
          </cell>
          <cell r="BR898">
            <v>0</v>
          </cell>
          <cell r="BS898">
            <v>0</v>
          </cell>
          <cell r="BT898">
            <v>0</v>
          </cell>
          <cell r="BU898">
            <v>0</v>
          </cell>
          <cell r="BV898">
            <v>0</v>
          </cell>
          <cell r="BW898">
            <v>0</v>
          </cell>
          <cell r="BX898">
            <v>0</v>
          </cell>
          <cell r="BY898">
            <v>0</v>
          </cell>
          <cell r="BZ898">
            <v>0</v>
          </cell>
          <cell r="CA898">
            <v>0</v>
          </cell>
          <cell r="CB898">
            <v>0</v>
          </cell>
          <cell r="CC898">
            <v>0</v>
          </cell>
          <cell r="CD898">
            <v>0</v>
          </cell>
          <cell r="CE898">
            <v>0</v>
          </cell>
          <cell r="CF898">
            <v>0</v>
          </cell>
          <cell r="CG898">
            <v>0</v>
          </cell>
          <cell r="CH898">
            <v>0</v>
          </cell>
          <cell r="CI898">
            <v>0</v>
          </cell>
          <cell r="CJ898">
            <v>0</v>
          </cell>
          <cell r="CK898">
            <v>0</v>
          </cell>
          <cell r="CL898">
            <v>0</v>
          </cell>
          <cell r="CM898">
            <v>0</v>
          </cell>
        </row>
        <row r="899">
          <cell r="C899" t="str">
            <v>SLE10</v>
          </cell>
          <cell r="E899">
            <v>2311237.9520209637</v>
          </cell>
          <cell r="F899">
            <v>3392479.1378797633</v>
          </cell>
          <cell r="G899">
            <v>2182467.5423728814</v>
          </cell>
          <cell r="N899">
            <v>0</v>
          </cell>
          <cell r="O899">
            <v>0</v>
          </cell>
          <cell r="P899">
            <v>0</v>
          </cell>
          <cell r="Q899">
            <v>0</v>
          </cell>
          <cell r="R899">
            <v>0</v>
          </cell>
          <cell r="S899">
            <v>0</v>
          </cell>
          <cell r="T899">
            <v>0</v>
          </cell>
          <cell r="U899">
            <v>0</v>
          </cell>
          <cell r="V899">
            <v>0</v>
          </cell>
          <cell r="W899">
            <v>0</v>
          </cell>
          <cell r="X899">
            <v>0</v>
          </cell>
          <cell r="Y899">
            <v>0</v>
          </cell>
          <cell r="Z899">
            <v>0</v>
          </cell>
          <cell r="AA899">
            <v>0</v>
          </cell>
          <cell r="AB899">
            <v>0</v>
          </cell>
          <cell r="AC899">
            <v>0</v>
          </cell>
          <cell r="AD899">
            <v>0</v>
          </cell>
          <cell r="AE899">
            <v>0</v>
          </cell>
          <cell r="AF899">
            <v>0</v>
          </cell>
          <cell r="AG899">
            <v>0</v>
          </cell>
          <cell r="AH899">
            <v>0</v>
          </cell>
          <cell r="AI899">
            <v>0</v>
          </cell>
          <cell r="AJ899">
            <v>0</v>
          </cell>
          <cell r="AK899">
            <v>0</v>
          </cell>
          <cell r="AL899">
            <v>0</v>
          </cell>
          <cell r="AM899">
            <v>0</v>
          </cell>
          <cell r="AN899">
            <v>0</v>
          </cell>
          <cell r="AO899">
            <v>0</v>
          </cell>
          <cell r="AP899">
            <v>0</v>
          </cell>
          <cell r="AQ899">
            <v>0</v>
          </cell>
          <cell r="AR899">
            <v>0</v>
          </cell>
          <cell r="AS899">
            <v>0</v>
          </cell>
          <cell r="AT899">
            <v>0</v>
          </cell>
          <cell r="AU899">
            <v>0</v>
          </cell>
          <cell r="AV899">
            <v>0</v>
          </cell>
          <cell r="AW899">
            <v>0</v>
          </cell>
          <cell r="AX899">
            <v>0</v>
          </cell>
          <cell r="AY899">
            <v>0</v>
          </cell>
          <cell r="AZ899">
            <v>0</v>
          </cell>
          <cell r="BA899">
            <v>0</v>
          </cell>
          <cell r="BB899">
            <v>0</v>
          </cell>
          <cell r="BC899">
            <v>0</v>
          </cell>
          <cell r="BD899">
            <v>1157712.620354356</v>
          </cell>
          <cell r="BE899">
            <v>2978744.8713882137</v>
          </cell>
          <cell r="BF899">
            <v>1092745.1694915255</v>
          </cell>
          <cell r="BG899">
            <v>1153525.3316666083</v>
          </cell>
          <cell r="BH899">
            <v>413734.26649154967</v>
          </cell>
          <cell r="BI899">
            <v>1089722.3728813559</v>
          </cell>
          <cell r="BJ899">
            <v>0</v>
          </cell>
          <cell r="BK899">
            <v>0</v>
          </cell>
          <cell r="BL899">
            <v>0</v>
          </cell>
          <cell r="BM899">
            <v>0</v>
          </cell>
          <cell r="BN899">
            <v>0</v>
          </cell>
          <cell r="BO899">
            <v>0</v>
          </cell>
          <cell r="BP899">
            <v>0</v>
          </cell>
          <cell r="BQ899">
            <v>0</v>
          </cell>
          <cell r="BR899">
            <v>0</v>
          </cell>
          <cell r="BS899">
            <v>0</v>
          </cell>
          <cell r="BT899">
            <v>0</v>
          </cell>
          <cell r="BU899">
            <v>0</v>
          </cell>
          <cell r="BV899">
            <v>0</v>
          </cell>
          <cell r="BW899">
            <v>0</v>
          </cell>
          <cell r="BX899">
            <v>0</v>
          </cell>
          <cell r="BY899">
            <v>0</v>
          </cell>
          <cell r="BZ899">
            <v>0</v>
          </cell>
          <cell r="CA899">
            <v>0</v>
          </cell>
          <cell r="CB899">
            <v>0</v>
          </cell>
          <cell r="CC899">
            <v>0</v>
          </cell>
          <cell r="CD899">
            <v>0</v>
          </cell>
          <cell r="CE899">
            <v>0</v>
          </cell>
          <cell r="CF899">
            <v>0</v>
          </cell>
          <cell r="CG899">
            <v>0</v>
          </cell>
          <cell r="CH899">
            <v>0</v>
          </cell>
          <cell r="CI899">
            <v>0</v>
          </cell>
          <cell r="CJ899">
            <v>0</v>
          </cell>
          <cell r="CK899">
            <v>0</v>
          </cell>
          <cell r="CL899">
            <v>0</v>
          </cell>
          <cell r="CM899">
            <v>0</v>
          </cell>
        </row>
        <row r="900">
          <cell r="C900" t="str">
            <v>SLE11</v>
          </cell>
          <cell r="E900">
            <v>3377479.8283483288</v>
          </cell>
          <cell r="F900">
            <v>3673692.1132973181</v>
          </cell>
          <cell r="G900">
            <v>3198876.9491525423</v>
          </cell>
          <cell r="N900">
            <v>0</v>
          </cell>
          <cell r="O900">
            <v>0</v>
          </cell>
          <cell r="P900">
            <v>0</v>
          </cell>
          <cell r="Q900">
            <v>0</v>
          </cell>
          <cell r="R900">
            <v>0</v>
          </cell>
          <cell r="S900">
            <v>0</v>
          </cell>
          <cell r="T900">
            <v>0</v>
          </cell>
          <cell r="U900">
            <v>0</v>
          </cell>
          <cell r="V900">
            <v>0</v>
          </cell>
          <cell r="W900">
            <v>0</v>
          </cell>
          <cell r="X900">
            <v>0</v>
          </cell>
          <cell r="Y900">
            <v>0</v>
          </cell>
          <cell r="Z900">
            <v>0</v>
          </cell>
          <cell r="AA900">
            <v>0</v>
          </cell>
          <cell r="AB900">
            <v>0</v>
          </cell>
          <cell r="AC900">
            <v>0</v>
          </cell>
          <cell r="AD900">
            <v>0</v>
          </cell>
          <cell r="AE900">
            <v>0</v>
          </cell>
          <cell r="AF900">
            <v>0</v>
          </cell>
          <cell r="AG900">
            <v>0</v>
          </cell>
          <cell r="AH900">
            <v>0</v>
          </cell>
          <cell r="AI900">
            <v>0</v>
          </cell>
          <cell r="AJ900">
            <v>0</v>
          </cell>
          <cell r="AK900">
            <v>0</v>
          </cell>
          <cell r="AL900">
            <v>0</v>
          </cell>
          <cell r="AM900">
            <v>0</v>
          </cell>
          <cell r="AN900">
            <v>0</v>
          </cell>
          <cell r="AO900">
            <v>0</v>
          </cell>
          <cell r="AP900">
            <v>0</v>
          </cell>
          <cell r="AQ900">
            <v>0</v>
          </cell>
          <cell r="AR900">
            <v>0</v>
          </cell>
          <cell r="AS900">
            <v>0</v>
          </cell>
          <cell r="AT900">
            <v>0</v>
          </cell>
          <cell r="AU900">
            <v>0</v>
          </cell>
          <cell r="AV900">
            <v>0</v>
          </cell>
          <cell r="AW900">
            <v>0</v>
          </cell>
          <cell r="AX900">
            <v>0</v>
          </cell>
          <cell r="AY900">
            <v>0</v>
          </cell>
          <cell r="AZ900">
            <v>0</v>
          </cell>
          <cell r="BA900">
            <v>0</v>
          </cell>
          <cell r="BB900">
            <v>0</v>
          </cell>
          <cell r="BC900">
            <v>0</v>
          </cell>
          <cell r="BD900">
            <v>311392.48726481933</v>
          </cell>
          <cell r="BE900">
            <v>1323455.2946424147</v>
          </cell>
          <cell r="BF900">
            <v>295951.10169491527</v>
          </cell>
          <cell r="BG900">
            <v>2998119.2143359389</v>
          </cell>
          <cell r="BH900">
            <v>2268803.2757595279</v>
          </cell>
          <cell r="BI900">
            <v>2838093.8135593222</v>
          </cell>
          <cell r="BJ900">
            <v>67968.126747570685</v>
          </cell>
          <cell r="BK900">
            <v>81433.542895375911</v>
          </cell>
          <cell r="BL900">
            <v>64832.033898305075</v>
          </cell>
          <cell r="BM900">
            <v>0</v>
          </cell>
          <cell r="BN900">
            <v>0</v>
          </cell>
          <cell r="BO900">
            <v>0</v>
          </cell>
          <cell r="BP900">
            <v>0</v>
          </cell>
          <cell r="BQ900">
            <v>0</v>
          </cell>
          <cell r="BR900">
            <v>0</v>
          </cell>
          <cell r="BS900">
            <v>0</v>
          </cell>
          <cell r="BT900">
            <v>0</v>
          </cell>
          <cell r="BU900">
            <v>0</v>
          </cell>
          <cell r="BV900">
            <v>0</v>
          </cell>
          <cell r="BW900">
            <v>0</v>
          </cell>
          <cell r="BX900">
            <v>0</v>
          </cell>
          <cell r="BY900">
            <v>0</v>
          </cell>
          <cell r="BZ900">
            <v>0</v>
          </cell>
          <cell r="CA900">
            <v>0</v>
          </cell>
          <cell r="CB900">
            <v>0</v>
          </cell>
          <cell r="CC900">
            <v>0</v>
          </cell>
          <cell r="CD900">
            <v>0</v>
          </cell>
          <cell r="CE900">
            <v>0</v>
          </cell>
          <cell r="CF900">
            <v>0</v>
          </cell>
          <cell r="CG900">
            <v>0</v>
          </cell>
          <cell r="CH900">
            <v>0</v>
          </cell>
          <cell r="CI900">
            <v>0</v>
          </cell>
          <cell r="CJ900">
            <v>0</v>
          </cell>
          <cell r="CK900">
            <v>0</v>
          </cell>
          <cell r="CL900">
            <v>0</v>
          </cell>
          <cell r="CM900">
            <v>0</v>
          </cell>
        </row>
        <row r="901">
          <cell r="C901" t="str">
            <v>SLE12</v>
          </cell>
          <cell r="E901">
            <v>2508899.7176649692</v>
          </cell>
          <cell r="F901">
            <v>3540800.6678396184</v>
          </cell>
          <cell r="G901">
            <v>2375940.2542372877</v>
          </cell>
          <cell r="N901">
            <v>0</v>
          </cell>
          <cell r="O901">
            <v>0</v>
          </cell>
          <cell r="P901">
            <v>0</v>
          </cell>
          <cell r="Q901">
            <v>0</v>
          </cell>
          <cell r="R901">
            <v>0</v>
          </cell>
          <cell r="S901">
            <v>0</v>
          </cell>
          <cell r="T901">
            <v>0</v>
          </cell>
          <cell r="U901">
            <v>0</v>
          </cell>
          <cell r="V901">
            <v>0</v>
          </cell>
          <cell r="W901">
            <v>0</v>
          </cell>
          <cell r="X901">
            <v>0</v>
          </cell>
          <cell r="Y901">
            <v>0</v>
          </cell>
          <cell r="Z901">
            <v>0</v>
          </cell>
          <cell r="AA901">
            <v>0</v>
          </cell>
          <cell r="AB901">
            <v>0</v>
          </cell>
          <cell r="AC901">
            <v>0</v>
          </cell>
          <cell r="AD901">
            <v>0</v>
          </cell>
          <cell r="AE901">
            <v>0</v>
          </cell>
          <cell r="AF901">
            <v>0</v>
          </cell>
          <cell r="AG901">
            <v>0</v>
          </cell>
          <cell r="AH901">
            <v>0</v>
          </cell>
          <cell r="AI901">
            <v>0</v>
          </cell>
          <cell r="AJ901">
            <v>0</v>
          </cell>
          <cell r="AK901">
            <v>0</v>
          </cell>
          <cell r="AL901">
            <v>0</v>
          </cell>
          <cell r="AM901">
            <v>0</v>
          </cell>
          <cell r="AN901">
            <v>0</v>
          </cell>
          <cell r="AO901">
            <v>0</v>
          </cell>
          <cell r="AP901">
            <v>0</v>
          </cell>
          <cell r="AQ901">
            <v>0</v>
          </cell>
          <cell r="AR901">
            <v>0</v>
          </cell>
          <cell r="AS901">
            <v>0</v>
          </cell>
          <cell r="AT901">
            <v>0</v>
          </cell>
          <cell r="AU901">
            <v>0</v>
          </cell>
          <cell r="AV901">
            <v>0</v>
          </cell>
          <cell r="AW901">
            <v>0</v>
          </cell>
          <cell r="AX901">
            <v>0</v>
          </cell>
          <cell r="AY901">
            <v>0</v>
          </cell>
          <cell r="AZ901">
            <v>0</v>
          </cell>
          <cell r="BA901">
            <v>0</v>
          </cell>
          <cell r="BB901">
            <v>0</v>
          </cell>
          <cell r="BC901">
            <v>0</v>
          </cell>
          <cell r="BD901">
            <v>66237.217333464258</v>
          </cell>
          <cell r="BE901">
            <v>712269.52768003161</v>
          </cell>
          <cell r="BF901">
            <v>62826.525423728817</v>
          </cell>
          <cell r="BG901">
            <v>1446121.8534767921</v>
          </cell>
          <cell r="BH901">
            <v>2194203.5884918463</v>
          </cell>
          <cell r="BI901">
            <v>1363196.8644067799</v>
          </cell>
          <cell r="BJ901">
            <v>996540.64685471333</v>
          </cell>
          <cell r="BK901">
            <v>634327.55166774034</v>
          </cell>
          <cell r="BL901">
            <v>949916.86440677941</v>
          </cell>
          <cell r="BM901">
            <v>0</v>
          </cell>
          <cell r="BN901">
            <v>0</v>
          </cell>
          <cell r="BO901">
            <v>0</v>
          </cell>
          <cell r="BP901">
            <v>0</v>
          </cell>
          <cell r="BQ901">
            <v>0</v>
          </cell>
          <cell r="BR901">
            <v>0</v>
          </cell>
          <cell r="BS901">
            <v>0</v>
          </cell>
          <cell r="BT901">
            <v>0</v>
          </cell>
          <cell r="BU901">
            <v>0</v>
          </cell>
          <cell r="BV901">
            <v>0</v>
          </cell>
          <cell r="BW901">
            <v>0</v>
          </cell>
          <cell r="BX901">
            <v>0</v>
          </cell>
          <cell r="BY901">
            <v>0</v>
          </cell>
          <cell r="BZ901">
            <v>0</v>
          </cell>
          <cell r="CA901">
            <v>0</v>
          </cell>
          <cell r="CB901">
            <v>0</v>
          </cell>
          <cell r="CC901">
            <v>0</v>
          </cell>
          <cell r="CD901">
            <v>0</v>
          </cell>
          <cell r="CE901">
            <v>0</v>
          </cell>
          <cell r="CF901">
            <v>0</v>
          </cell>
          <cell r="CG901">
            <v>0</v>
          </cell>
          <cell r="CH901">
            <v>0</v>
          </cell>
          <cell r="CI901">
            <v>0</v>
          </cell>
          <cell r="CJ901">
            <v>0</v>
          </cell>
          <cell r="CK901">
            <v>0</v>
          </cell>
          <cell r="CL901">
            <v>0</v>
          </cell>
          <cell r="CM901">
            <v>0</v>
          </cell>
        </row>
        <row r="902">
          <cell r="C902" t="str">
            <v>SLE13</v>
          </cell>
          <cell r="E902">
            <v>2094114.6800597205</v>
          </cell>
          <cell r="F902">
            <v>2796596.3371660798</v>
          </cell>
          <cell r="G902">
            <v>1986264.2372881356</v>
          </cell>
          <cell r="N902">
            <v>0</v>
          </cell>
          <cell r="O902">
            <v>0</v>
          </cell>
          <cell r="P902">
            <v>0</v>
          </cell>
          <cell r="Q902">
            <v>0</v>
          </cell>
          <cell r="R902">
            <v>0</v>
          </cell>
          <cell r="S902">
            <v>0</v>
          </cell>
          <cell r="T902">
            <v>0</v>
          </cell>
          <cell r="U902">
            <v>0</v>
          </cell>
          <cell r="V902">
            <v>0</v>
          </cell>
          <cell r="W902">
            <v>0</v>
          </cell>
          <cell r="X902">
            <v>0</v>
          </cell>
          <cell r="Y902">
            <v>0</v>
          </cell>
          <cell r="Z902">
            <v>0</v>
          </cell>
          <cell r="AA902">
            <v>0</v>
          </cell>
          <cell r="AB902">
            <v>0</v>
          </cell>
          <cell r="AC902">
            <v>0</v>
          </cell>
          <cell r="AD902">
            <v>0</v>
          </cell>
          <cell r="AE902">
            <v>0</v>
          </cell>
          <cell r="AF902">
            <v>0</v>
          </cell>
          <cell r="AG902">
            <v>0</v>
          </cell>
          <cell r="AH902">
            <v>0</v>
          </cell>
          <cell r="AI902">
            <v>0</v>
          </cell>
          <cell r="AJ902">
            <v>0</v>
          </cell>
          <cell r="AK902">
            <v>0</v>
          </cell>
          <cell r="AL902">
            <v>0</v>
          </cell>
          <cell r="AM902">
            <v>0</v>
          </cell>
          <cell r="AN902">
            <v>0</v>
          </cell>
          <cell r="AO902">
            <v>0</v>
          </cell>
          <cell r="AP902">
            <v>0</v>
          </cell>
          <cell r="AQ902">
            <v>0</v>
          </cell>
          <cell r="AR902">
            <v>0</v>
          </cell>
          <cell r="AS902">
            <v>0</v>
          </cell>
          <cell r="AT902">
            <v>0</v>
          </cell>
          <cell r="AU902">
            <v>0</v>
          </cell>
          <cell r="AV902">
            <v>0</v>
          </cell>
          <cell r="AW902">
            <v>0</v>
          </cell>
          <cell r="AX902">
            <v>0</v>
          </cell>
          <cell r="AY902">
            <v>0</v>
          </cell>
          <cell r="AZ902">
            <v>0</v>
          </cell>
          <cell r="BA902">
            <v>0</v>
          </cell>
          <cell r="BB902">
            <v>0</v>
          </cell>
          <cell r="BC902">
            <v>0</v>
          </cell>
          <cell r="BD902">
            <v>0</v>
          </cell>
          <cell r="BE902">
            <v>0</v>
          </cell>
          <cell r="BF902">
            <v>0</v>
          </cell>
          <cell r="BG902">
            <v>310466.32945107733</v>
          </cell>
          <cell r="BH902">
            <v>1243266.7398523069</v>
          </cell>
          <cell r="BI902">
            <v>292582.45762711862</v>
          </cell>
          <cell r="BJ902">
            <v>377870.45273235656</v>
          </cell>
          <cell r="BK902">
            <v>605584.01298508199</v>
          </cell>
          <cell r="BL902">
            <v>357546.6101694915</v>
          </cell>
          <cell r="BM902">
            <v>1405777.8978762873</v>
          </cell>
          <cell r="BN902">
            <v>947745.58432869078</v>
          </cell>
          <cell r="BO902">
            <v>1336135.1694915255</v>
          </cell>
          <cell r="BP902">
            <v>0</v>
          </cell>
          <cell r="BQ902">
            <v>0</v>
          </cell>
          <cell r="BR902">
            <v>0</v>
          </cell>
          <cell r="BS902">
            <v>0</v>
          </cell>
          <cell r="BT902">
            <v>0</v>
          </cell>
          <cell r="BU902">
            <v>0</v>
          </cell>
          <cell r="BV902">
            <v>0</v>
          </cell>
          <cell r="BW902">
            <v>0</v>
          </cell>
          <cell r="BX902">
            <v>0</v>
          </cell>
          <cell r="BY902">
            <v>0</v>
          </cell>
          <cell r="BZ902">
            <v>0</v>
          </cell>
          <cell r="CA902">
            <v>0</v>
          </cell>
          <cell r="CB902">
            <v>0</v>
          </cell>
          <cell r="CC902">
            <v>0</v>
          </cell>
          <cell r="CD902">
            <v>0</v>
          </cell>
          <cell r="CE902">
            <v>0</v>
          </cell>
          <cell r="CF902">
            <v>0</v>
          </cell>
          <cell r="CG902">
            <v>0</v>
          </cell>
          <cell r="CH902">
            <v>0</v>
          </cell>
          <cell r="CI902">
            <v>0</v>
          </cell>
          <cell r="CJ902">
            <v>0</v>
          </cell>
          <cell r="CK902">
            <v>0</v>
          </cell>
          <cell r="CL902">
            <v>0</v>
          </cell>
          <cell r="CM902">
            <v>0</v>
          </cell>
        </row>
        <row r="903">
          <cell r="C903" t="str">
            <v>SLW14</v>
          </cell>
          <cell r="E903">
            <v>111007.40349969287</v>
          </cell>
          <cell r="F903">
            <v>287933.44228577084</v>
          </cell>
          <cell r="G903">
            <v>105723.81355932205</v>
          </cell>
          <cell r="N903">
            <v>0</v>
          </cell>
          <cell r="O903">
            <v>0</v>
          </cell>
          <cell r="P903">
            <v>0</v>
          </cell>
          <cell r="Q903">
            <v>0</v>
          </cell>
          <cell r="R903">
            <v>0</v>
          </cell>
          <cell r="S903">
            <v>0</v>
          </cell>
          <cell r="T903">
            <v>0</v>
          </cell>
          <cell r="U903">
            <v>0</v>
          </cell>
          <cell r="V903">
            <v>0</v>
          </cell>
          <cell r="W903">
            <v>0</v>
          </cell>
          <cell r="X903">
            <v>0</v>
          </cell>
          <cell r="Y903">
            <v>0</v>
          </cell>
          <cell r="Z903">
            <v>0</v>
          </cell>
          <cell r="AA903">
            <v>0</v>
          </cell>
          <cell r="AB903">
            <v>0</v>
          </cell>
          <cell r="AC903">
            <v>0</v>
          </cell>
          <cell r="AD903">
            <v>0</v>
          </cell>
          <cell r="AE903">
            <v>0</v>
          </cell>
          <cell r="AF903">
            <v>0</v>
          </cell>
          <cell r="AG903">
            <v>0</v>
          </cell>
          <cell r="AH903">
            <v>0</v>
          </cell>
          <cell r="AI903">
            <v>0</v>
          </cell>
          <cell r="AJ903">
            <v>0</v>
          </cell>
          <cell r="AK903">
            <v>0</v>
          </cell>
          <cell r="AL903">
            <v>0</v>
          </cell>
          <cell r="AM903">
            <v>0</v>
          </cell>
          <cell r="AN903">
            <v>0</v>
          </cell>
          <cell r="AO903">
            <v>0</v>
          </cell>
          <cell r="AP903">
            <v>0</v>
          </cell>
          <cell r="AQ903">
            <v>0</v>
          </cell>
          <cell r="AR903">
            <v>0</v>
          </cell>
          <cell r="AS903">
            <v>0</v>
          </cell>
          <cell r="AT903">
            <v>0</v>
          </cell>
          <cell r="AU903">
            <v>0</v>
          </cell>
          <cell r="AV903">
            <v>0</v>
          </cell>
          <cell r="AW903">
            <v>0</v>
          </cell>
          <cell r="AX903">
            <v>0</v>
          </cell>
          <cell r="AY903">
            <v>0</v>
          </cell>
          <cell r="AZ903">
            <v>0</v>
          </cell>
          <cell r="BA903">
            <v>0</v>
          </cell>
          <cell r="BB903">
            <v>0</v>
          </cell>
          <cell r="BC903">
            <v>0</v>
          </cell>
          <cell r="BD903">
            <v>0</v>
          </cell>
          <cell r="BE903">
            <v>0</v>
          </cell>
          <cell r="BF903">
            <v>0</v>
          </cell>
          <cell r="BG903">
            <v>0</v>
          </cell>
          <cell r="BH903">
            <v>0</v>
          </cell>
          <cell r="BI903">
            <v>0</v>
          </cell>
          <cell r="BJ903">
            <v>111007.40349969287</v>
          </cell>
          <cell r="BK903">
            <v>287933.44228577084</v>
          </cell>
          <cell r="BL903">
            <v>105723.81355932205</v>
          </cell>
          <cell r="BM903">
            <v>0</v>
          </cell>
          <cell r="BN903">
            <v>0</v>
          </cell>
          <cell r="BO903">
            <v>0</v>
          </cell>
          <cell r="BP903">
            <v>0</v>
          </cell>
          <cell r="BQ903">
            <v>0</v>
          </cell>
          <cell r="BR903">
            <v>0</v>
          </cell>
          <cell r="BS903">
            <v>0</v>
          </cell>
          <cell r="BT903">
            <v>0</v>
          </cell>
          <cell r="BU903">
            <v>0</v>
          </cell>
          <cell r="BV903">
            <v>0</v>
          </cell>
          <cell r="BW903">
            <v>0</v>
          </cell>
          <cell r="BX903">
            <v>0</v>
          </cell>
          <cell r="BY903">
            <v>0</v>
          </cell>
          <cell r="BZ903">
            <v>0</v>
          </cell>
          <cell r="CA903">
            <v>0</v>
          </cell>
          <cell r="CB903">
            <v>0</v>
          </cell>
          <cell r="CC903">
            <v>0</v>
          </cell>
          <cell r="CD903">
            <v>0</v>
          </cell>
          <cell r="CE903">
            <v>0</v>
          </cell>
          <cell r="CF903">
            <v>0</v>
          </cell>
          <cell r="CG903">
            <v>0</v>
          </cell>
          <cell r="CH903">
            <v>0</v>
          </cell>
          <cell r="CI903">
            <v>0</v>
          </cell>
          <cell r="CJ903">
            <v>0</v>
          </cell>
          <cell r="CK903">
            <v>0</v>
          </cell>
          <cell r="CL903">
            <v>0</v>
          </cell>
          <cell r="CM903">
            <v>0</v>
          </cell>
        </row>
        <row r="904">
          <cell r="C904" t="str">
            <v>SLW15</v>
          </cell>
          <cell r="E904">
            <v>783824.83329761436</v>
          </cell>
          <cell r="F904">
            <v>1763804.3056450409</v>
          </cell>
          <cell r="G904">
            <v>717238.98305084754</v>
          </cell>
          <cell r="N904">
            <v>0</v>
          </cell>
          <cell r="O904">
            <v>0</v>
          </cell>
          <cell r="P904">
            <v>0</v>
          </cell>
          <cell r="Q904">
            <v>0</v>
          </cell>
          <cell r="R904">
            <v>0</v>
          </cell>
          <cell r="S904">
            <v>0</v>
          </cell>
          <cell r="T904">
            <v>0</v>
          </cell>
          <cell r="U904">
            <v>0</v>
          </cell>
          <cell r="V904">
            <v>0</v>
          </cell>
          <cell r="W904">
            <v>0</v>
          </cell>
          <cell r="X904">
            <v>0</v>
          </cell>
          <cell r="Y904">
            <v>0</v>
          </cell>
          <cell r="Z904">
            <v>0</v>
          </cell>
          <cell r="AA904">
            <v>0</v>
          </cell>
          <cell r="AB904">
            <v>0</v>
          </cell>
          <cell r="AC904">
            <v>0</v>
          </cell>
          <cell r="AD904">
            <v>0</v>
          </cell>
          <cell r="AE904">
            <v>0</v>
          </cell>
          <cell r="AF904">
            <v>0</v>
          </cell>
          <cell r="AG904">
            <v>0</v>
          </cell>
          <cell r="AH904">
            <v>0</v>
          </cell>
          <cell r="AI904">
            <v>0</v>
          </cell>
          <cell r="AJ904">
            <v>0</v>
          </cell>
          <cell r="AK904">
            <v>0</v>
          </cell>
          <cell r="AL904">
            <v>0</v>
          </cell>
          <cell r="AM904">
            <v>0</v>
          </cell>
          <cell r="AN904">
            <v>0</v>
          </cell>
          <cell r="AO904">
            <v>0</v>
          </cell>
          <cell r="AP904">
            <v>0</v>
          </cell>
          <cell r="AQ904">
            <v>0</v>
          </cell>
          <cell r="AR904">
            <v>0</v>
          </cell>
          <cell r="AS904">
            <v>0</v>
          </cell>
          <cell r="AT904">
            <v>0</v>
          </cell>
          <cell r="AU904">
            <v>0</v>
          </cell>
          <cell r="AV904">
            <v>0</v>
          </cell>
          <cell r="AW904">
            <v>0</v>
          </cell>
          <cell r="AX904">
            <v>0</v>
          </cell>
          <cell r="AY904">
            <v>0</v>
          </cell>
          <cell r="AZ904">
            <v>0</v>
          </cell>
          <cell r="BA904">
            <v>0</v>
          </cell>
          <cell r="BB904">
            <v>0</v>
          </cell>
          <cell r="BC904">
            <v>0</v>
          </cell>
          <cell r="BD904">
            <v>0</v>
          </cell>
          <cell r="BE904">
            <v>0</v>
          </cell>
          <cell r="BF904">
            <v>0</v>
          </cell>
          <cell r="BG904">
            <v>0</v>
          </cell>
          <cell r="BH904">
            <v>0</v>
          </cell>
          <cell r="BI904">
            <v>0</v>
          </cell>
          <cell r="BJ904">
            <v>783824.83329761436</v>
          </cell>
          <cell r="BK904">
            <v>1763804.3056450409</v>
          </cell>
          <cell r="BL904">
            <v>717238.98305084754</v>
          </cell>
          <cell r="BM904">
            <v>0</v>
          </cell>
          <cell r="BN904">
            <v>0</v>
          </cell>
          <cell r="BO904">
            <v>0</v>
          </cell>
          <cell r="BP904">
            <v>0</v>
          </cell>
          <cell r="BQ904">
            <v>0</v>
          </cell>
          <cell r="BR904">
            <v>0</v>
          </cell>
          <cell r="BS904">
            <v>0</v>
          </cell>
          <cell r="BT904">
            <v>0</v>
          </cell>
          <cell r="BU904">
            <v>0</v>
          </cell>
          <cell r="BV904">
            <v>0</v>
          </cell>
          <cell r="BW904">
            <v>0</v>
          </cell>
          <cell r="BX904">
            <v>0</v>
          </cell>
          <cell r="BY904">
            <v>0</v>
          </cell>
          <cell r="BZ904">
            <v>0</v>
          </cell>
          <cell r="CA904">
            <v>0</v>
          </cell>
          <cell r="CB904">
            <v>0</v>
          </cell>
          <cell r="CC904">
            <v>0</v>
          </cell>
          <cell r="CD904">
            <v>0</v>
          </cell>
          <cell r="CE904">
            <v>0</v>
          </cell>
          <cell r="CF904">
            <v>0</v>
          </cell>
          <cell r="CG904">
            <v>0</v>
          </cell>
          <cell r="CH904">
            <v>0</v>
          </cell>
          <cell r="CI904">
            <v>0</v>
          </cell>
          <cell r="CJ904">
            <v>0</v>
          </cell>
          <cell r="CK904">
            <v>0</v>
          </cell>
          <cell r="CL904">
            <v>0</v>
          </cell>
          <cell r="CM904">
            <v>0</v>
          </cell>
        </row>
        <row r="905">
          <cell r="C905" t="str">
            <v>SLW16</v>
          </cell>
          <cell r="E905">
            <v>3367174.4277142761</v>
          </cell>
          <cell r="F905">
            <v>3486435.846012786</v>
          </cell>
          <cell r="G905">
            <v>3123753.8983050846</v>
          </cell>
          <cell r="N905">
            <v>0</v>
          </cell>
          <cell r="O905">
            <v>0</v>
          </cell>
          <cell r="P905">
            <v>0</v>
          </cell>
          <cell r="Q905">
            <v>0</v>
          </cell>
          <cell r="R905">
            <v>0</v>
          </cell>
          <cell r="S905">
            <v>0</v>
          </cell>
          <cell r="T905">
            <v>0</v>
          </cell>
          <cell r="U905">
            <v>0</v>
          </cell>
          <cell r="V905">
            <v>0</v>
          </cell>
          <cell r="W905">
            <v>0</v>
          </cell>
          <cell r="X905">
            <v>0</v>
          </cell>
          <cell r="Y905">
            <v>0</v>
          </cell>
          <cell r="Z905">
            <v>0</v>
          </cell>
          <cell r="AA905">
            <v>0</v>
          </cell>
          <cell r="AB905">
            <v>0</v>
          </cell>
          <cell r="AC905">
            <v>0</v>
          </cell>
          <cell r="AD905">
            <v>0</v>
          </cell>
          <cell r="AE905">
            <v>0</v>
          </cell>
          <cell r="AF905">
            <v>0</v>
          </cell>
          <cell r="AG905">
            <v>0</v>
          </cell>
          <cell r="AH905">
            <v>0</v>
          </cell>
          <cell r="AI905">
            <v>0</v>
          </cell>
          <cell r="AJ905">
            <v>0</v>
          </cell>
          <cell r="AK905">
            <v>0</v>
          </cell>
          <cell r="AL905">
            <v>0</v>
          </cell>
          <cell r="AM905">
            <v>0</v>
          </cell>
          <cell r="AN905">
            <v>0</v>
          </cell>
          <cell r="AO905">
            <v>0</v>
          </cell>
          <cell r="AP905">
            <v>0</v>
          </cell>
          <cell r="AQ905">
            <v>0</v>
          </cell>
          <cell r="AR905">
            <v>0</v>
          </cell>
          <cell r="AS905">
            <v>0</v>
          </cell>
          <cell r="AT905">
            <v>0</v>
          </cell>
          <cell r="AU905">
            <v>0</v>
          </cell>
          <cell r="AV905">
            <v>0</v>
          </cell>
          <cell r="AW905">
            <v>0</v>
          </cell>
          <cell r="AX905">
            <v>0</v>
          </cell>
          <cell r="AY905">
            <v>0</v>
          </cell>
          <cell r="AZ905">
            <v>0</v>
          </cell>
          <cell r="BA905">
            <v>0</v>
          </cell>
          <cell r="BB905">
            <v>0</v>
          </cell>
          <cell r="BC905">
            <v>0</v>
          </cell>
          <cell r="BD905">
            <v>0</v>
          </cell>
          <cell r="BE905">
            <v>0</v>
          </cell>
          <cell r="BF905">
            <v>0</v>
          </cell>
          <cell r="BG905">
            <v>0</v>
          </cell>
          <cell r="BH905">
            <v>0</v>
          </cell>
          <cell r="BI905">
            <v>0</v>
          </cell>
          <cell r="BJ905">
            <v>2653996.7215018305</v>
          </cell>
          <cell r="BK905">
            <v>3247770.7530851951</v>
          </cell>
          <cell r="BL905">
            <v>2464176.3559322031</v>
          </cell>
          <cell r="BM905">
            <v>336819.99296133535</v>
          </cell>
          <cell r="BN905">
            <v>29069.011993854383</v>
          </cell>
          <cell r="BO905">
            <v>314309.32203389832</v>
          </cell>
          <cell r="BP905">
            <v>376357.71325111052</v>
          </cell>
          <cell r="BQ905">
            <v>209596.0809337364</v>
          </cell>
          <cell r="BR905">
            <v>345268.22033898305</v>
          </cell>
          <cell r="BS905">
            <v>0</v>
          </cell>
          <cell r="BT905">
            <v>0</v>
          </cell>
          <cell r="BU905">
            <v>0</v>
          </cell>
          <cell r="BV905">
            <v>0</v>
          </cell>
          <cell r="BW905">
            <v>0</v>
          </cell>
          <cell r="BX905">
            <v>0</v>
          </cell>
          <cell r="BY905">
            <v>0</v>
          </cell>
          <cell r="BZ905">
            <v>0</v>
          </cell>
          <cell r="CA905">
            <v>0</v>
          </cell>
          <cell r="CB905">
            <v>0</v>
          </cell>
          <cell r="CC905">
            <v>0</v>
          </cell>
          <cell r="CD905">
            <v>0</v>
          </cell>
          <cell r="CE905">
            <v>0</v>
          </cell>
          <cell r="CF905">
            <v>0</v>
          </cell>
          <cell r="CG905">
            <v>0</v>
          </cell>
          <cell r="CH905">
            <v>0</v>
          </cell>
          <cell r="CI905">
            <v>0</v>
          </cell>
          <cell r="CJ905">
            <v>0</v>
          </cell>
          <cell r="CK905">
            <v>0</v>
          </cell>
          <cell r="CL905">
            <v>0</v>
          </cell>
          <cell r="CM905">
            <v>0</v>
          </cell>
        </row>
        <row r="906">
          <cell r="C906" t="str">
            <v>SLW17</v>
          </cell>
          <cell r="E906">
            <v>4067383.3441684805</v>
          </cell>
          <cell r="F906">
            <v>4697122.0751350541</v>
          </cell>
          <cell r="G906">
            <v>3828217.7966101696</v>
          </cell>
          <cell r="N906">
            <v>0</v>
          </cell>
          <cell r="O906">
            <v>0</v>
          </cell>
          <cell r="P906">
            <v>0</v>
          </cell>
          <cell r="Q906">
            <v>0</v>
          </cell>
          <cell r="R906">
            <v>0</v>
          </cell>
          <cell r="S906">
            <v>0</v>
          </cell>
          <cell r="T906">
            <v>0</v>
          </cell>
          <cell r="U906">
            <v>0</v>
          </cell>
          <cell r="V906">
            <v>0</v>
          </cell>
          <cell r="W906">
            <v>0</v>
          </cell>
          <cell r="X906">
            <v>0</v>
          </cell>
          <cell r="Y906">
            <v>0</v>
          </cell>
          <cell r="Z906">
            <v>0</v>
          </cell>
          <cell r="AA906">
            <v>0</v>
          </cell>
          <cell r="AB906">
            <v>0</v>
          </cell>
          <cell r="AC906">
            <v>0</v>
          </cell>
          <cell r="AD906">
            <v>0</v>
          </cell>
          <cell r="AE906">
            <v>0</v>
          </cell>
          <cell r="AF906">
            <v>0</v>
          </cell>
          <cell r="AG906">
            <v>0</v>
          </cell>
          <cell r="AH906">
            <v>0</v>
          </cell>
          <cell r="AI906">
            <v>0</v>
          </cell>
          <cell r="AJ906">
            <v>0</v>
          </cell>
          <cell r="AK906">
            <v>0</v>
          </cell>
          <cell r="AL906">
            <v>0</v>
          </cell>
          <cell r="AM906">
            <v>0</v>
          </cell>
          <cell r="AN906">
            <v>0</v>
          </cell>
          <cell r="AO906">
            <v>0</v>
          </cell>
          <cell r="AP906">
            <v>0</v>
          </cell>
          <cell r="AQ906">
            <v>0</v>
          </cell>
          <cell r="AR906">
            <v>0</v>
          </cell>
          <cell r="AS906">
            <v>0</v>
          </cell>
          <cell r="AT906">
            <v>0</v>
          </cell>
          <cell r="AU906">
            <v>0</v>
          </cell>
          <cell r="AV906">
            <v>0</v>
          </cell>
          <cell r="AW906">
            <v>0</v>
          </cell>
          <cell r="AX906">
            <v>0</v>
          </cell>
          <cell r="AY906">
            <v>0</v>
          </cell>
          <cell r="AZ906">
            <v>0</v>
          </cell>
          <cell r="BA906">
            <v>0</v>
          </cell>
          <cell r="BB906">
            <v>0</v>
          </cell>
          <cell r="BC906">
            <v>0</v>
          </cell>
          <cell r="BD906">
            <v>0</v>
          </cell>
          <cell r="BE906">
            <v>0</v>
          </cell>
          <cell r="BF906">
            <v>0</v>
          </cell>
          <cell r="BG906">
            <v>0</v>
          </cell>
          <cell r="BH906">
            <v>0</v>
          </cell>
          <cell r="BI906">
            <v>0</v>
          </cell>
          <cell r="BJ906">
            <v>0</v>
          </cell>
          <cell r="BK906">
            <v>0</v>
          </cell>
          <cell r="BL906">
            <v>0</v>
          </cell>
          <cell r="BM906">
            <v>1880129.3910121557</v>
          </cell>
          <cell r="BN906">
            <v>4266671.728205381</v>
          </cell>
          <cell r="BO906">
            <v>1775220.4237288137</v>
          </cell>
          <cell r="BP906">
            <v>1437143.7285283101</v>
          </cell>
          <cell r="BQ906">
            <v>169033.07379689743</v>
          </cell>
          <cell r="BR906">
            <v>1356560.5932203392</v>
          </cell>
          <cell r="BS906">
            <v>750110.22462801507</v>
          </cell>
          <cell r="BT906">
            <v>261417.27313277489</v>
          </cell>
          <cell r="BU906">
            <v>696436.77966101712</v>
          </cell>
          <cell r="BV906">
            <v>0</v>
          </cell>
          <cell r="BW906">
            <v>0</v>
          </cell>
          <cell r="BX906">
            <v>0</v>
          </cell>
          <cell r="BY906">
            <v>0</v>
          </cell>
          <cell r="BZ906">
            <v>0</v>
          </cell>
          <cell r="CA906">
            <v>0</v>
          </cell>
          <cell r="CB906">
            <v>0</v>
          </cell>
          <cell r="CC906">
            <v>0</v>
          </cell>
          <cell r="CD906">
            <v>0</v>
          </cell>
          <cell r="CE906">
            <v>0</v>
          </cell>
          <cell r="CF906">
            <v>0</v>
          </cell>
          <cell r="CG906">
            <v>0</v>
          </cell>
          <cell r="CH906">
            <v>0</v>
          </cell>
          <cell r="CI906">
            <v>0</v>
          </cell>
          <cell r="CJ906">
            <v>0</v>
          </cell>
          <cell r="CK906">
            <v>0</v>
          </cell>
          <cell r="CL906">
            <v>0</v>
          </cell>
          <cell r="CM906">
            <v>0</v>
          </cell>
        </row>
        <row r="907">
          <cell r="C907" t="str">
            <v>SLW18</v>
          </cell>
          <cell r="E907">
            <v>4692307.4419901492</v>
          </cell>
          <cell r="F907">
            <v>4236653.2735292651</v>
          </cell>
          <cell r="G907">
            <v>4409001.7796610165</v>
          </cell>
          <cell r="N907">
            <v>0</v>
          </cell>
          <cell r="O907">
            <v>0</v>
          </cell>
          <cell r="P907">
            <v>0</v>
          </cell>
          <cell r="Q907">
            <v>0</v>
          </cell>
          <cell r="R907">
            <v>0</v>
          </cell>
          <cell r="S907">
            <v>0</v>
          </cell>
          <cell r="T907">
            <v>0</v>
          </cell>
          <cell r="U907">
            <v>0</v>
          </cell>
          <cell r="V907">
            <v>0</v>
          </cell>
          <cell r="W907">
            <v>0</v>
          </cell>
          <cell r="X907">
            <v>0</v>
          </cell>
          <cell r="Y907">
            <v>0</v>
          </cell>
          <cell r="Z907">
            <v>0</v>
          </cell>
          <cell r="AA907">
            <v>0</v>
          </cell>
          <cell r="AB907">
            <v>0</v>
          </cell>
          <cell r="AC907">
            <v>0</v>
          </cell>
          <cell r="AD907">
            <v>0</v>
          </cell>
          <cell r="AE907">
            <v>0</v>
          </cell>
          <cell r="AF907">
            <v>0</v>
          </cell>
          <cell r="AG907">
            <v>0</v>
          </cell>
          <cell r="AH907">
            <v>0</v>
          </cell>
          <cell r="AI907">
            <v>0</v>
          </cell>
          <cell r="AJ907">
            <v>0</v>
          </cell>
          <cell r="AK907">
            <v>0</v>
          </cell>
          <cell r="AL907">
            <v>0</v>
          </cell>
          <cell r="AM907">
            <v>0</v>
          </cell>
          <cell r="AN907">
            <v>0</v>
          </cell>
          <cell r="AO907">
            <v>0</v>
          </cell>
          <cell r="AP907">
            <v>0</v>
          </cell>
          <cell r="AQ907">
            <v>0</v>
          </cell>
          <cell r="AR907">
            <v>0</v>
          </cell>
          <cell r="AS907">
            <v>0</v>
          </cell>
          <cell r="AT907">
            <v>0</v>
          </cell>
          <cell r="AU907">
            <v>0</v>
          </cell>
          <cell r="AV907">
            <v>0</v>
          </cell>
          <cell r="AW907">
            <v>0</v>
          </cell>
          <cell r="AX907">
            <v>0</v>
          </cell>
          <cell r="AY907">
            <v>0</v>
          </cell>
          <cell r="AZ907">
            <v>0</v>
          </cell>
          <cell r="BA907">
            <v>0</v>
          </cell>
          <cell r="BB907">
            <v>0</v>
          </cell>
          <cell r="BC907">
            <v>0</v>
          </cell>
          <cell r="BD907">
            <v>0</v>
          </cell>
          <cell r="BE907">
            <v>0</v>
          </cell>
          <cell r="BF907">
            <v>0</v>
          </cell>
          <cell r="BG907">
            <v>0</v>
          </cell>
          <cell r="BH907">
            <v>0</v>
          </cell>
          <cell r="BI907">
            <v>0</v>
          </cell>
          <cell r="BJ907">
            <v>0</v>
          </cell>
          <cell r="BK907">
            <v>0</v>
          </cell>
          <cell r="BL907">
            <v>0</v>
          </cell>
          <cell r="BM907">
            <v>1467220.0213453597</v>
          </cell>
          <cell r="BN907">
            <v>3758330.4091292061</v>
          </cell>
          <cell r="BO907">
            <v>1383005.1694915253</v>
          </cell>
          <cell r="BP907">
            <v>1942934.1411789835</v>
          </cell>
          <cell r="BQ907">
            <v>261880.1016008326</v>
          </cell>
          <cell r="BR907">
            <v>1821107.2033898307</v>
          </cell>
          <cell r="BS907">
            <v>1282153.2794658069</v>
          </cell>
          <cell r="BT907">
            <v>216442.76279922682</v>
          </cell>
          <cell r="BU907">
            <v>1204889.4067796613</v>
          </cell>
          <cell r="BV907">
            <v>0</v>
          </cell>
          <cell r="BW907">
            <v>0</v>
          </cell>
          <cell r="BX907">
            <v>0</v>
          </cell>
          <cell r="BY907">
            <v>0</v>
          </cell>
          <cell r="BZ907">
            <v>0</v>
          </cell>
          <cell r="CA907">
            <v>0</v>
          </cell>
          <cell r="CB907">
            <v>0</v>
          </cell>
          <cell r="CC907">
            <v>0</v>
          </cell>
          <cell r="CD907">
            <v>0</v>
          </cell>
          <cell r="CE907">
            <v>0</v>
          </cell>
          <cell r="CF907">
            <v>0</v>
          </cell>
          <cell r="CG907">
            <v>0</v>
          </cell>
          <cell r="CH907">
            <v>0</v>
          </cell>
          <cell r="CI907">
            <v>0</v>
          </cell>
          <cell r="CJ907">
            <v>0</v>
          </cell>
          <cell r="CK907">
            <v>0</v>
          </cell>
          <cell r="CL907">
            <v>0</v>
          </cell>
          <cell r="CM907">
            <v>0</v>
          </cell>
        </row>
        <row r="908">
          <cell r="C908" t="str">
            <v>SLW19</v>
          </cell>
          <cell r="E908">
            <v>4040008.8879268263</v>
          </cell>
          <cell r="F908">
            <v>3807236.2516726954</v>
          </cell>
          <cell r="G908">
            <v>3831360.9322033897</v>
          </cell>
          <cell r="N908">
            <v>0</v>
          </cell>
          <cell r="O908">
            <v>0</v>
          </cell>
          <cell r="P908">
            <v>0</v>
          </cell>
          <cell r="Q908">
            <v>0</v>
          </cell>
          <cell r="R908">
            <v>0</v>
          </cell>
          <cell r="S908">
            <v>0</v>
          </cell>
          <cell r="T908">
            <v>0</v>
          </cell>
          <cell r="U908">
            <v>0</v>
          </cell>
          <cell r="V908">
            <v>0</v>
          </cell>
          <cell r="W908">
            <v>0</v>
          </cell>
          <cell r="X908">
            <v>0</v>
          </cell>
          <cell r="Y908">
            <v>0</v>
          </cell>
          <cell r="Z908">
            <v>0</v>
          </cell>
          <cell r="AA908">
            <v>0</v>
          </cell>
          <cell r="AB908">
            <v>0</v>
          </cell>
          <cell r="AC908">
            <v>0</v>
          </cell>
          <cell r="AD908">
            <v>0</v>
          </cell>
          <cell r="AE908">
            <v>0</v>
          </cell>
          <cell r="AF908">
            <v>0</v>
          </cell>
          <cell r="AG908">
            <v>0</v>
          </cell>
          <cell r="AH908">
            <v>0</v>
          </cell>
          <cell r="AI908">
            <v>0</v>
          </cell>
          <cell r="AJ908">
            <v>0</v>
          </cell>
          <cell r="AK908">
            <v>0</v>
          </cell>
          <cell r="AL908">
            <v>0</v>
          </cell>
          <cell r="AM908">
            <v>0</v>
          </cell>
          <cell r="AN908">
            <v>0</v>
          </cell>
          <cell r="AO908">
            <v>0</v>
          </cell>
          <cell r="AP908">
            <v>0</v>
          </cell>
          <cell r="AQ908">
            <v>0</v>
          </cell>
          <cell r="AR908">
            <v>0</v>
          </cell>
          <cell r="AS908">
            <v>0</v>
          </cell>
          <cell r="AT908">
            <v>0</v>
          </cell>
          <cell r="AU908">
            <v>0</v>
          </cell>
          <cell r="AV908">
            <v>0</v>
          </cell>
          <cell r="AW908">
            <v>0</v>
          </cell>
          <cell r="AX908">
            <v>0</v>
          </cell>
          <cell r="AY908">
            <v>0</v>
          </cell>
          <cell r="AZ908">
            <v>0</v>
          </cell>
          <cell r="BA908">
            <v>0</v>
          </cell>
          <cell r="BB908">
            <v>0</v>
          </cell>
          <cell r="BC908">
            <v>0</v>
          </cell>
          <cell r="BD908">
            <v>0</v>
          </cell>
          <cell r="BE908">
            <v>0</v>
          </cell>
          <cell r="BF908">
            <v>0</v>
          </cell>
          <cell r="BG908">
            <v>0</v>
          </cell>
          <cell r="BH908">
            <v>0</v>
          </cell>
          <cell r="BI908">
            <v>0</v>
          </cell>
          <cell r="BJ908">
            <v>0</v>
          </cell>
          <cell r="BK908">
            <v>0</v>
          </cell>
          <cell r="BL908">
            <v>0</v>
          </cell>
          <cell r="BM908">
            <v>9096.1766862511649</v>
          </cell>
          <cell r="BN908">
            <v>586671.27372751152</v>
          </cell>
          <cell r="BO908">
            <v>8699.3220338983065</v>
          </cell>
          <cell r="BP908">
            <v>1894122.9085597184</v>
          </cell>
          <cell r="BQ908">
            <v>2852740.9349754667</v>
          </cell>
          <cell r="BR908">
            <v>1808358.1355932201</v>
          </cell>
          <cell r="BS908">
            <v>2136789.802680857</v>
          </cell>
          <cell r="BT908">
            <v>367824.04296971794</v>
          </cell>
          <cell r="BU908">
            <v>2014303.4745762714</v>
          </cell>
          <cell r="BV908">
            <v>0</v>
          </cell>
          <cell r="BW908">
            <v>0</v>
          </cell>
          <cell r="BX908">
            <v>0</v>
          </cell>
          <cell r="BY908">
            <v>0</v>
          </cell>
          <cell r="BZ908">
            <v>0</v>
          </cell>
          <cell r="CA908">
            <v>0</v>
          </cell>
          <cell r="CB908">
            <v>0</v>
          </cell>
          <cell r="CC908">
            <v>0</v>
          </cell>
          <cell r="CD908">
            <v>0</v>
          </cell>
          <cell r="CE908">
            <v>0</v>
          </cell>
          <cell r="CF908">
            <v>0</v>
          </cell>
          <cell r="CG908">
            <v>0</v>
          </cell>
          <cell r="CH908">
            <v>0</v>
          </cell>
          <cell r="CI908">
            <v>0</v>
          </cell>
          <cell r="CJ908">
            <v>0</v>
          </cell>
          <cell r="CK908">
            <v>0</v>
          </cell>
          <cell r="CL908">
            <v>0</v>
          </cell>
          <cell r="CM908">
            <v>0</v>
          </cell>
        </row>
        <row r="909">
          <cell r="C909" t="str">
            <v>SLW20</v>
          </cell>
          <cell r="E909">
            <v>1766044.4496688889</v>
          </cell>
          <cell r="F909">
            <v>1473698.7731079939</v>
          </cell>
          <cell r="G909">
            <v>1624333.8983050848</v>
          </cell>
          <cell r="N909">
            <v>0</v>
          </cell>
          <cell r="O909">
            <v>0</v>
          </cell>
          <cell r="P909">
            <v>0</v>
          </cell>
          <cell r="Q909">
            <v>0</v>
          </cell>
          <cell r="R909">
            <v>0</v>
          </cell>
          <cell r="S909">
            <v>0</v>
          </cell>
          <cell r="T909">
            <v>0</v>
          </cell>
          <cell r="U909">
            <v>0</v>
          </cell>
          <cell r="V909">
            <v>0</v>
          </cell>
          <cell r="W909">
            <v>0</v>
          </cell>
          <cell r="X909">
            <v>0</v>
          </cell>
          <cell r="Y909">
            <v>0</v>
          </cell>
          <cell r="Z909">
            <v>0</v>
          </cell>
          <cell r="AA909">
            <v>0</v>
          </cell>
          <cell r="AB909">
            <v>0</v>
          </cell>
          <cell r="AC909">
            <v>0</v>
          </cell>
          <cell r="AD909">
            <v>0</v>
          </cell>
          <cell r="AE909">
            <v>0</v>
          </cell>
          <cell r="AF909">
            <v>0</v>
          </cell>
          <cell r="AG909">
            <v>0</v>
          </cell>
          <cell r="AH909">
            <v>0</v>
          </cell>
          <cell r="AI909">
            <v>0</v>
          </cell>
          <cell r="AJ909">
            <v>0</v>
          </cell>
          <cell r="AK909">
            <v>0</v>
          </cell>
          <cell r="AL909">
            <v>0</v>
          </cell>
          <cell r="AM909">
            <v>0</v>
          </cell>
          <cell r="AN909">
            <v>0</v>
          </cell>
          <cell r="AO909">
            <v>0</v>
          </cell>
          <cell r="AP909">
            <v>0</v>
          </cell>
          <cell r="AQ909">
            <v>0</v>
          </cell>
          <cell r="AR909">
            <v>0</v>
          </cell>
          <cell r="AS909">
            <v>0</v>
          </cell>
          <cell r="AT909">
            <v>0</v>
          </cell>
          <cell r="AU909">
            <v>0</v>
          </cell>
          <cell r="AV909">
            <v>0</v>
          </cell>
          <cell r="AW909">
            <v>0</v>
          </cell>
          <cell r="AX909">
            <v>0</v>
          </cell>
          <cell r="AY909">
            <v>0</v>
          </cell>
          <cell r="AZ909">
            <v>0</v>
          </cell>
          <cell r="BA909">
            <v>0</v>
          </cell>
          <cell r="BB909">
            <v>0</v>
          </cell>
          <cell r="BC909">
            <v>0</v>
          </cell>
          <cell r="BD909">
            <v>0</v>
          </cell>
          <cell r="BE909">
            <v>0</v>
          </cell>
          <cell r="BF909">
            <v>0</v>
          </cell>
          <cell r="BG909">
            <v>0</v>
          </cell>
          <cell r="BH909">
            <v>0</v>
          </cell>
          <cell r="BI909">
            <v>0</v>
          </cell>
          <cell r="BJ909">
            <v>0</v>
          </cell>
          <cell r="BK909">
            <v>0</v>
          </cell>
          <cell r="BL909">
            <v>0</v>
          </cell>
          <cell r="BM909">
            <v>0</v>
          </cell>
          <cell r="BN909">
            <v>0</v>
          </cell>
          <cell r="BO909">
            <v>0</v>
          </cell>
          <cell r="BP909">
            <v>0</v>
          </cell>
          <cell r="BQ909">
            <v>0</v>
          </cell>
          <cell r="BR909">
            <v>0</v>
          </cell>
          <cell r="BS909">
            <v>1766044.4496688889</v>
          </cell>
          <cell r="BT909">
            <v>1473698.7731079939</v>
          </cell>
          <cell r="BU909">
            <v>1624333.8983050848</v>
          </cell>
          <cell r="BV909">
            <v>0</v>
          </cell>
          <cell r="BW909">
            <v>0</v>
          </cell>
          <cell r="BX909">
            <v>0</v>
          </cell>
          <cell r="BY909">
            <v>0</v>
          </cell>
          <cell r="BZ909">
            <v>0</v>
          </cell>
          <cell r="CA909">
            <v>0</v>
          </cell>
          <cell r="CB909">
            <v>0</v>
          </cell>
          <cell r="CC909">
            <v>0</v>
          </cell>
          <cell r="CD909">
            <v>0</v>
          </cell>
          <cell r="CE909">
            <v>0</v>
          </cell>
          <cell r="CF909">
            <v>0</v>
          </cell>
          <cell r="CG909">
            <v>0</v>
          </cell>
          <cell r="CH909">
            <v>0</v>
          </cell>
          <cell r="CI909">
            <v>0</v>
          </cell>
          <cell r="CJ909">
            <v>0</v>
          </cell>
          <cell r="CK909">
            <v>0</v>
          </cell>
          <cell r="CL909">
            <v>0</v>
          </cell>
          <cell r="CM909">
            <v>0</v>
          </cell>
        </row>
        <row r="910">
          <cell r="C910" t="str">
            <v>SLW21</v>
          </cell>
          <cell r="E910">
            <v>1134878.9629222932</v>
          </cell>
          <cell r="F910">
            <v>569498.56718045298</v>
          </cell>
          <cell r="G910">
            <v>1066827.7118644067</v>
          </cell>
          <cell r="N910">
            <v>0</v>
          </cell>
          <cell r="O910">
            <v>0</v>
          </cell>
          <cell r="P910">
            <v>0</v>
          </cell>
          <cell r="Q910">
            <v>0</v>
          </cell>
          <cell r="R910">
            <v>0</v>
          </cell>
          <cell r="S910">
            <v>0</v>
          </cell>
          <cell r="T910">
            <v>0</v>
          </cell>
          <cell r="U910">
            <v>0</v>
          </cell>
          <cell r="V910">
            <v>0</v>
          </cell>
          <cell r="W910">
            <v>0</v>
          </cell>
          <cell r="X910">
            <v>0</v>
          </cell>
          <cell r="Y910">
            <v>0</v>
          </cell>
          <cell r="Z910">
            <v>0</v>
          </cell>
          <cell r="AA910">
            <v>0</v>
          </cell>
          <cell r="AB910">
            <v>0</v>
          </cell>
          <cell r="AC910">
            <v>0</v>
          </cell>
          <cell r="AD910">
            <v>0</v>
          </cell>
          <cell r="AE910">
            <v>0</v>
          </cell>
          <cell r="AF910">
            <v>0</v>
          </cell>
          <cell r="AG910">
            <v>0</v>
          </cell>
          <cell r="AH910">
            <v>0</v>
          </cell>
          <cell r="AI910">
            <v>0</v>
          </cell>
          <cell r="AJ910">
            <v>0</v>
          </cell>
          <cell r="AK910">
            <v>0</v>
          </cell>
          <cell r="AL910">
            <v>0</v>
          </cell>
          <cell r="AM910">
            <v>0</v>
          </cell>
          <cell r="AN910">
            <v>0</v>
          </cell>
          <cell r="AO910">
            <v>0</v>
          </cell>
          <cell r="AP910">
            <v>0</v>
          </cell>
          <cell r="AQ910">
            <v>0</v>
          </cell>
          <cell r="AR910">
            <v>0</v>
          </cell>
          <cell r="AS910">
            <v>0</v>
          </cell>
          <cell r="AT910">
            <v>0</v>
          </cell>
          <cell r="AU910">
            <v>0</v>
          </cell>
          <cell r="AV910">
            <v>0</v>
          </cell>
          <cell r="AW910">
            <v>0</v>
          </cell>
          <cell r="AX910">
            <v>0</v>
          </cell>
          <cell r="AY910">
            <v>0</v>
          </cell>
          <cell r="AZ910">
            <v>0</v>
          </cell>
          <cell r="BA910">
            <v>0</v>
          </cell>
          <cell r="BB910">
            <v>0</v>
          </cell>
          <cell r="BC910">
            <v>0</v>
          </cell>
          <cell r="BD910">
            <v>0</v>
          </cell>
          <cell r="BE910">
            <v>0</v>
          </cell>
          <cell r="BF910">
            <v>0</v>
          </cell>
          <cell r="BG910">
            <v>0</v>
          </cell>
          <cell r="BH910">
            <v>0</v>
          </cell>
          <cell r="BI910">
            <v>0</v>
          </cell>
          <cell r="BJ910">
            <v>0</v>
          </cell>
          <cell r="BK910">
            <v>0</v>
          </cell>
          <cell r="BL910">
            <v>0</v>
          </cell>
          <cell r="BM910">
            <v>0</v>
          </cell>
          <cell r="BN910">
            <v>0</v>
          </cell>
          <cell r="BO910">
            <v>0</v>
          </cell>
          <cell r="BP910">
            <v>0</v>
          </cell>
          <cell r="BQ910">
            <v>0</v>
          </cell>
          <cell r="BR910">
            <v>0</v>
          </cell>
          <cell r="BS910">
            <v>1134878.9629222932</v>
          </cell>
          <cell r="BT910">
            <v>569498.56718045298</v>
          </cell>
          <cell r="BU910">
            <v>1066827.7118644067</v>
          </cell>
          <cell r="BV910">
            <v>0</v>
          </cell>
          <cell r="BW910">
            <v>0</v>
          </cell>
          <cell r="BX910">
            <v>0</v>
          </cell>
          <cell r="BY910">
            <v>0</v>
          </cell>
          <cell r="BZ910">
            <v>0</v>
          </cell>
          <cell r="CA910">
            <v>0</v>
          </cell>
          <cell r="CB910">
            <v>0</v>
          </cell>
          <cell r="CC910">
            <v>0</v>
          </cell>
          <cell r="CD910">
            <v>0</v>
          </cell>
          <cell r="CE910">
            <v>0</v>
          </cell>
          <cell r="CF910">
            <v>0</v>
          </cell>
          <cell r="CG910">
            <v>0</v>
          </cell>
          <cell r="CH910">
            <v>0</v>
          </cell>
          <cell r="CI910">
            <v>0</v>
          </cell>
          <cell r="CJ910">
            <v>0</v>
          </cell>
          <cell r="CK910">
            <v>0</v>
          </cell>
          <cell r="CL910">
            <v>0</v>
          </cell>
          <cell r="CM910">
            <v>0</v>
          </cell>
        </row>
        <row r="911">
          <cell r="C911" t="str">
            <v>SLW22</v>
          </cell>
          <cell r="E911">
            <v>554678.79820893949</v>
          </cell>
          <cell r="F911">
            <v>361492.15691133466</v>
          </cell>
          <cell r="G911">
            <v>523005.84745762718</v>
          </cell>
          <cell r="N911">
            <v>0</v>
          </cell>
          <cell r="O911">
            <v>0</v>
          </cell>
          <cell r="P911">
            <v>0</v>
          </cell>
          <cell r="Q911">
            <v>0</v>
          </cell>
          <cell r="R911">
            <v>0</v>
          </cell>
          <cell r="S911">
            <v>0</v>
          </cell>
          <cell r="T911">
            <v>0</v>
          </cell>
          <cell r="U911">
            <v>0</v>
          </cell>
          <cell r="V911">
            <v>0</v>
          </cell>
          <cell r="W911">
            <v>0</v>
          </cell>
          <cell r="X911">
            <v>0</v>
          </cell>
          <cell r="Y911">
            <v>0</v>
          </cell>
          <cell r="Z911">
            <v>0</v>
          </cell>
          <cell r="AA911">
            <v>0</v>
          </cell>
          <cell r="AB911">
            <v>0</v>
          </cell>
          <cell r="AC911">
            <v>0</v>
          </cell>
          <cell r="AD911">
            <v>0</v>
          </cell>
          <cell r="AE911">
            <v>0</v>
          </cell>
          <cell r="AF911">
            <v>0</v>
          </cell>
          <cell r="AG911">
            <v>0</v>
          </cell>
          <cell r="AH911">
            <v>0</v>
          </cell>
          <cell r="AI911">
            <v>0</v>
          </cell>
          <cell r="AJ911">
            <v>0</v>
          </cell>
          <cell r="AK911">
            <v>0</v>
          </cell>
          <cell r="AL911">
            <v>0</v>
          </cell>
          <cell r="AM911">
            <v>0</v>
          </cell>
          <cell r="AN911">
            <v>0</v>
          </cell>
          <cell r="AO911">
            <v>0</v>
          </cell>
          <cell r="AP911">
            <v>0</v>
          </cell>
          <cell r="AQ911">
            <v>0</v>
          </cell>
          <cell r="AR911">
            <v>0</v>
          </cell>
          <cell r="AS911">
            <v>0</v>
          </cell>
          <cell r="AT911">
            <v>0</v>
          </cell>
          <cell r="AU911">
            <v>0</v>
          </cell>
          <cell r="AV911">
            <v>0</v>
          </cell>
          <cell r="AW911">
            <v>0</v>
          </cell>
          <cell r="AX911">
            <v>0</v>
          </cell>
          <cell r="AY911">
            <v>0</v>
          </cell>
          <cell r="AZ911">
            <v>0</v>
          </cell>
          <cell r="BA911">
            <v>0</v>
          </cell>
          <cell r="BB911">
            <v>0</v>
          </cell>
          <cell r="BC911">
            <v>0</v>
          </cell>
          <cell r="BD911">
            <v>0</v>
          </cell>
          <cell r="BE911">
            <v>0</v>
          </cell>
          <cell r="BF911">
            <v>0</v>
          </cell>
          <cell r="BG911">
            <v>0</v>
          </cell>
          <cell r="BH911">
            <v>0</v>
          </cell>
          <cell r="BI911">
            <v>0</v>
          </cell>
          <cell r="BJ911">
            <v>0</v>
          </cell>
          <cell r="BK911">
            <v>0</v>
          </cell>
          <cell r="BL911">
            <v>0</v>
          </cell>
          <cell r="BM911">
            <v>0</v>
          </cell>
          <cell r="BN911">
            <v>0</v>
          </cell>
          <cell r="BO911">
            <v>0</v>
          </cell>
          <cell r="BP911">
            <v>0</v>
          </cell>
          <cell r="BQ911">
            <v>0</v>
          </cell>
          <cell r="BR911">
            <v>0</v>
          </cell>
          <cell r="BS911">
            <v>554678.79820893949</v>
          </cell>
          <cell r="BT911">
            <v>361492.15691133466</v>
          </cell>
          <cell r="BU911">
            <v>523005.84745762718</v>
          </cell>
          <cell r="BV911">
            <v>0</v>
          </cell>
          <cell r="BW911">
            <v>0</v>
          </cell>
          <cell r="BX911">
            <v>0</v>
          </cell>
          <cell r="BY911">
            <v>0</v>
          </cell>
          <cell r="BZ911">
            <v>0</v>
          </cell>
          <cell r="CA911">
            <v>0</v>
          </cell>
          <cell r="CB911">
            <v>0</v>
          </cell>
          <cell r="CC911">
            <v>0</v>
          </cell>
          <cell r="CD911">
            <v>0</v>
          </cell>
          <cell r="CE911">
            <v>0</v>
          </cell>
          <cell r="CF911">
            <v>0</v>
          </cell>
          <cell r="CG911">
            <v>0</v>
          </cell>
          <cell r="CH911">
            <v>0</v>
          </cell>
          <cell r="CI911">
            <v>0</v>
          </cell>
          <cell r="CJ911">
            <v>0</v>
          </cell>
          <cell r="CK911">
            <v>0</v>
          </cell>
          <cell r="CL911">
            <v>0</v>
          </cell>
          <cell r="CM911">
            <v>0</v>
          </cell>
        </row>
        <row r="912">
          <cell r="C912" t="str">
            <v>HB1_1</v>
          </cell>
          <cell r="E912">
            <v>2229189.5429240274</v>
          </cell>
          <cell r="F912">
            <v>1392505.0146206073</v>
          </cell>
          <cell r="G912">
            <v>1942493.6440677966</v>
          </cell>
          <cell r="N912">
            <v>0</v>
          </cell>
          <cell r="O912">
            <v>0</v>
          </cell>
          <cell r="P912">
            <v>0</v>
          </cell>
          <cell r="Q912">
            <v>0</v>
          </cell>
          <cell r="R912">
            <v>0</v>
          </cell>
          <cell r="S912">
            <v>0</v>
          </cell>
          <cell r="T912">
            <v>0</v>
          </cell>
          <cell r="U912">
            <v>0</v>
          </cell>
          <cell r="V912">
            <v>0</v>
          </cell>
          <cell r="W912">
            <v>0</v>
          </cell>
          <cell r="X912">
            <v>0</v>
          </cell>
          <cell r="Y912">
            <v>0</v>
          </cell>
          <cell r="Z912">
            <v>0</v>
          </cell>
          <cell r="AA912">
            <v>0</v>
          </cell>
          <cell r="AB912">
            <v>0</v>
          </cell>
          <cell r="AC912">
            <v>0</v>
          </cell>
          <cell r="AD912">
            <v>0</v>
          </cell>
          <cell r="AE912">
            <v>0</v>
          </cell>
          <cell r="AF912">
            <v>0</v>
          </cell>
          <cell r="AG912">
            <v>0</v>
          </cell>
          <cell r="AH912">
            <v>0</v>
          </cell>
          <cell r="AI912">
            <v>0</v>
          </cell>
          <cell r="AJ912">
            <v>0</v>
          </cell>
          <cell r="AK912">
            <v>0</v>
          </cell>
          <cell r="AL912">
            <v>0</v>
          </cell>
          <cell r="AM912">
            <v>0</v>
          </cell>
          <cell r="AN912">
            <v>0</v>
          </cell>
          <cell r="AO912">
            <v>0</v>
          </cell>
          <cell r="AP912">
            <v>0</v>
          </cell>
          <cell r="AQ912">
            <v>0</v>
          </cell>
          <cell r="AR912">
            <v>0</v>
          </cell>
          <cell r="AS912">
            <v>0</v>
          </cell>
          <cell r="AT912">
            <v>0</v>
          </cell>
          <cell r="AU912">
            <v>0</v>
          </cell>
          <cell r="AV912">
            <v>0</v>
          </cell>
          <cell r="AW912">
            <v>0</v>
          </cell>
          <cell r="AX912">
            <v>0</v>
          </cell>
          <cell r="AY912">
            <v>0</v>
          </cell>
          <cell r="AZ912">
            <v>0</v>
          </cell>
          <cell r="BA912">
            <v>0</v>
          </cell>
          <cell r="BB912">
            <v>0</v>
          </cell>
          <cell r="BC912">
            <v>0</v>
          </cell>
          <cell r="BD912">
            <v>0</v>
          </cell>
          <cell r="BE912">
            <v>0</v>
          </cell>
          <cell r="BF912">
            <v>0</v>
          </cell>
          <cell r="BG912">
            <v>0</v>
          </cell>
          <cell r="BH912">
            <v>0</v>
          </cell>
          <cell r="BI912">
            <v>0</v>
          </cell>
          <cell r="BJ912">
            <v>0</v>
          </cell>
          <cell r="BK912">
            <v>0</v>
          </cell>
          <cell r="BL912">
            <v>0</v>
          </cell>
          <cell r="BM912">
            <v>0</v>
          </cell>
          <cell r="BN912">
            <v>0</v>
          </cell>
          <cell r="BO912">
            <v>0</v>
          </cell>
          <cell r="BP912">
            <v>0</v>
          </cell>
          <cell r="BQ912">
            <v>0</v>
          </cell>
          <cell r="BR912">
            <v>0</v>
          </cell>
          <cell r="BS912">
            <v>0</v>
          </cell>
          <cell r="BT912">
            <v>0</v>
          </cell>
          <cell r="BU912">
            <v>0</v>
          </cell>
          <cell r="BV912">
            <v>1612560.3536821462</v>
          </cell>
          <cell r="BW912">
            <v>1190456.3014818851</v>
          </cell>
          <cell r="BX912">
            <v>1419953.0508474577</v>
          </cell>
          <cell r="BY912">
            <v>616629.18924188125</v>
          </cell>
          <cell r="BZ912">
            <v>202048.71313872229</v>
          </cell>
          <cell r="CA912">
            <v>522540.59322033892</v>
          </cell>
          <cell r="CB912">
            <v>0</v>
          </cell>
          <cell r="CC912">
            <v>0</v>
          </cell>
          <cell r="CD912">
            <v>0</v>
          </cell>
          <cell r="CE912">
            <v>0</v>
          </cell>
          <cell r="CF912">
            <v>0</v>
          </cell>
          <cell r="CG912">
            <v>0</v>
          </cell>
          <cell r="CH912">
            <v>0</v>
          </cell>
          <cell r="CI912">
            <v>0</v>
          </cell>
          <cell r="CJ912">
            <v>0</v>
          </cell>
          <cell r="CK912">
            <v>0</v>
          </cell>
          <cell r="CL912">
            <v>0</v>
          </cell>
          <cell r="CM912">
            <v>0</v>
          </cell>
        </row>
        <row r="913">
          <cell r="C913" t="str">
            <v>HB1_2</v>
          </cell>
          <cell r="E913">
            <v>2660499.3724693591</v>
          </cell>
          <cell r="F913">
            <v>1226346.5235168757</v>
          </cell>
          <cell r="G913">
            <v>2318501.6101694913</v>
          </cell>
          <cell r="N913">
            <v>0</v>
          </cell>
          <cell r="O913">
            <v>0</v>
          </cell>
          <cell r="P913">
            <v>0</v>
          </cell>
          <cell r="Q913">
            <v>0</v>
          </cell>
          <cell r="R913">
            <v>0</v>
          </cell>
          <cell r="S913">
            <v>0</v>
          </cell>
          <cell r="T913">
            <v>0</v>
          </cell>
          <cell r="U913">
            <v>0</v>
          </cell>
          <cell r="V913">
            <v>0</v>
          </cell>
          <cell r="W913">
            <v>0</v>
          </cell>
          <cell r="X913">
            <v>0</v>
          </cell>
          <cell r="Y913">
            <v>0</v>
          </cell>
          <cell r="Z913">
            <v>0</v>
          </cell>
          <cell r="AA913">
            <v>0</v>
          </cell>
          <cell r="AB913">
            <v>0</v>
          </cell>
          <cell r="AC913">
            <v>0</v>
          </cell>
          <cell r="AD913">
            <v>0</v>
          </cell>
          <cell r="AE913">
            <v>0</v>
          </cell>
          <cell r="AF913">
            <v>0</v>
          </cell>
          <cell r="AG913">
            <v>0</v>
          </cell>
          <cell r="AH913">
            <v>0</v>
          </cell>
          <cell r="AI913">
            <v>0</v>
          </cell>
          <cell r="AJ913">
            <v>0</v>
          </cell>
          <cell r="AK913">
            <v>0</v>
          </cell>
          <cell r="AL913">
            <v>0</v>
          </cell>
          <cell r="AM913">
            <v>0</v>
          </cell>
          <cell r="AN913">
            <v>0</v>
          </cell>
          <cell r="AO913">
            <v>0</v>
          </cell>
          <cell r="AP913">
            <v>0</v>
          </cell>
          <cell r="AQ913">
            <v>0</v>
          </cell>
          <cell r="AR913">
            <v>0</v>
          </cell>
          <cell r="AS913">
            <v>0</v>
          </cell>
          <cell r="AT913">
            <v>0</v>
          </cell>
          <cell r="AU913">
            <v>0</v>
          </cell>
          <cell r="AV913">
            <v>0</v>
          </cell>
          <cell r="AW913">
            <v>0</v>
          </cell>
          <cell r="AX913">
            <v>0</v>
          </cell>
          <cell r="AY913">
            <v>0</v>
          </cell>
          <cell r="AZ913">
            <v>0</v>
          </cell>
          <cell r="BA913">
            <v>0</v>
          </cell>
          <cell r="BB913">
            <v>0</v>
          </cell>
          <cell r="BC913">
            <v>0</v>
          </cell>
          <cell r="BD913">
            <v>0</v>
          </cell>
          <cell r="BE913">
            <v>0</v>
          </cell>
          <cell r="BF913">
            <v>0</v>
          </cell>
          <cell r="BG913">
            <v>0</v>
          </cell>
          <cell r="BH913">
            <v>0</v>
          </cell>
          <cell r="BI913">
            <v>0</v>
          </cell>
          <cell r="BJ913">
            <v>0</v>
          </cell>
          <cell r="BK913">
            <v>0</v>
          </cell>
          <cell r="BL913">
            <v>0</v>
          </cell>
          <cell r="BM913">
            <v>0</v>
          </cell>
          <cell r="BN913">
            <v>0</v>
          </cell>
          <cell r="BO913">
            <v>0</v>
          </cell>
          <cell r="BP913">
            <v>0</v>
          </cell>
          <cell r="BQ913">
            <v>0</v>
          </cell>
          <cell r="BR913">
            <v>0</v>
          </cell>
          <cell r="BS913">
            <v>0</v>
          </cell>
          <cell r="BT913">
            <v>0</v>
          </cell>
          <cell r="BU913">
            <v>0</v>
          </cell>
          <cell r="BV913">
            <v>1981624.2757952362</v>
          </cell>
          <cell r="BW913">
            <v>1148610.0683947068</v>
          </cell>
          <cell r="BX913">
            <v>1738053.8135593219</v>
          </cell>
          <cell r="BY913">
            <v>678875.09667412343</v>
          </cell>
          <cell r="BZ913">
            <v>77736.455122168787</v>
          </cell>
          <cell r="CA913">
            <v>580447.79661016946</v>
          </cell>
          <cell r="CB913">
            <v>0</v>
          </cell>
          <cell r="CC913">
            <v>0</v>
          </cell>
          <cell r="CD913">
            <v>0</v>
          </cell>
          <cell r="CE913">
            <v>0</v>
          </cell>
          <cell r="CF913">
            <v>0</v>
          </cell>
          <cell r="CG913">
            <v>0</v>
          </cell>
          <cell r="CH913">
            <v>0</v>
          </cell>
          <cell r="CI913">
            <v>0</v>
          </cell>
          <cell r="CJ913">
            <v>0</v>
          </cell>
          <cell r="CK913">
            <v>0</v>
          </cell>
          <cell r="CL913">
            <v>0</v>
          </cell>
          <cell r="CM913">
            <v>0</v>
          </cell>
        </row>
        <row r="914">
          <cell r="C914" t="str">
            <v>HB1_3</v>
          </cell>
          <cell r="E914">
            <v>2207761.2817537305</v>
          </cell>
          <cell r="F914">
            <v>1839242.0942161859</v>
          </cell>
          <cell r="G914">
            <v>1889796.8644067792</v>
          </cell>
          <cell r="N914">
            <v>0</v>
          </cell>
          <cell r="O914">
            <v>0</v>
          </cell>
          <cell r="P914">
            <v>0</v>
          </cell>
          <cell r="Q914">
            <v>0</v>
          </cell>
          <cell r="R914">
            <v>0</v>
          </cell>
          <cell r="S914">
            <v>0</v>
          </cell>
          <cell r="T914">
            <v>0</v>
          </cell>
          <cell r="U914">
            <v>0</v>
          </cell>
          <cell r="V914">
            <v>0</v>
          </cell>
          <cell r="W914">
            <v>0</v>
          </cell>
          <cell r="X914">
            <v>0</v>
          </cell>
          <cell r="Y914">
            <v>0</v>
          </cell>
          <cell r="Z914">
            <v>0</v>
          </cell>
          <cell r="AA914">
            <v>0</v>
          </cell>
          <cell r="AB914">
            <v>0</v>
          </cell>
          <cell r="AC914">
            <v>0</v>
          </cell>
          <cell r="AD914">
            <v>0</v>
          </cell>
          <cell r="AE914">
            <v>0</v>
          </cell>
          <cell r="AF914">
            <v>0</v>
          </cell>
          <cell r="AG914">
            <v>0</v>
          </cell>
          <cell r="AH914">
            <v>0</v>
          </cell>
          <cell r="AI914">
            <v>0</v>
          </cell>
          <cell r="AJ914">
            <v>0</v>
          </cell>
          <cell r="AK914">
            <v>0</v>
          </cell>
          <cell r="AL914">
            <v>0</v>
          </cell>
          <cell r="AM914">
            <v>0</v>
          </cell>
          <cell r="AN914">
            <v>0</v>
          </cell>
          <cell r="AO914">
            <v>0</v>
          </cell>
          <cell r="AP914">
            <v>0</v>
          </cell>
          <cell r="AQ914">
            <v>0</v>
          </cell>
          <cell r="AR914">
            <v>0</v>
          </cell>
          <cell r="AS914">
            <v>0</v>
          </cell>
          <cell r="AT914">
            <v>0</v>
          </cell>
          <cell r="AU914">
            <v>0</v>
          </cell>
          <cell r="AV914">
            <v>0</v>
          </cell>
          <cell r="AW914">
            <v>0</v>
          </cell>
          <cell r="AX914">
            <v>0</v>
          </cell>
          <cell r="AY914">
            <v>0</v>
          </cell>
          <cell r="AZ914">
            <v>0</v>
          </cell>
          <cell r="BA914">
            <v>0</v>
          </cell>
          <cell r="BB914">
            <v>0</v>
          </cell>
          <cell r="BC914">
            <v>0</v>
          </cell>
          <cell r="BD914">
            <v>0</v>
          </cell>
          <cell r="BE914">
            <v>0</v>
          </cell>
          <cell r="BF914">
            <v>0</v>
          </cell>
          <cell r="BG914">
            <v>0</v>
          </cell>
          <cell r="BH914">
            <v>0</v>
          </cell>
          <cell r="BI914">
            <v>0</v>
          </cell>
          <cell r="BJ914">
            <v>0</v>
          </cell>
          <cell r="BK914">
            <v>0</v>
          </cell>
          <cell r="BL914">
            <v>0</v>
          </cell>
          <cell r="BM914">
            <v>0</v>
          </cell>
          <cell r="BN914">
            <v>0</v>
          </cell>
          <cell r="BO914">
            <v>0</v>
          </cell>
          <cell r="BP914">
            <v>0</v>
          </cell>
          <cell r="BQ914">
            <v>0</v>
          </cell>
          <cell r="BR914">
            <v>0</v>
          </cell>
          <cell r="BS914">
            <v>0</v>
          </cell>
          <cell r="BT914">
            <v>0</v>
          </cell>
          <cell r="BU914">
            <v>0</v>
          </cell>
          <cell r="BV914">
            <v>1576597.9883181104</v>
          </cell>
          <cell r="BW914">
            <v>1566460.8346136687</v>
          </cell>
          <cell r="BX914">
            <v>1360623.6440677966</v>
          </cell>
          <cell r="BY914">
            <v>631163.29343562108</v>
          </cell>
          <cell r="BZ914">
            <v>272781.25960251765</v>
          </cell>
          <cell r="CA914">
            <v>529173.22033898311</v>
          </cell>
          <cell r="CB914">
            <v>0</v>
          </cell>
          <cell r="CC914">
            <v>0</v>
          </cell>
          <cell r="CD914">
            <v>0</v>
          </cell>
          <cell r="CE914">
            <v>0</v>
          </cell>
          <cell r="CF914">
            <v>0</v>
          </cell>
          <cell r="CG914">
            <v>0</v>
          </cell>
          <cell r="CH914">
            <v>0</v>
          </cell>
          <cell r="CI914">
            <v>0</v>
          </cell>
          <cell r="CJ914">
            <v>0</v>
          </cell>
          <cell r="CK914">
            <v>0</v>
          </cell>
          <cell r="CL914">
            <v>0</v>
          </cell>
          <cell r="CM914">
            <v>0</v>
          </cell>
        </row>
        <row r="915">
          <cell r="C915" t="str">
            <v>HB1_4</v>
          </cell>
          <cell r="E915">
            <v>2297427.2533940766</v>
          </cell>
          <cell r="F915">
            <v>2028785.7674579963</v>
          </cell>
          <cell r="G915">
            <v>1972240.5932203394</v>
          </cell>
          <cell r="N915">
            <v>0</v>
          </cell>
          <cell r="O915">
            <v>0</v>
          </cell>
          <cell r="P915">
            <v>0</v>
          </cell>
          <cell r="Q915">
            <v>0</v>
          </cell>
          <cell r="R915">
            <v>0</v>
          </cell>
          <cell r="S915">
            <v>0</v>
          </cell>
          <cell r="T915">
            <v>0</v>
          </cell>
          <cell r="U915">
            <v>0</v>
          </cell>
          <cell r="V915">
            <v>0</v>
          </cell>
          <cell r="W915">
            <v>0</v>
          </cell>
          <cell r="X915">
            <v>0</v>
          </cell>
          <cell r="Y915">
            <v>0</v>
          </cell>
          <cell r="Z915">
            <v>0</v>
          </cell>
          <cell r="AA915">
            <v>0</v>
          </cell>
          <cell r="AB915">
            <v>0</v>
          </cell>
          <cell r="AC915">
            <v>0</v>
          </cell>
          <cell r="AD915">
            <v>0</v>
          </cell>
          <cell r="AE915">
            <v>0</v>
          </cell>
          <cell r="AF915">
            <v>0</v>
          </cell>
          <cell r="AG915">
            <v>0</v>
          </cell>
          <cell r="AH915">
            <v>0</v>
          </cell>
          <cell r="AI915">
            <v>0</v>
          </cell>
          <cell r="AJ915">
            <v>0</v>
          </cell>
          <cell r="AK915">
            <v>0</v>
          </cell>
          <cell r="AL915">
            <v>0</v>
          </cell>
          <cell r="AM915">
            <v>0</v>
          </cell>
          <cell r="AN915">
            <v>0</v>
          </cell>
          <cell r="AO915">
            <v>0</v>
          </cell>
          <cell r="AP915">
            <v>0</v>
          </cell>
          <cell r="AQ915">
            <v>0</v>
          </cell>
          <cell r="AR915">
            <v>0</v>
          </cell>
          <cell r="AS915">
            <v>0</v>
          </cell>
          <cell r="AT915">
            <v>0</v>
          </cell>
          <cell r="AU915">
            <v>0</v>
          </cell>
          <cell r="AV915">
            <v>0</v>
          </cell>
          <cell r="AW915">
            <v>0</v>
          </cell>
          <cell r="AX915">
            <v>0</v>
          </cell>
          <cell r="AY915">
            <v>0</v>
          </cell>
          <cell r="AZ915">
            <v>0</v>
          </cell>
          <cell r="BA915">
            <v>0</v>
          </cell>
          <cell r="BB915">
            <v>0</v>
          </cell>
          <cell r="BC915">
            <v>0</v>
          </cell>
          <cell r="BD915">
            <v>0</v>
          </cell>
          <cell r="BE915">
            <v>0</v>
          </cell>
          <cell r="BF915">
            <v>0</v>
          </cell>
          <cell r="BG915">
            <v>0</v>
          </cell>
          <cell r="BH915">
            <v>0</v>
          </cell>
          <cell r="BI915">
            <v>0</v>
          </cell>
          <cell r="BJ915">
            <v>0</v>
          </cell>
          <cell r="BK915">
            <v>0</v>
          </cell>
          <cell r="BL915">
            <v>0</v>
          </cell>
          <cell r="BM915">
            <v>0</v>
          </cell>
          <cell r="BN915">
            <v>0</v>
          </cell>
          <cell r="BO915">
            <v>0</v>
          </cell>
          <cell r="BP915">
            <v>0</v>
          </cell>
          <cell r="BQ915">
            <v>0</v>
          </cell>
          <cell r="BR915">
            <v>0</v>
          </cell>
          <cell r="BS915">
            <v>0</v>
          </cell>
          <cell r="BT915">
            <v>0</v>
          </cell>
          <cell r="BU915">
            <v>0</v>
          </cell>
          <cell r="BV915">
            <v>519134.96818623936</v>
          </cell>
          <cell r="BW915">
            <v>1020033.7185904742</v>
          </cell>
          <cell r="BX915">
            <v>454951.01694915252</v>
          </cell>
          <cell r="BY915">
            <v>1739335.211744105</v>
          </cell>
          <cell r="BZ915">
            <v>943837.25504287053</v>
          </cell>
          <cell r="CA915">
            <v>1485917.457627119</v>
          </cell>
          <cell r="CB915">
            <v>38957.073463732602</v>
          </cell>
          <cell r="CC915">
            <v>64914.793824651824</v>
          </cell>
          <cell r="CD915">
            <v>31372.118644067796</v>
          </cell>
          <cell r="CE915">
            <v>0</v>
          </cell>
          <cell r="CF915">
            <v>0</v>
          </cell>
          <cell r="CG915">
            <v>0</v>
          </cell>
          <cell r="CH915">
            <v>0</v>
          </cell>
          <cell r="CI915">
            <v>0</v>
          </cell>
          <cell r="CJ915">
            <v>0</v>
          </cell>
          <cell r="CK915">
            <v>0</v>
          </cell>
          <cell r="CL915">
            <v>0</v>
          </cell>
          <cell r="CM915">
            <v>0</v>
          </cell>
        </row>
        <row r="916">
          <cell r="C916" t="str">
            <v>HB1_5</v>
          </cell>
          <cell r="E916">
            <v>2850127.2980487412</v>
          </cell>
          <cell r="F916">
            <v>1664344.539326956</v>
          </cell>
          <cell r="G916">
            <v>2473154.7457627119</v>
          </cell>
          <cell r="N916">
            <v>0</v>
          </cell>
          <cell r="O916">
            <v>0</v>
          </cell>
          <cell r="P916">
            <v>0</v>
          </cell>
          <cell r="Q916">
            <v>0</v>
          </cell>
          <cell r="R916">
            <v>0</v>
          </cell>
          <cell r="S916">
            <v>0</v>
          </cell>
          <cell r="T916">
            <v>0</v>
          </cell>
          <cell r="U916">
            <v>0</v>
          </cell>
          <cell r="V916">
            <v>0</v>
          </cell>
          <cell r="W916">
            <v>0</v>
          </cell>
          <cell r="X916">
            <v>0</v>
          </cell>
          <cell r="Y916">
            <v>0</v>
          </cell>
          <cell r="Z916">
            <v>0</v>
          </cell>
          <cell r="AA916">
            <v>0</v>
          </cell>
          <cell r="AB916">
            <v>0</v>
          </cell>
          <cell r="AC916">
            <v>0</v>
          </cell>
          <cell r="AD916">
            <v>0</v>
          </cell>
          <cell r="AE916">
            <v>0</v>
          </cell>
          <cell r="AF916">
            <v>0</v>
          </cell>
          <cell r="AG916">
            <v>0</v>
          </cell>
          <cell r="AH916">
            <v>0</v>
          </cell>
          <cell r="AI916">
            <v>0</v>
          </cell>
          <cell r="AJ916">
            <v>0</v>
          </cell>
          <cell r="AK916">
            <v>0</v>
          </cell>
          <cell r="AL916">
            <v>0</v>
          </cell>
          <cell r="AM916">
            <v>0</v>
          </cell>
          <cell r="AN916">
            <v>0</v>
          </cell>
          <cell r="AO916">
            <v>0</v>
          </cell>
          <cell r="AP916">
            <v>0</v>
          </cell>
          <cell r="AQ916">
            <v>0</v>
          </cell>
          <cell r="AR916">
            <v>0</v>
          </cell>
          <cell r="AS916">
            <v>0</v>
          </cell>
          <cell r="AT916">
            <v>0</v>
          </cell>
          <cell r="AU916">
            <v>0</v>
          </cell>
          <cell r="AV916">
            <v>0</v>
          </cell>
          <cell r="AW916">
            <v>0</v>
          </cell>
          <cell r="AX916">
            <v>0</v>
          </cell>
          <cell r="AY916">
            <v>0</v>
          </cell>
          <cell r="AZ916">
            <v>0</v>
          </cell>
          <cell r="BA916">
            <v>0</v>
          </cell>
          <cell r="BB916">
            <v>0</v>
          </cell>
          <cell r="BC916">
            <v>0</v>
          </cell>
          <cell r="BD916">
            <v>0</v>
          </cell>
          <cell r="BE916">
            <v>0</v>
          </cell>
          <cell r="BF916">
            <v>0</v>
          </cell>
          <cell r="BG916">
            <v>0</v>
          </cell>
          <cell r="BH916">
            <v>0</v>
          </cell>
          <cell r="BI916">
            <v>0</v>
          </cell>
          <cell r="BJ916">
            <v>0</v>
          </cell>
          <cell r="BK916">
            <v>0</v>
          </cell>
          <cell r="BL916">
            <v>0</v>
          </cell>
          <cell r="BM916">
            <v>0</v>
          </cell>
          <cell r="BN916">
            <v>0</v>
          </cell>
          <cell r="BO916">
            <v>0</v>
          </cell>
          <cell r="BP916">
            <v>0</v>
          </cell>
          <cell r="BQ916">
            <v>0</v>
          </cell>
          <cell r="BR916">
            <v>0</v>
          </cell>
          <cell r="BS916">
            <v>0</v>
          </cell>
          <cell r="BT916">
            <v>0</v>
          </cell>
          <cell r="BU916">
            <v>0</v>
          </cell>
          <cell r="BV916">
            <v>0</v>
          </cell>
          <cell r="BW916">
            <v>0</v>
          </cell>
          <cell r="BX916">
            <v>0</v>
          </cell>
          <cell r="BY916">
            <v>1632094.4327889958</v>
          </cell>
          <cell r="BZ916">
            <v>1421603.4125489418</v>
          </cell>
          <cell r="CA916">
            <v>1428717.7966101696</v>
          </cell>
          <cell r="CB916">
            <v>1218032.8652597463</v>
          </cell>
          <cell r="CC916">
            <v>242741.12677801453</v>
          </cell>
          <cell r="CD916">
            <v>1044436.9491525425</v>
          </cell>
          <cell r="CE916">
            <v>0</v>
          </cell>
          <cell r="CF916">
            <v>0</v>
          </cell>
          <cell r="CG916">
            <v>0</v>
          </cell>
          <cell r="CH916">
            <v>0</v>
          </cell>
          <cell r="CI916">
            <v>0</v>
          </cell>
          <cell r="CJ916">
            <v>0</v>
          </cell>
          <cell r="CK916">
            <v>0</v>
          </cell>
          <cell r="CL916">
            <v>0</v>
          </cell>
          <cell r="CM916">
            <v>0</v>
          </cell>
        </row>
        <row r="917">
          <cell r="C917" t="str">
            <v>HB1_6</v>
          </cell>
          <cell r="E917">
            <v>1182027.0852402358</v>
          </cell>
          <cell r="F917">
            <v>327055.69559399312</v>
          </cell>
          <cell r="G917">
            <v>1016186.186440678</v>
          </cell>
          <cell r="N917">
            <v>0</v>
          </cell>
          <cell r="O917">
            <v>0</v>
          </cell>
          <cell r="P917">
            <v>0</v>
          </cell>
          <cell r="Q917">
            <v>0</v>
          </cell>
          <cell r="R917">
            <v>0</v>
          </cell>
          <cell r="S917">
            <v>0</v>
          </cell>
          <cell r="T917">
            <v>0</v>
          </cell>
          <cell r="U917">
            <v>0</v>
          </cell>
          <cell r="V917">
            <v>0</v>
          </cell>
          <cell r="W917">
            <v>0</v>
          </cell>
          <cell r="X917">
            <v>0</v>
          </cell>
          <cell r="Y917">
            <v>0</v>
          </cell>
          <cell r="Z917">
            <v>0</v>
          </cell>
          <cell r="AA917">
            <v>0</v>
          </cell>
          <cell r="AB917">
            <v>0</v>
          </cell>
          <cell r="AC917">
            <v>0</v>
          </cell>
          <cell r="AD917">
            <v>0</v>
          </cell>
          <cell r="AE917">
            <v>0</v>
          </cell>
          <cell r="AF917">
            <v>0</v>
          </cell>
          <cell r="AG917">
            <v>0</v>
          </cell>
          <cell r="AH917">
            <v>0</v>
          </cell>
          <cell r="AI917">
            <v>0</v>
          </cell>
          <cell r="AJ917">
            <v>0</v>
          </cell>
          <cell r="AK917">
            <v>0</v>
          </cell>
          <cell r="AL917">
            <v>0</v>
          </cell>
          <cell r="AM917">
            <v>0</v>
          </cell>
          <cell r="AN917">
            <v>0</v>
          </cell>
          <cell r="AO917">
            <v>0</v>
          </cell>
          <cell r="AP917">
            <v>0</v>
          </cell>
          <cell r="AQ917">
            <v>0</v>
          </cell>
          <cell r="AR917">
            <v>0</v>
          </cell>
          <cell r="AS917">
            <v>0</v>
          </cell>
          <cell r="AT917">
            <v>0</v>
          </cell>
          <cell r="AU917">
            <v>0</v>
          </cell>
          <cell r="AV917">
            <v>0</v>
          </cell>
          <cell r="AW917">
            <v>0</v>
          </cell>
          <cell r="AX917">
            <v>0</v>
          </cell>
          <cell r="AY917">
            <v>0</v>
          </cell>
          <cell r="AZ917">
            <v>0</v>
          </cell>
          <cell r="BA917">
            <v>0</v>
          </cell>
          <cell r="BB917">
            <v>0</v>
          </cell>
          <cell r="BC917">
            <v>0</v>
          </cell>
          <cell r="BD917">
            <v>0</v>
          </cell>
          <cell r="BE917">
            <v>0</v>
          </cell>
          <cell r="BF917">
            <v>0</v>
          </cell>
          <cell r="BG917">
            <v>0</v>
          </cell>
          <cell r="BH917">
            <v>0</v>
          </cell>
          <cell r="BI917">
            <v>0</v>
          </cell>
          <cell r="BJ917">
            <v>0</v>
          </cell>
          <cell r="BK917">
            <v>0</v>
          </cell>
          <cell r="BL917">
            <v>0</v>
          </cell>
          <cell r="BM917">
            <v>0</v>
          </cell>
          <cell r="BN917">
            <v>0</v>
          </cell>
          <cell r="BO917">
            <v>0</v>
          </cell>
          <cell r="BP917">
            <v>0</v>
          </cell>
          <cell r="BQ917">
            <v>0</v>
          </cell>
          <cell r="BR917">
            <v>0</v>
          </cell>
          <cell r="BS917">
            <v>0</v>
          </cell>
          <cell r="BT917">
            <v>0</v>
          </cell>
          <cell r="BU917">
            <v>0</v>
          </cell>
          <cell r="BV917">
            <v>0</v>
          </cell>
          <cell r="BW917">
            <v>0</v>
          </cell>
          <cell r="BX917">
            <v>0</v>
          </cell>
          <cell r="BY917">
            <v>254374.91712366618</v>
          </cell>
          <cell r="BZ917">
            <v>72879.285324874843</v>
          </cell>
          <cell r="CA917">
            <v>226518.64406779662</v>
          </cell>
          <cell r="CB917">
            <v>927652.16811656964</v>
          </cell>
          <cell r="CC917">
            <v>254176.41026911823</v>
          </cell>
          <cell r="CD917">
            <v>789667.5423728812</v>
          </cell>
          <cell r="CE917">
            <v>0</v>
          </cell>
          <cell r="CF917">
            <v>0</v>
          </cell>
          <cell r="CG917">
            <v>0</v>
          </cell>
          <cell r="CH917">
            <v>0</v>
          </cell>
          <cell r="CI917">
            <v>0</v>
          </cell>
          <cell r="CJ917">
            <v>0</v>
          </cell>
          <cell r="CK917">
            <v>0</v>
          </cell>
          <cell r="CL917">
            <v>0</v>
          </cell>
          <cell r="CM917">
            <v>0</v>
          </cell>
        </row>
        <row r="918">
          <cell r="C918" t="str">
            <v>HB3</v>
          </cell>
          <cell r="E918">
            <v>2390451.2486462034</v>
          </cell>
          <cell r="F918">
            <v>2682526.4623085684</v>
          </cell>
          <cell r="G918">
            <v>2004379.2372881353</v>
          </cell>
          <cell r="N918">
            <v>0</v>
          </cell>
          <cell r="O918">
            <v>0</v>
          </cell>
          <cell r="P918">
            <v>0</v>
          </cell>
          <cell r="Q918">
            <v>0</v>
          </cell>
          <cell r="R918">
            <v>0</v>
          </cell>
          <cell r="S918">
            <v>0</v>
          </cell>
          <cell r="T918">
            <v>0</v>
          </cell>
          <cell r="U918">
            <v>0</v>
          </cell>
          <cell r="V918">
            <v>0</v>
          </cell>
          <cell r="W918">
            <v>0</v>
          </cell>
          <cell r="X918">
            <v>0</v>
          </cell>
          <cell r="Y918">
            <v>0</v>
          </cell>
          <cell r="Z918">
            <v>0</v>
          </cell>
          <cell r="AA918">
            <v>0</v>
          </cell>
          <cell r="AB918">
            <v>0</v>
          </cell>
          <cell r="AC918">
            <v>0</v>
          </cell>
          <cell r="AD918">
            <v>0</v>
          </cell>
          <cell r="AE918">
            <v>0</v>
          </cell>
          <cell r="AF918">
            <v>0</v>
          </cell>
          <cell r="AG918">
            <v>0</v>
          </cell>
          <cell r="AH918">
            <v>0</v>
          </cell>
          <cell r="AI918">
            <v>0</v>
          </cell>
          <cell r="AJ918">
            <v>0</v>
          </cell>
          <cell r="AK918">
            <v>0</v>
          </cell>
          <cell r="AL918">
            <v>0</v>
          </cell>
          <cell r="AM918">
            <v>0</v>
          </cell>
          <cell r="AN918">
            <v>0</v>
          </cell>
          <cell r="AO918">
            <v>0</v>
          </cell>
          <cell r="AP918">
            <v>0</v>
          </cell>
          <cell r="AQ918">
            <v>0</v>
          </cell>
          <cell r="AR918">
            <v>0</v>
          </cell>
          <cell r="AS918">
            <v>0</v>
          </cell>
          <cell r="AT918">
            <v>0</v>
          </cell>
          <cell r="AU918">
            <v>0</v>
          </cell>
          <cell r="AV918">
            <v>0</v>
          </cell>
          <cell r="AW918">
            <v>0</v>
          </cell>
          <cell r="AX918">
            <v>0</v>
          </cell>
          <cell r="AY918">
            <v>0</v>
          </cell>
          <cell r="AZ918">
            <v>0</v>
          </cell>
          <cell r="BA918">
            <v>0</v>
          </cell>
          <cell r="BB918">
            <v>0</v>
          </cell>
          <cell r="BC918">
            <v>0</v>
          </cell>
          <cell r="BD918">
            <v>0</v>
          </cell>
          <cell r="BE918">
            <v>0</v>
          </cell>
          <cell r="BF918">
            <v>0</v>
          </cell>
          <cell r="BG918">
            <v>0</v>
          </cell>
          <cell r="BH918">
            <v>0</v>
          </cell>
          <cell r="BI918">
            <v>0</v>
          </cell>
          <cell r="BJ918">
            <v>0</v>
          </cell>
          <cell r="BK918">
            <v>0</v>
          </cell>
          <cell r="BL918">
            <v>0</v>
          </cell>
          <cell r="BM918">
            <v>0</v>
          </cell>
          <cell r="BN918">
            <v>0</v>
          </cell>
          <cell r="BO918">
            <v>0</v>
          </cell>
          <cell r="BP918">
            <v>0</v>
          </cell>
          <cell r="BQ918">
            <v>0</v>
          </cell>
          <cell r="BR918">
            <v>0</v>
          </cell>
          <cell r="BS918">
            <v>0</v>
          </cell>
          <cell r="BT918">
            <v>0</v>
          </cell>
          <cell r="BU918">
            <v>0</v>
          </cell>
          <cell r="BV918">
            <v>0</v>
          </cell>
          <cell r="BW918">
            <v>0</v>
          </cell>
          <cell r="BX918">
            <v>0</v>
          </cell>
          <cell r="BY918">
            <v>773719.08847142698</v>
          </cell>
          <cell r="BZ918">
            <v>1825459.7898597408</v>
          </cell>
          <cell r="CA918">
            <v>663621.10169491521</v>
          </cell>
          <cell r="CB918">
            <v>1616732.1601747766</v>
          </cell>
          <cell r="CC918">
            <v>857066.67244882777</v>
          </cell>
          <cell r="CD918">
            <v>1340758.1355932206</v>
          </cell>
          <cell r="CE918">
            <v>0</v>
          </cell>
          <cell r="CF918">
            <v>0</v>
          </cell>
          <cell r="CG918">
            <v>0</v>
          </cell>
          <cell r="CH918">
            <v>0</v>
          </cell>
          <cell r="CI918">
            <v>0</v>
          </cell>
          <cell r="CJ918">
            <v>0</v>
          </cell>
          <cell r="CK918">
            <v>0</v>
          </cell>
          <cell r="CL918">
            <v>0</v>
          </cell>
          <cell r="CM918">
            <v>0</v>
          </cell>
        </row>
        <row r="919">
          <cell r="C919" t="str">
            <v>HB4</v>
          </cell>
          <cell r="E919">
            <v>332743.85353270004</v>
          </cell>
          <cell r="F919">
            <v>489632.71571591403</v>
          </cell>
          <cell r="G919">
            <v>284437.88135593216</v>
          </cell>
          <cell r="N919">
            <v>0</v>
          </cell>
          <cell r="O919">
            <v>0</v>
          </cell>
          <cell r="P919">
            <v>0</v>
          </cell>
          <cell r="Q919">
            <v>0</v>
          </cell>
          <cell r="R919">
            <v>0</v>
          </cell>
          <cell r="S919">
            <v>0</v>
          </cell>
          <cell r="T919">
            <v>0</v>
          </cell>
          <cell r="U919">
            <v>0</v>
          </cell>
          <cell r="V919">
            <v>0</v>
          </cell>
          <cell r="W919">
            <v>0</v>
          </cell>
          <cell r="X919">
            <v>0</v>
          </cell>
          <cell r="Y919">
            <v>0</v>
          </cell>
          <cell r="Z919">
            <v>0</v>
          </cell>
          <cell r="AA919">
            <v>0</v>
          </cell>
          <cell r="AB919">
            <v>0</v>
          </cell>
          <cell r="AC919">
            <v>0</v>
          </cell>
          <cell r="AD919">
            <v>0</v>
          </cell>
          <cell r="AE919">
            <v>0</v>
          </cell>
          <cell r="AF919">
            <v>0</v>
          </cell>
          <cell r="AG919">
            <v>0</v>
          </cell>
          <cell r="AH919">
            <v>0</v>
          </cell>
          <cell r="AI919">
            <v>0</v>
          </cell>
          <cell r="AJ919">
            <v>0</v>
          </cell>
          <cell r="AK919">
            <v>0</v>
          </cell>
          <cell r="AL919">
            <v>0</v>
          </cell>
          <cell r="AM919">
            <v>0</v>
          </cell>
          <cell r="AN919">
            <v>0</v>
          </cell>
          <cell r="AO919">
            <v>0</v>
          </cell>
          <cell r="AP919">
            <v>0</v>
          </cell>
          <cell r="AQ919">
            <v>0</v>
          </cell>
          <cell r="AR919">
            <v>0</v>
          </cell>
          <cell r="AS919">
            <v>0</v>
          </cell>
          <cell r="AT919">
            <v>0</v>
          </cell>
          <cell r="AU919">
            <v>0</v>
          </cell>
          <cell r="AV919">
            <v>0</v>
          </cell>
          <cell r="AW919">
            <v>0</v>
          </cell>
          <cell r="AX919">
            <v>0</v>
          </cell>
          <cell r="AY919">
            <v>0</v>
          </cell>
          <cell r="AZ919">
            <v>0</v>
          </cell>
          <cell r="BA919">
            <v>0</v>
          </cell>
          <cell r="BB919">
            <v>0</v>
          </cell>
          <cell r="BC919">
            <v>0</v>
          </cell>
          <cell r="BD919">
            <v>0</v>
          </cell>
          <cell r="BE919">
            <v>0</v>
          </cell>
          <cell r="BF919">
            <v>0</v>
          </cell>
          <cell r="BG919">
            <v>0</v>
          </cell>
          <cell r="BH919">
            <v>0</v>
          </cell>
          <cell r="BI919">
            <v>0</v>
          </cell>
          <cell r="BJ919">
            <v>0</v>
          </cell>
          <cell r="BK919">
            <v>0</v>
          </cell>
          <cell r="BL919">
            <v>0</v>
          </cell>
          <cell r="BM919">
            <v>0</v>
          </cell>
          <cell r="BN919">
            <v>0</v>
          </cell>
          <cell r="BO919">
            <v>0</v>
          </cell>
          <cell r="BP919">
            <v>0</v>
          </cell>
          <cell r="BQ919">
            <v>0</v>
          </cell>
          <cell r="BR919">
            <v>0</v>
          </cell>
          <cell r="BS919">
            <v>0</v>
          </cell>
          <cell r="BT919">
            <v>0</v>
          </cell>
          <cell r="BU919">
            <v>0</v>
          </cell>
          <cell r="BV919">
            <v>0</v>
          </cell>
          <cell r="BW919">
            <v>0</v>
          </cell>
          <cell r="BX919">
            <v>0</v>
          </cell>
          <cell r="BY919">
            <v>2012.6853652400348</v>
          </cell>
          <cell r="BZ919">
            <v>31428.798879912767</v>
          </cell>
          <cell r="CA919">
            <v>1824.4067796610173</v>
          </cell>
          <cell r="CB919">
            <v>330731.16816746001</v>
          </cell>
          <cell r="CC919">
            <v>458203.91683600139</v>
          </cell>
          <cell r="CD919">
            <v>282613.4745762712</v>
          </cell>
          <cell r="CE919">
            <v>0</v>
          </cell>
          <cell r="CF919">
            <v>0</v>
          </cell>
          <cell r="CG919">
            <v>0</v>
          </cell>
          <cell r="CH919">
            <v>0</v>
          </cell>
          <cell r="CI919">
            <v>0</v>
          </cell>
          <cell r="CJ919">
            <v>0</v>
          </cell>
          <cell r="CK919">
            <v>0</v>
          </cell>
          <cell r="CL919">
            <v>0</v>
          </cell>
          <cell r="CM919">
            <v>0</v>
          </cell>
        </row>
        <row r="920">
          <cell r="C920" t="str">
            <v>HB5</v>
          </cell>
          <cell r="E920">
            <v>195724.03990679144</v>
          </cell>
          <cell r="F920">
            <v>240058.51613222974</v>
          </cell>
          <cell r="G920">
            <v>164085.42372881356</v>
          </cell>
          <cell r="N920">
            <v>0</v>
          </cell>
          <cell r="O920">
            <v>0</v>
          </cell>
          <cell r="P920">
            <v>0</v>
          </cell>
          <cell r="Q920">
            <v>0</v>
          </cell>
          <cell r="R920">
            <v>0</v>
          </cell>
          <cell r="S920">
            <v>0</v>
          </cell>
          <cell r="T920">
            <v>0</v>
          </cell>
          <cell r="U920">
            <v>0</v>
          </cell>
          <cell r="V920">
            <v>0</v>
          </cell>
          <cell r="W920">
            <v>0</v>
          </cell>
          <cell r="X920">
            <v>0</v>
          </cell>
          <cell r="Y920">
            <v>0</v>
          </cell>
          <cell r="Z920">
            <v>0</v>
          </cell>
          <cell r="AA920">
            <v>0</v>
          </cell>
          <cell r="AB920">
            <v>0</v>
          </cell>
          <cell r="AC920">
            <v>0</v>
          </cell>
          <cell r="AD920">
            <v>0</v>
          </cell>
          <cell r="AE920">
            <v>0</v>
          </cell>
          <cell r="AF920">
            <v>0</v>
          </cell>
          <cell r="AG920">
            <v>0</v>
          </cell>
          <cell r="AH920">
            <v>0</v>
          </cell>
          <cell r="AI920">
            <v>0</v>
          </cell>
          <cell r="AJ920">
            <v>0</v>
          </cell>
          <cell r="AK920">
            <v>0</v>
          </cell>
          <cell r="AL920">
            <v>0</v>
          </cell>
          <cell r="AM920">
            <v>0</v>
          </cell>
          <cell r="AN920">
            <v>0</v>
          </cell>
          <cell r="AO920">
            <v>0</v>
          </cell>
          <cell r="AP920">
            <v>0</v>
          </cell>
          <cell r="AQ920">
            <v>0</v>
          </cell>
          <cell r="AR920">
            <v>0</v>
          </cell>
          <cell r="AS920">
            <v>0</v>
          </cell>
          <cell r="AT920">
            <v>0</v>
          </cell>
          <cell r="AU920">
            <v>0</v>
          </cell>
          <cell r="AV920">
            <v>0</v>
          </cell>
          <cell r="AW920">
            <v>0</v>
          </cell>
          <cell r="AX920">
            <v>0</v>
          </cell>
          <cell r="AY920">
            <v>0</v>
          </cell>
          <cell r="AZ920">
            <v>0</v>
          </cell>
          <cell r="BA920">
            <v>0</v>
          </cell>
          <cell r="BB920">
            <v>0</v>
          </cell>
          <cell r="BC920">
            <v>0</v>
          </cell>
          <cell r="BD920">
            <v>0</v>
          </cell>
          <cell r="BE920">
            <v>0</v>
          </cell>
          <cell r="BF920">
            <v>0</v>
          </cell>
          <cell r="BG920">
            <v>0</v>
          </cell>
          <cell r="BH920">
            <v>0</v>
          </cell>
          <cell r="BI920">
            <v>0</v>
          </cell>
          <cell r="BJ920">
            <v>0</v>
          </cell>
          <cell r="BK920">
            <v>0</v>
          </cell>
          <cell r="BL920">
            <v>0</v>
          </cell>
          <cell r="BM920">
            <v>0</v>
          </cell>
          <cell r="BN920">
            <v>0</v>
          </cell>
          <cell r="BO920">
            <v>0</v>
          </cell>
          <cell r="BP920">
            <v>0</v>
          </cell>
          <cell r="BQ920">
            <v>0</v>
          </cell>
          <cell r="BR920">
            <v>0</v>
          </cell>
          <cell r="BS920">
            <v>0</v>
          </cell>
          <cell r="BT920">
            <v>0</v>
          </cell>
          <cell r="BU920">
            <v>0</v>
          </cell>
          <cell r="BV920">
            <v>0</v>
          </cell>
          <cell r="BW920">
            <v>0</v>
          </cell>
          <cell r="BX920">
            <v>0</v>
          </cell>
          <cell r="BY920">
            <v>0</v>
          </cell>
          <cell r="BZ920">
            <v>0</v>
          </cell>
          <cell r="CA920">
            <v>0</v>
          </cell>
          <cell r="CB920">
            <v>195724.03990679144</v>
          </cell>
          <cell r="CC920">
            <v>240058.51613222974</v>
          </cell>
          <cell r="CD920">
            <v>164085.42372881356</v>
          </cell>
          <cell r="CE920">
            <v>0</v>
          </cell>
          <cell r="CF920">
            <v>0</v>
          </cell>
          <cell r="CG920">
            <v>0</v>
          </cell>
          <cell r="CH920">
            <v>0</v>
          </cell>
          <cell r="CI920">
            <v>0</v>
          </cell>
          <cell r="CJ920">
            <v>0</v>
          </cell>
          <cell r="CK920">
            <v>0</v>
          </cell>
          <cell r="CL920">
            <v>0</v>
          </cell>
          <cell r="CM920">
            <v>0</v>
          </cell>
        </row>
        <row r="921">
          <cell r="E921">
            <v>130810130.30130786</v>
          </cell>
          <cell r="F921">
            <v>99804396.910095632</v>
          </cell>
          <cell r="G921">
            <v>118076798.30508472</v>
          </cell>
          <cell r="M921">
            <v>230614527.21140349</v>
          </cell>
          <cell r="N921">
            <v>145800.41156835353</v>
          </cell>
          <cell r="O921">
            <v>602170.90895574156</v>
          </cell>
          <cell r="Q921">
            <v>2422038.087633525</v>
          </cell>
          <cell r="R921">
            <v>545787.73107994243</v>
          </cell>
          <cell r="T921">
            <v>4189139.7777014812</v>
          </cell>
          <cell r="U921">
            <v>1012853.1932398274</v>
          </cell>
          <cell r="W921">
            <v>5169242.3974179141</v>
          </cell>
          <cell r="X921">
            <v>4355723.8757000538</v>
          </cell>
          <cell r="Z921">
            <v>6071862.6944323592</v>
          </cell>
          <cell r="AA921">
            <v>4593412.0067403466</v>
          </cell>
          <cell r="AC921">
            <v>6340514.7758199647</v>
          </cell>
          <cell r="AD921">
            <v>3716079.6979233772</v>
          </cell>
          <cell r="AF921">
            <v>7263540.8640355067</v>
          </cell>
          <cell r="AG921">
            <v>2854466.6360212117</v>
          </cell>
          <cell r="AI921">
            <v>8292235.8368377332</v>
          </cell>
          <cell r="AJ921">
            <v>2949974.4758883878</v>
          </cell>
          <cell r="AL921">
            <v>5469111.3578386856</v>
          </cell>
          <cell r="AM921">
            <v>6721041.459582692</v>
          </cell>
          <cell r="AO921">
            <v>6689959.8538079392</v>
          </cell>
          <cell r="AP921">
            <v>3992056.1961639477</v>
          </cell>
          <cell r="AR921">
            <v>6749958.9721829388</v>
          </cell>
          <cell r="AS921">
            <v>3936048.4717747923</v>
          </cell>
          <cell r="AU921">
            <v>5662946.3119045896</v>
          </cell>
          <cell r="AV921">
            <v>6475891.2281310391</v>
          </cell>
          <cell r="AX921">
            <v>6225294.8605563128</v>
          </cell>
          <cell r="AY921">
            <v>6124088.8422461208</v>
          </cell>
          <cell r="BA921">
            <v>6643963.2842609873</v>
          </cell>
          <cell r="BB921">
            <v>4034991.8164246408</v>
          </cell>
          <cell r="BD921">
            <v>6061409.1807983518</v>
          </cell>
          <cell r="BE921">
            <v>6146905.0332061257</v>
          </cell>
          <cell r="BG921">
            <v>6747133.4070648989</v>
          </cell>
          <cell r="BH921">
            <v>6347369.6156514827</v>
          </cell>
          <cell r="BJ921">
            <v>5153035.8290966358</v>
          </cell>
          <cell r="BK921">
            <v>6654192.7942707026</v>
          </cell>
          <cell r="BM921">
            <v>5186763.4041046463</v>
          </cell>
          <cell r="BN921">
            <v>9610435.2658968102</v>
          </cell>
          <cell r="BP921">
            <v>6355572.5007543983</v>
          </cell>
          <cell r="BQ921">
            <v>3990036.7562075625</v>
          </cell>
          <cell r="BS921">
            <v>7624655.5175748011</v>
          </cell>
          <cell r="BT921">
            <v>3250373.576101501</v>
          </cell>
          <cell r="BV921">
            <v>5689917.5859817332</v>
          </cell>
          <cell r="BW921">
            <v>4925560.9230807349</v>
          </cell>
          <cell r="BY921">
            <v>6328203.9148450596</v>
          </cell>
          <cell r="BZ921">
            <v>4847774.9695197493</v>
          </cell>
          <cell r="CB921">
            <v>4327829.475089076</v>
          </cell>
          <cell r="CC921">
            <v>2117161.4362888439</v>
          </cell>
          <cell r="CE921">
            <v>0</v>
          </cell>
          <cell r="CF921">
            <v>0</v>
          </cell>
          <cell r="CH921">
            <v>0</v>
          </cell>
          <cell r="CI921">
            <v>0</v>
          </cell>
          <cell r="CK921">
            <v>0</v>
          </cell>
          <cell r="CL921">
            <v>0</v>
          </cell>
        </row>
        <row r="992">
          <cell r="C992" t="str">
            <v>HYN1</v>
          </cell>
          <cell r="E992">
            <v>1536882.2505234203</v>
          </cell>
          <cell r="F992">
            <v>461265.13935421512</v>
          </cell>
          <cell r="G992">
            <v>983351.2711864406</v>
          </cell>
          <cell r="N992">
            <v>35590.706884057712</v>
          </cell>
          <cell r="O992">
            <v>16429.82349952916</v>
          </cell>
          <cell r="P992">
            <v>24048.728813559319</v>
          </cell>
          <cell r="Q992">
            <v>1501291.5436393623</v>
          </cell>
          <cell r="R992">
            <v>444835.31585468596</v>
          </cell>
          <cell r="S992">
            <v>959302.54237288097</v>
          </cell>
          <cell r="T992">
            <v>0</v>
          </cell>
          <cell r="U992">
            <v>0</v>
          </cell>
          <cell r="V992">
            <v>0</v>
          </cell>
          <cell r="W992">
            <v>0</v>
          </cell>
          <cell r="X992">
            <v>0</v>
          </cell>
          <cell r="Y992">
            <v>0</v>
          </cell>
          <cell r="Z992">
            <v>0</v>
          </cell>
          <cell r="AA992">
            <v>0</v>
          </cell>
          <cell r="AB992">
            <v>0</v>
          </cell>
          <cell r="AC992">
            <v>0</v>
          </cell>
          <cell r="AD992">
            <v>0</v>
          </cell>
          <cell r="AE992">
            <v>0</v>
          </cell>
          <cell r="AF992">
            <v>0</v>
          </cell>
          <cell r="AG992">
            <v>0</v>
          </cell>
          <cell r="AH992">
            <v>0</v>
          </cell>
          <cell r="AI992">
            <v>0</v>
          </cell>
          <cell r="AJ992">
            <v>0</v>
          </cell>
          <cell r="AK992">
            <v>0</v>
          </cell>
          <cell r="AL992">
            <v>0</v>
          </cell>
          <cell r="AM992">
            <v>0</v>
          </cell>
          <cell r="AN992">
            <v>0</v>
          </cell>
          <cell r="AO992">
            <v>0</v>
          </cell>
          <cell r="AP992">
            <v>0</v>
          </cell>
          <cell r="AQ992">
            <v>0</v>
          </cell>
          <cell r="AR992">
            <v>0</v>
          </cell>
          <cell r="AS992">
            <v>0</v>
          </cell>
          <cell r="AT992">
            <v>0</v>
          </cell>
          <cell r="AU992">
            <v>0</v>
          </cell>
          <cell r="AV992">
            <v>0</v>
          </cell>
          <cell r="AW992">
            <v>0</v>
          </cell>
          <cell r="AX992">
            <v>0</v>
          </cell>
          <cell r="AY992">
            <v>0</v>
          </cell>
          <cell r="AZ992">
            <v>0</v>
          </cell>
          <cell r="BA992">
            <v>0</v>
          </cell>
          <cell r="BB992">
            <v>0</v>
          </cell>
          <cell r="BC992">
            <v>0</v>
          </cell>
          <cell r="BD992">
            <v>0</v>
          </cell>
          <cell r="BE992">
            <v>0</v>
          </cell>
          <cell r="BF992">
            <v>0</v>
          </cell>
          <cell r="BG992">
            <v>0</v>
          </cell>
          <cell r="BH992">
            <v>0</v>
          </cell>
          <cell r="BI992">
            <v>0</v>
          </cell>
          <cell r="BJ992">
            <v>0</v>
          </cell>
          <cell r="BK992">
            <v>0</v>
          </cell>
          <cell r="BL992">
            <v>0</v>
          </cell>
          <cell r="BM992">
            <v>0</v>
          </cell>
          <cell r="BN992">
            <v>0</v>
          </cell>
          <cell r="BO992">
            <v>0</v>
          </cell>
          <cell r="BP992">
            <v>0</v>
          </cell>
          <cell r="BQ992">
            <v>0</v>
          </cell>
          <cell r="BR992">
            <v>0</v>
          </cell>
          <cell r="BS992">
            <v>0</v>
          </cell>
          <cell r="BT992">
            <v>0</v>
          </cell>
          <cell r="BU992">
            <v>0</v>
          </cell>
          <cell r="BV992">
            <v>0</v>
          </cell>
          <cell r="BW992">
            <v>0</v>
          </cell>
          <cell r="BX992">
            <v>0</v>
          </cell>
          <cell r="BY992">
            <v>0</v>
          </cell>
          <cell r="BZ992">
            <v>0</v>
          </cell>
          <cell r="CA992">
            <v>0</v>
          </cell>
          <cell r="CB992">
            <v>0</v>
          </cell>
          <cell r="CC992">
            <v>0</v>
          </cell>
          <cell r="CD992">
            <v>0</v>
          </cell>
          <cell r="CE992">
            <v>0</v>
          </cell>
          <cell r="CF992">
            <v>0</v>
          </cell>
          <cell r="CG992">
            <v>0</v>
          </cell>
          <cell r="CH992">
            <v>0</v>
          </cell>
          <cell r="CI992">
            <v>0</v>
          </cell>
          <cell r="CJ992">
            <v>0</v>
          </cell>
          <cell r="CK992">
            <v>0</v>
          </cell>
          <cell r="CL992">
            <v>0</v>
          </cell>
          <cell r="CM992">
            <v>0</v>
          </cell>
        </row>
        <row r="993">
          <cell r="C993" t="str">
            <v>HYN2</v>
          </cell>
          <cell r="E993">
            <v>3803739.9496541945</v>
          </cell>
          <cell r="F993">
            <v>770473.44119542046</v>
          </cell>
          <cell r="G993">
            <v>2469227.1186440676</v>
          </cell>
          <cell r="N993">
            <v>8520.8389629509638</v>
          </cell>
          <cell r="O993">
            <v>22478.0871165188</v>
          </cell>
          <cell r="P993">
            <v>5767.8813559322034</v>
          </cell>
          <cell r="Q993">
            <v>1671578.3511605554</v>
          </cell>
          <cell r="R993">
            <v>182820.57488724784</v>
          </cell>
          <cell r="S993">
            <v>1121742.2881355931</v>
          </cell>
          <cell r="T993">
            <v>2123640.7595306886</v>
          </cell>
          <cell r="U993">
            <v>565174.77919165383</v>
          </cell>
          <cell r="V993">
            <v>1341716.949152542</v>
          </cell>
          <cell r="W993">
            <v>0</v>
          </cell>
          <cell r="X993">
            <v>0</v>
          </cell>
          <cell r="Y993">
            <v>0</v>
          </cell>
          <cell r="Z993">
            <v>0</v>
          </cell>
          <cell r="AA993">
            <v>0</v>
          </cell>
          <cell r="AB993">
            <v>0</v>
          </cell>
          <cell r="AC993">
            <v>0</v>
          </cell>
          <cell r="AD993">
            <v>0</v>
          </cell>
          <cell r="AE993">
            <v>0</v>
          </cell>
          <cell r="AF993">
            <v>0</v>
          </cell>
          <cell r="AG993">
            <v>0</v>
          </cell>
          <cell r="AH993">
            <v>0</v>
          </cell>
          <cell r="AI993">
            <v>0</v>
          </cell>
          <cell r="AJ993">
            <v>0</v>
          </cell>
          <cell r="AK993">
            <v>0</v>
          </cell>
          <cell r="AL993">
            <v>0</v>
          </cell>
          <cell r="AM993">
            <v>0</v>
          </cell>
          <cell r="AN993">
            <v>0</v>
          </cell>
          <cell r="AO993">
            <v>0</v>
          </cell>
          <cell r="AP993">
            <v>0</v>
          </cell>
          <cell r="AQ993">
            <v>0</v>
          </cell>
          <cell r="AR993">
            <v>0</v>
          </cell>
          <cell r="AS993">
            <v>0</v>
          </cell>
          <cell r="AT993">
            <v>0</v>
          </cell>
          <cell r="AU993">
            <v>0</v>
          </cell>
          <cell r="AV993">
            <v>0</v>
          </cell>
          <cell r="AW993">
            <v>0</v>
          </cell>
          <cell r="AX993">
            <v>0</v>
          </cell>
          <cell r="AY993">
            <v>0</v>
          </cell>
          <cell r="AZ993">
            <v>0</v>
          </cell>
          <cell r="BA993">
            <v>0</v>
          </cell>
          <cell r="BB993">
            <v>0</v>
          </cell>
          <cell r="BC993">
            <v>0</v>
          </cell>
          <cell r="BD993">
            <v>0</v>
          </cell>
          <cell r="BE993">
            <v>0</v>
          </cell>
          <cell r="BF993">
            <v>0</v>
          </cell>
          <cell r="BG993">
            <v>0</v>
          </cell>
          <cell r="BH993">
            <v>0</v>
          </cell>
          <cell r="BI993">
            <v>0</v>
          </cell>
          <cell r="BJ993">
            <v>0</v>
          </cell>
          <cell r="BK993">
            <v>0</v>
          </cell>
          <cell r="BL993">
            <v>0</v>
          </cell>
          <cell r="BM993">
            <v>0</v>
          </cell>
          <cell r="BN993">
            <v>0</v>
          </cell>
          <cell r="BO993">
            <v>0</v>
          </cell>
          <cell r="BP993">
            <v>0</v>
          </cell>
          <cell r="BQ993">
            <v>0</v>
          </cell>
          <cell r="BR993">
            <v>0</v>
          </cell>
          <cell r="BS993">
            <v>0</v>
          </cell>
          <cell r="BT993">
            <v>0</v>
          </cell>
          <cell r="BU993">
            <v>0</v>
          </cell>
          <cell r="BV993">
            <v>0</v>
          </cell>
          <cell r="BW993">
            <v>0</v>
          </cell>
          <cell r="BX993">
            <v>0</v>
          </cell>
          <cell r="BY993">
            <v>0</v>
          </cell>
          <cell r="BZ993">
            <v>0</v>
          </cell>
          <cell r="CA993">
            <v>0</v>
          </cell>
          <cell r="CB993">
            <v>0</v>
          </cell>
          <cell r="CC993">
            <v>0</v>
          </cell>
          <cell r="CD993">
            <v>0</v>
          </cell>
          <cell r="CE993">
            <v>0</v>
          </cell>
          <cell r="CF993">
            <v>0</v>
          </cell>
          <cell r="CG993">
            <v>0</v>
          </cell>
          <cell r="CH993">
            <v>0</v>
          </cell>
          <cell r="CI993">
            <v>0</v>
          </cell>
          <cell r="CJ993">
            <v>0</v>
          </cell>
          <cell r="CK993">
            <v>0</v>
          </cell>
          <cell r="CL993">
            <v>0</v>
          </cell>
          <cell r="CM993">
            <v>0</v>
          </cell>
        </row>
        <row r="994">
          <cell r="C994" t="str">
            <v>HYN3</v>
          </cell>
          <cell r="E994">
            <v>5251381.9824520778</v>
          </cell>
          <cell r="F994">
            <v>907860.71182534576</v>
          </cell>
          <cell r="G994">
            <v>3418944.2372881346</v>
          </cell>
          <cell r="N994">
            <v>62344.096158767046</v>
          </cell>
          <cell r="O994">
            <v>174374.12696386973</v>
          </cell>
          <cell r="P994">
            <v>42201.186440677964</v>
          </cell>
          <cell r="Q994">
            <v>0</v>
          </cell>
          <cell r="R994">
            <v>0</v>
          </cell>
          <cell r="S994">
            <v>0</v>
          </cell>
          <cell r="T994">
            <v>2382449.3909261441</v>
          </cell>
          <cell r="U994">
            <v>135771.19176537637</v>
          </cell>
          <cell r="V994">
            <v>1592877.2033898304</v>
          </cell>
          <cell r="W994">
            <v>2231115.4712285623</v>
          </cell>
          <cell r="X994">
            <v>412181.82503593201</v>
          </cell>
          <cell r="Y994">
            <v>1426622.4576271186</v>
          </cell>
          <cell r="Z994">
            <v>575473.02413860592</v>
          </cell>
          <cell r="AA994">
            <v>185533.56806016745</v>
          </cell>
          <cell r="AB994">
            <v>357243.38983050844</v>
          </cell>
          <cell r="AC994">
            <v>0</v>
          </cell>
          <cell r="AD994">
            <v>0</v>
          </cell>
          <cell r="AE994">
            <v>0</v>
          </cell>
          <cell r="AF994">
            <v>0</v>
          </cell>
          <cell r="AG994">
            <v>0</v>
          </cell>
          <cell r="AH994">
            <v>0</v>
          </cell>
          <cell r="AI994">
            <v>0</v>
          </cell>
          <cell r="AJ994">
            <v>0</v>
          </cell>
          <cell r="AK994">
            <v>0</v>
          </cell>
          <cell r="AL994">
            <v>0</v>
          </cell>
          <cell r="AM994">
            <v>0</v>
          </cell>
          <cell r="AN994">
            <v>0</v>
          </cell>
          <cell r="AO994">
            <v>0</v>
          </cell>
          <cell r="AP994">
            <v>0</v>
          </cell>
          <cell r="AQ994">
            <v>0</v>
          </cell>
          <cell r="AR994">
            <v>0</v>
          </cell>
          <cell r="AS994">
            <v>0</v>
          </cell>
          <cell r="AT994">
            <v>0</v>
          </cell>
          <cell r="AU994">
            <v>0</v>
          </cell>
          <cell r="AV994">
            <v>0</v>
          </cell>
          <cell r="AW994">
            <v>0</v>
          </cell>
          <cell r="AX994">
            <v>0</v>
          </cell>
          <cell r="AY994">
            <v>0</v>
          </cell>
          <cell r="AZ994">
            <v>0</v>
          </cell>
          <cell r="BA994">
            <v>0</v>
          </cell>
          <cell r="BB994">
            <v>0</v>
          </cell>
          <cell r="BC994">
            <v>0</v>
          </cell>
          <cell r="BD994">
            <v>0</v>
          </cell>
          <cell r="BE994">
            <v>0</v>
          </cell>
          <cell r="BF994">
            <v>0</v>
          </cell>
          <cell r="BG994">
            <v>0</v>
          </cell>
          <cell r="BH994">
            <v>0</v>
          </cell>
          <cell r="BI994">
            <v>0</v>
          </cell>
          <cell r="BJ994">
            <v>0</v>
          </cell>
          <cell r="BK994">
            <v>0</v>
          </cell>
          <cell r="BL994">
            <v>0</v>
          </cell>
          <cell r="BM994">
            <v>0</v>
          </cell>
          <cell r="BN994">
            <v>0</v>
          </cell>
          <cell r="BO994">
            <v>0</v>
          </cell>
          <cell r="BP994">
            <v>0</v>
          </cell>
          <cell r="BQ994">
            <v>0</v>
          </cell>
          <cell r="BR994">
            <v>0</v>
          </cell>
          <cell r="BS994">
            <v>0</v>
          </cell>
          <cell r="BT994">
            <v>0</v>
          </cell>
          <cell r="BU994">
            <v>0</v>
          </cell>
          <cell r="BV994">
            <v>0</v>
          </cell>
          <cell r="BW994">
            <v>0</v>
          </cell>
          <cell r="BX994">
            <v>0</v>
          </cell>
          <cell r="BY994">
            <v>0</v>
          </cell>
          <cell r="BZ994">
            <v>0</v>
          </cell>
          <cell r="CA994">
            <v>0</v>
          </cell>
          <cell r="CB994">
            <v>0</v>
          </cell>
          <cell r="CC994">
            <v>0</v>
          </cell>
          <cell r="CD994">
            <v>0</v>
          </cell>
          <cell r="CE994">
            <v>0</v>
          </cell>
          <cell r="CF994">
            <v>0</v>
          </cell>
          <cell r="CG994">
            <v>0</v>
          </cell>
          <cell r="CH994">
            <v>0</v>
          </cell>
          <cell r="CI994">
            <v>0</v>
          </cell>
          <cell r="CJ994">
            <v>0</v>
          </cell>
          <cell r="CK994">
            <v>0</v>
          </cell>
          <cell r="CL994">
            <v>0</v>
          </cell>
          <cell r="CM994">
            <v>0</v>
          </cell>
        </row>
        <row r="995">
          <cell r="C995" t="str">
            <v>HYN4</v>
          </cell>
          <cell r="E995">
            <v>5383511.3525345996</v>
          </cell>
          <cell r="F995">
            <v>1750934.2298161271</v>
          </cell>
          <cell r="G995">
            <v>3418433.8983050846</v>
          </cell>
          <cell r="N995">
            <v>84542.897148767413</v>
          </cell>
          <cell r="O995">
            <v>479214.50771918503</v>
          </cell>
          <cell r="P995">
            <v>57227.627118644057</v>
          </cell>
          <cell r="Q995">
            <v>0</v>
          </cell>
          <cell r="R995">
            <v>0</v>
          </cell>
          <cell r="S995">
            <v>0</v>
          </cell>
          <cell r="T995">
            <v>981682.95833210903</v>
          </cell>
          <cell r="U995">
            <v>463835.20126877131</v>
          </cell>
          <cell r="V995">
            <v>659361.2711864406</v>
          </cell>
          <cell r="W995">
            <v>1969998.1090935676</v>
          </cell>
          <cell r="X995">
            <v>135320.65360311244</v>
          </cell>
          <cell r="Y995">
            <v>1277456.2711864405</v>
          </cell>
          <cell r="Z995">
            <v>1364814.2893493252</v>
          </cell>
          <cell r="AA995">
            <v>291035.5341354016</v>
          </cell>
          <cell r="AB995">
            <v>839769.06779661006</v>
          </cell>
          <cell r="AC995">
            <v>982473.09861083166</v>
          </cell>
          <cell r="AD995">
            <v>381528.33308965649</v>
          </cell>
          <cell r="AE995">
            <v>584619.66101694899</v>
          </cell>
          <cell r="AF995">
            <v>0</v>
          </cell>
          <cell r="AG995">
            <v>0</v>
          </cell>
          <cell r="AH995">
            <v>0</v>
          </cell>
          <cell r="AI995">
            <v>0</v>
          </cell>
          <cell r="AJ995">
            <v>0</v>
          </cell>
          <cell r="AK995">
            <v>0</v>
          </cell>
          <cell r="AL995">
            <v>0</v>
          </cell>
          <cell r="AM995">
            <v>0</v>
          </cell>
          <cell r="AN995">
            <v>0</v>
          </cell>
          <cell r="AO995">
            <v>0</v>
          </cell>
          <cell r="AP995">
            <v>0</v>
          </cell>
          <cell r="AQ995">
            <v>0</v>
          </cell>
          <cell r="AR995">
            <v>0</v>
          </cell>
          <cell r="AS995">
            <v>0</v>
          </cell>
          <cell r="AT995">
            <v>0</v>
          </cell>
          <cell r="AU995">
            <v>0</v>
          </cell>
          <cell r="AV995">
            <v>0</v>
          </cell>
          <cell r="AW995">
            <v>0</v>
          </cell>
          <cell r="AX995">
            <v>0</v>
          </cell>
          <cell r="AY995">
            <v>0</v>
          </cell>
          <cell r="AZ995">
            <v>0</v>
          </cell>
          <cell r="BA995">
            <v>0</v>
          </cell>
          <cell r="BB995">
            <v>0</v>
          </cell>
          <cell r="BC995">
            <v>0</v>
          </cell>
          <cell r="BD995">
            <v>0</v>
          </cell>
          <cell r="BE995">
            <v>0</v>
          </cell>
          <cell r="BF995">
            <v>0</v>
          </cell>
          <cell r="BG995">
            <v>0</v>
          </cell>
          <cell r="BH995">
            <v>0</v>
          </cell>
          <cell r="BI995">
            <v>0</v>
          </cell>
          <cell r="BJ995">
            <v>0</v>
          </cell>
          <cell r="BK995">
            <v>0</v>
          </cell>
          <cell r="BL995">
            <v>0</v>
          </cell>
          <cell r="BM995">
            <v>0</v>
          </cell>
          <cell r="BN995">
            <v>0</v>
          </cell>
          <cell r="BO995">
            <v>0</v>
          </cell>
          <cell r="BP995">
            <v>0</v>
          </cell>
          <cell r="BQ995">
            <v>0</v>
          </cell>
          <cell r="BR995">
            <v>0</v>
          </cell>
          <cell r="BS995">
            <v>0</v>
          </cell>
          <cell r="BT995">
            <v>0</v>
          </cell>
          <cell r="BU995">
            <v>0</v>
          </cell>
          <cell r="BV995">
            <v>0</v>
          </cell>
          <cell r="BW995">
            <v>0</v>
          </cell>
          <cell r="BX995">
            <v>0</v>
          </cell>
          <cell r="BY995">
            <v>0</v>
          </cell>
          <cell r="BZ995">
            <v>0</v>
          </cell>
          <cell r="CA995">
            <v>0</v>
          </cell>
          <cell r="CB995">
            <v>0</v>
          </cell>
          <cell r="CC995">
            <v>0</v>
          </cell>
          <cell r="CD995">
            <v>0</v>
          </cell>
          <cell r="CE995">
            <v>0</v>
          </cell>
          <cell r="CF995">
            <v>0</v>
          </cell>
          <cell r="CG995">
            <v>0</v>
          </cell>
          <cell r="CH995">
            <v>0</v>
          </cell>
          <cell r="CI995">
            <v>0</v>
          </cell>
          <cell r="CJ995">
            <v>0</v>
          </cell>
          <cell r="CK995">
            <v>0</v>
          </cell>
          <cell r="CL995">
            <v>0</v>
          </cell>
          <cell r="CM995">
            <v>0</v>
          </cell>
        </row>
        <row r="996">
          <cell r="C996" t="str">
            <v>HYS1</v>
          </cell>
          <cell r="E996">
            <v>7989751.0337590743</v>
          </cell>
          <cell r="F996">
            <v>2807163.751040787</v>
          </cell>
          <cell r="G996">
            <v>5387956.7796610165</v>
          </cell>
          <cell r="N996">
            <v>0</v>
          </cell>
          <cell r="O996">
            <v>0</v>
          </cell>
          <cell r="P996">
            <v>0</v>
          </cell>
          <cell r="Q996">
            <v>0</v>
          </cell>
          <cell r="R996">
            <v>0</v>
          </cell>
          <cell r="S996">
            <v>0</v>
          </cell>
          <cell r="T996">
            <v>0</v>
          </cell>
          <cell r="U996">
            <v>0</v>
          </cell>
          <cell r="V996">
            <v>0</v>
          </cell>
          <cell r="W996">
            <v>549613.54971612396</v>
          </cell>
          <cell r="X996">
            <v>1360781.6849754667</v>
          </cell>
          <cell r="Y996">
            <v>385543.64406779659</v>
          </cell>
          <cell r="Z996">
            <v>2856049.8401965094</v>
          </cell>
          <cell r="AA996">
            <v>440155.21738861053</v>
          </cell>
          <cell r="AB996">
            <v>1975452.0338983054</v>
          </cell>
          <cell r="AC996">
            <v>611645.39257757762</v>
          </cell>
          <cell r="AD996">
            <v>71782.238538930455</v>
          </cell>
          <cell r="AE996">
            <v>410267.28813559317</v>
          </cell>
          <cell r="AF996">
            <v>938099.41210664669</v>
          </cell>
          <cell r="AG996">
            <v>114713.20703028199</v>
          </cell>
          <cell r="AH996">
            <v>621058.220338983</v>
          </cell>
          <cell r="AI996">
            <v>1590337.9023489214</v>
          </cell>
          <cell r="AJ996">
            <v>278114.1051816424</v>
          </cell>
          <cell r="AK996">
            <v>1047217.7118644067</v>
          </cell>
          <cell r="AL996">
            <v>1444004.9368132914</v>
          </cell>
          <cell r="AM996">
            <v>541617.29792585608</v>
          </cell>
          <cell r="AN996">
            <v>948417.88135593198</v>
          </cell>
          <cell r="AO996">
            <v>0</v>
          </cell>
          <cell r="AP996">
            <v>0</v>
          </cell>
          <cell r="AQ996">
            <v>0</v>
          </cell>
          <cell r="AR996">
            <v>0</v>
          </cell>
          <cell r="AS996">
            <v>0</v>
          </cell>
          <cell r="AT996">
            <v>0</v>
          </cell>
          <cell r="AU996">
            <v>0</v>
          </cell>
          <cell r="AV996">
            <v>0</v>
          </cell>
          <cell r="AW996">
            <v>0</v>
          </cell>
          <cell r="AX996">
            <v>0</v>
          </cell>
          <cell r="AY996">
            <v>0</v>
          </cell>
          <cell r="AZ996">
            <v>0</v>
          </cell>
          <cell r="BA996">
            <v>0</v>
          </cell>
          <cell r="BB996">
            <v>0</v>
          </cell>
          <cell r="BC996">
            <v>0</v>
          </cell>
          <cell r="BD996">
            <v>0</v>
          </cell>
          <cell r="BE996">
            <v>0</v>
          </cell>
          <cell r="BF996">
            <v>0</v>
          </cell>
          <cell r="BG996">
            <v>0</v>
          </cell>
          <cell r="BH996">
            <v>0</v>
          </cell>
          <cell r="BI996">
            <v>0</v>
          </cell>
          <cell r="BJ996">
            <v>0</v>
          </cell>
          <cell r="BK996">
            <v>0</v>
          </cell>
          <cell r="BL996">
            <v>0</v>
          </cell>
          <cell r="BM996">
            <v>0</v>
          </cell>
          <cell r="BN996">
            <v>0</v>
          </cell>
          <cell r="BO996">
            <v>0</v>
          </cell>
          <cell r="BP996">
            <v>0</v>
          </cell>
          <cell r="BQ996">
            <v>0</v>
          </cell>
          <cell r="BR996">
            <v>0</v>
          </cell>
          <cell r="BS996">
            <v>0</v>
          </cell>
          <cell r="BT996">
            <v>0</v>
          </cell>
          <cell r="BU996">
            <v>0</v>
          </cell>
          <cell r="BV996">
            <v>0</v>
          </cell>
          <cell r="BW996">
            <v>0</v>
          </cell>
          <cell r="BX996">
            <v>0</v>
          </cell>
          <cell r="BY996">
            <v>0</v>
          </cell>
          <cell r="BZ996">
            <v>0</v>
          </cell>
          <cell r="CA996">
            <v>0</v>
          </cell>
          <cell r="CB996">
            <v>0</v>
          </cell>
          <cell r="CC996">
            <v>0</v>
          </cell>
          <cell r="CD996">
            <v>0</v>
          </cell>
          <cell r="CE996">
            <v>0</v>
          </cell>
          <cell r="CF996">
            <v>0</v>
          </cell>
          <cell r="CG996">
            <v>0</v>
          </cell>
          <cell r="CH996">
            <v>0</v>
          </cell>
          <cell r="CI996">
            <v>0</v>
          </cell>
          <cell r="CJ996">
            <v>0</v>
          </cell>
          <cell r="CK996">
            <v>0</v>
          </cell>
          <cell r="CL996">
            <v>0</v>
          </cell>
          <cell r="CM996">
            <v>0</v>
          </cell>
        </row>
        <row r="997">
          <cell r="C997" t="str">
            <v>HYS2</v>
          </cell>
          <cell r="E997">
            <v>9730613.1944140885</v>
          </cell>
          <cell r="F997">
            <v>5180508.2805669792</v>
          </cell>
          <cell r="G997">
            <v>6597279.4915254219</v>
          </cell>
          <cell r="N997">
            <v>0</v>
          </cell>
          <cell r="O997">
            <v>0</v>
          </cell>
          <cell r="P997">
            <v>0</v>
          </cell>
          <cell r="Q997">
            <v>0</v>
          </cell>
          <cell r="R997">
            <v>0</v>
          </cell>
          <cell r="S997">
            <v>0</v>
          </cell>
          <cell r="T997">
            <v>0</v>
          </cell>
          <cell r="U997">
            <v>0</v>
          </cell>
          <cell r="V997">
            <v>0</v>
          </cell>
          <cell r="W997">
            <v>2020980.4105792136</v>
          </cell>
          <cell r="X997">
            <v>3100798.2934405506</v>
          </cell>
          <cell r="Y997">
            <v>1408433.0508474573</v>
          </cell>
          <cell r="Z997">
            <v>1267237.2043599584</v>
          </cell>
          <cell r="AA997">
            <v>437799.76011052175</v>
          </cell>
          <cell r="AB997">
            <v>862592.11864406778</v>
          </cell>
          <cell r="AC997">
            <v>1440350.7704183992</v>
          </cell>
          <cell r="AD997">
            <v>268180.52122466167</v>
          </cell>
          <cell r="AE997">
            <v>978300.7627118642</v>
          </cell>
          <cell r="AF997">
            <v>2623171.8381021125</v>
          </cell>
          <cell r="AG997">
            <v>460254.78709669417</v>
          </cell>
          <cell r="AH997">
            <v>1766873.8135593219</v>
          </cell>
          <cell r="AI997">
            <v>1358720.2373793235</v>
          </cell>
          <cell r="AJ997">
            <v>362106.44036526728</v>
          </cell>
          <cell r="AK997">
            <v>904832.03389830503</v>
          </cell>
          <cell r="AL997">
            <v>0</v>
          </cell>
          <cell r="AM997">
            <v>0</v>
          </cell>
          <cell r="AN997">
            <v>0</v>
          </cell>
          <cell r="AO997">
            <v>1020152.7335750759</v>
          </cell>
          <cell r="AP997">
            <v>551368.47832928575</v>
          </cell>
          <cell r="AQ997">
            <v>676247.71186440671</v>
          </cell>
          <cell r="AR997">
            <v>0</v>
          </cell>
          <cell r="AS997">
            <v>0</v>
          </cell>
          <cell r="AT997">
            <v>0</v>
          </cell>
          <cell r="AU997">
            <v>0</v>
          </cell>
          <cell r="AV997">
            <v>0</v>
          </cell>
          <cell r="AW997">
            <v>0</v>
          </cell>
          <cell r="AX997">
            <v>0</v>
          </cell>
          <cell r="AY997">
            <v>0</v>
          </cell>
          <cell r="AZ997">
            <v>0</v>
          </cell>
          <cell r="BA997">
            <v>0</v>
          </cell>
          <cell r="BB997">
            <v>0</v>
          </cell>
          <cell r="BC997">
            <v>0</v>
          </cell>
          <cell r="BD997">
            <v>0</v>
          </cell>
          <cell r="BE997">
            <v>0</v>
          </cell>
          <cell r="BF997">
            <v>0</v>
          </cell>
          <cell r="BG997">
            <v>0</v>
          </cell>
          <cell r="BH997">
            <v>0</v>
          </cell>
          <cell r="BI997">
            <v>0</v>
          </cell>
          <cell r="BJ997">
            <v>0</v>
          </cell>
          <cell r="BK997">
            <v>0</v>
          </cell>
          <cell r="BL997">
            <v>0</v>
          </cell>
          <cell r="BM997">
            <v>0</v>
          </cell>
          <cell r="BN997">
            <v>0</v>
          </cell>
          <cell r="BO997">
            <v>0</v>
          </cell>
          <cell r="BP997">
            <v>0</v>
          </cell>
          <cell r="BQ997">
            <v>0</v>
          </cell>
          <cell r="BR997">
            <v>0</v>
          </cell>
          <cell r="BS997">
            <v>0</v>
          </cell>
          <cell r="BT997">
            <v>0</v>
          </cell>
          <cell r="BU997">
            <v>0</v>
          </cell>
          <cell r="BV997">
            <v>0</v>
          </cell>
          <cell r="BW997">
            <v>0</v>
          </cell>
          <cell r="BX997">
            <v>0</v>
          </cell>
          <cell r="BY997">
            <v>0</v>
          </cell>
          <cell r="BZ997">
            <v>0</v>
          </cell>
          <cell r="CA997">
            <v>0</v>
          </cell>
          <cell r="CB997">
            <v>0</v>
          </cell>
          <cell r="CC997">
            <v>0</v>
          </cell>
          <cell r="CD997">
            <v>0</v>
          </cell>
          <cell r="CE997">
            <v>0</v>
          </cell>
          <cell r="CF997">
            <v>0</v>
          </cell>
          <cell r="CG997">
            <v>0</v>
          </cell>
          <cell r="CH997">
            <v>0</v>
          </cell>
          <cell r="CI997">
            <v>0</v>
          </cell>
          <cell r="CJ997">
            <v>0</v>
          </cell>
          <cell r="CK997">
            <v>0</v>
          </cell>
          <cell r="CL997">
            <v>0</v>
          </cell>
          <cell r="CM997">
            <v>0</v>
          </cell>
        </row>
        <row r="998">
          <cell r="C998" t="str">
            <v>HYS3</v>
          </cell>
          <cell r="E998">
            <v>10711872.096712114</v>
          </cell>
          <cell r="F998">
            <v>6027796.3316895459</v>
          </cell>
          <cell r="G998">
            <v>7240994.7457627105</v>
          </cell>
          <cell r="N998">
            <v>0</v>
          </cell>
          <cell r="O998">
            <v>0</v>
          </cell>
          <cell r="P998">
            <v>0</v>
          </cell>
          <cell r="Q998">
            <v>0</v>
          </cell>
          <cell r="R998">
            <v>0</v>
          </cell>
          <cell r="S998">
            <v>0</v>
          </cell>
          <cell r="T998">
            <v>0</v>
          </cell>
          <cell r="U998">
            <v>0</v>
          </cell>
          <cell r="V998">
            <v>0</v>
          </cell>
          <cell r="W998">
            <v>0</v>
          </cell>
          <cell r="X998">
            <v>0</v>
          </cell>
          <cell r="Y998">
            <v>0</v>
          </cell>
          <cell r="Z998">
            <v>1890565.7716619924</v>
          </cell>
          <cell r="AA998">
            <v>3927899.7280566967</v>
          </cell>
          <cell r="AB998">
            <v>1321486.2711864405</v>
          </cell>
          <cell r="AC998">
            <v>2452267.2845448274</v>
          </cell>
          <cell r="AD998">
            <v>496163.08027704799</v>
          </cell>
          <cell r="AE998">
            <v>1689650.6779661016</v>
          </cell>
          <cell r="AF998">
            <v>2731650.2392214178</v>
          </cell>
          <cell r="AG998">
            <v>388394.50421271729</v>
          </cell>
          <cell r="AH998">
            <v>1838005.0847457626</v>
          </cell>
          <cell r="AI998">
            <v>2824819.1865253299</v>
          </cell>
          <cell r="AJ998">
            <v>586220.71448926989</v>
          </cell>
          <cell r="AK998">
            <v>1864151.1864406781</v>
          </cell>
          <cell r="AL998">
            <v>0</v>
          </cell>
          <cell r="AM998">
            <v>0</v>
          </cell>
          <cell r="AN998">
            <v>0</v>
          </cell>
          <cell r="AO998">
            <v>812569.614758546</v>
          </cell>
          <cell r="AP998">
            <v>629118.3046538136</v>
          </cell>
          <cell r="AQ998">
            <v>527701.52542372874</v>
          </cell>
          <cell r="AR998">
            <v>0</v>
          </cell>
          <cell r="AS998">
            <v>0</v>
          </cell>
          <cell r="AT998">
            <v>0</v>
          </cell>
          <cell r="AU998">
            <v>0</v>
          </cell>
          <cell r="AV998">
            <v>0</v>
          </cell>
          <cell r="AW998">
            <v>0</v>
          </cell>
          <cell r="AX998">
            <v>0</v>
          </cell>
          <cell r="AY998">
            <v>0</v>
          </cell>
          <cell r="AZ998">
            <v>0</v>
          </cell>
          <cell r="BA998">
            <v>0</v>
          </cell>
          <cell r="BB998">
            <v>0</v>
          </cell>
          <cell r="BC998">
            <v>0</v>
          </cell>
          <cell r="BD998">
            <v>0</v>
          </cell>
          <cell r="BE998">
            <v>0</v>
          </cell>
          <cell r="BF998">
            <v>0</v>
          </cell>
          <cell r="BG998">
            <v>0</v>
          </cell>
          <cell r="BH998">
            <v>0</v>
          </cell>
          <cell r="BI998">
            <v>0</v>
          </cell>
          <cell r="BJ998">
            <v>0</v>
          </cell>
          <cell r="BK998">
            <v>0</v>
          </cell>
          <cell r="BL998">
            <v>0</v>
          </cell>
          <cell r="BM998">
            <v>0</v>
          </cell>
          <cell r="BN998">
            <v>0</v>
          </cell>
          <cell r="BO998">
            <v>0</v>
          </cell>
          <cell r="BP998">
            <v>0</v>
          </cell>
          <cell r="BQ998">
            <v>0</v>
          </cell>
          <cell r="BR998">
            <v>0</v>
          </cell>
          <cell r="BS998">
            <v>0</v>
          </cell>
          <cell r="BT998">
            <v>0</v>
          </cell>
          <cell r="BU998">
            <v>0</v>
          </cell>
          <cell r="BV998">
            <v>0</v>
          </cell>
          <cell r="BW998">
            <v>0</v>
          </cell>
          <cell r="BX998">
            <v>0</v>
          </cell>
          <cell r="BY998">
            <v>0</v>
          </cell>
          <cell r="BZ998">
            <v>0</v>
          </cell>
          <cell r="CA998">
            <v>0</v>
          </cell>
          <cell r="CB998">
            <v>0</v>
          </cell>
          <cell r="CC998">
            <v>0</v>
          </cell>
          <cell r="CD998">
            <v>0</v>
          </cell>
          <cell r="CE998">
            <v>0</v>
          </cell>
          <cell r="CF998">
            <v>0</v>
          </cell>
          <cell r="CG998">
            <v>0</v>
          </cell>
          <cell r="CH998">
            <v>0</v>
          </cell>
          <cell r="CI998">
            <v>0</v>
          </cell>
          <cell r="CJ998">
            <v>0</v>
          </cell>
          <cell r="CK998">
            <v>0</v>
          </cell>
          <cell r="CL998">
            <v>0</v>
          </cell>
          <cell r="CM998">
            <v>0</v>
          </cell>
        </row>
        <row r="999">
          <cell r="C999" t="str">
            <v>HYS4</v>
          </cell>
          <cell r="E999">
            <v>10268311.935768962</v>
          </cell>
          <cell r="F999">
            <v>5179666.6896837959</v>
          </cell>
          <cell r="G999">
            <v>6913134.4915254237</v>
          </cell>
          <cell r="N999">
            <v>0</v>
          </cell>
          <cell r="O999">
            <v>0</v>
          </cell>
          <cell r="P999">
            <v>0</v>
          </cell>
          <cell r="Q999">
            <v>0</v>
          </cell>
          <cell r="R999">
            <v>0</v>
          </cell>
          <cell r="S999">
            <v>0</v>
          </cell>
          <cell r="T999">
            <v>0</v>
          </cell>
          <cell r="U999">
            <v>0</v>
          </cell>
          <cell r="V999">
            <v>0</v>
          </cell>
          <cell r="W999">
            <v>0</v>
          </cell>
          <cell r="X999">
            <v>0</v>
          </cell>
          <cell r="Y999">
            <v>0</v>
          </cell>
          <cell r="Z999">
            <v>0</v>
          </cell>
          <cell r="AA999">
            <v>0</v>
          </cell>
          <cell r="AB999">
            <v>0</v>
          </cell>
          <cell r="AC999">
            <v>2819337.8101725187</v>
          </cell>
          <cell r="AD999">
            <v>3055837.4794815867</v>
          </cell>
          <cell r="AE999">
            <v>1967335.4237288134</v>
          </cell>
          <cell r="AF999">
            <v>2627271.6098114112</v>
          </cell>
          <cell r="AG999">
            <v>598393.55482727848</v>
          </cell>
          <cell r="AH999">
            <v>1781645.2542372877</v>
          </cell>
          <cell r="AI999">
            <v>2973449.0518230652</v>
          </cell>
          <cell r="AJ999">
            <v>687165.98495812039</v>
          </cell>
          <cell r="AK999">
            <v>1956885.9322033899</v>
          </cell>
          <cell r="AL999">
            <v>0</v>
          </cell>
          <cell r="AM999">
            <v>0</v>
          </cell>
          <cell r="AN999">
            <v>0</v>
          </cell>
          <cell r="AO999">
            <v>121361.4904766581</v>
          </cell>
          <cell r="AP999">
            <v>51262.046513356785</v>
          </cell>
          <cell r="AQ999">
            <v>79520</v>
          </cell>
          <cell r="AR999">
            <v>1178512.3102087157</v>
          </cell>
          <cell r="AS999">
            <v>462921.24451107683</v>
          </cell>
          <cell r="AT999">
            <v>772159.83050847449</v>
          </cell>
          <cell r="AU999">
            <v>197889.99900369206</v>
          </cell>
          <cell r="AV999">
            <v>65220.765834861464</v>
          </cell>
          <cell r="AW999">
            <v>128585.25423728811</v>
          </cell>
          <cell r="AX999">
            <v>183799.55839905504</v>
          </cell>
          <cell r="AY999">
            <v>111859.84483570399</v>
          </cell>
          <cell r="AZ999">
            <v>119016.69491525421</v>
          </cell>
          <cell r="BA999">
            <v>166690.1058738445</v>
          </cell>
          <cell r="BB999">
            <v>147005.76872181191</v>
          </cell>
          <cell r="BC999">
            <v>107986.10169491525</v>
          </cell>
          <cell r="BD999">
            <v>0</v>
          </cell>
          <cell r="BE999">
            <v>0</v>
          </cell>
          <cell r="BF999">
            <v>0</v>
          </cell>
          <cell r="BG999">
            <v>0</v>
          </cell>
          <cell r="BH999">
            <v>0</v>
          </cell>
          <cell r="BI999">
            <v>0</v>
          </cell>
          <cell r="BJ999">
            <v>0</v>
          </cell>
          <cell r="BK999">
            <v>0</v>
          </cell>
          <cell r="BL999">
            <v>0</v>
          </cell>
          <cell r="BM999">
            <v>0</v>
          </cell>
          <cell r="BN999">
            <v>0</v>
          </cell>
          <cell r="BO999">
            <v>0</v>
          </cell>
          <cell r="BP999">
            <v>0</v>
          </cell>
          <cell r="BQ999">
            <v>0</v>
          </cell>
          <cell r="BR999">
            <v>0</v>
          </cell>
          <cell r="BS999">
            <v>0</v>
          </cell>
          <cell r="BT999">
            <v>0</v>
          </cell>
          <cell r="BU999">
            <v>0</v>
          </cell>
          <cell r="BV999">
            <v>0</v>
          </cell>
          <cell r="BW999">
            <v>0</v>
          </cell>
          <cell r="BX999">
            <v>0</v>
          </cell>
          <cell r="BY999">
            <v>0</v>
          </cell>
          <cell r="BZ999">
            <v>0</v>
          </cell>
          <cell r="CA999">
            <v>0</v>
          </cell>
          <cell r="CB999">
            <v>0</v>
          </cell>
          <cell r="CC999">
            <v>0</v>
          </cell>
          <cell r="CD999">
            <v>0</v>
          </cell>
          <cell r="CE999">
            <v>0</v>
          </cell>
          <cell r="CF999">
            <v>0</v>
          </cell>
          <cell r="CG999">
            <v>0</v>
          </cell>
          <cell r="CH999">
            <v>0</v>
          </cell>
          <cell r="CI999">
            <v>0</v>
          </cell>
          <cell r="CJ999">
            <v>0</v>
          </cell>
          <cell r="CK999">
            <v>0</v>
          </cell>
          <cell r="CL999">
            <v>0</v>
          </cell>
          <cell r="CM999">
            <v>0</v>
          </cell>
        </row>
        <row r="1000">
          <cell r="C1000" t="str">
            <v>HYS5</v>
          </cell>
          <cell r="E1000">
            <v>6721759.6890945854</v>
          </cell>
          <cell r="F1000">
            <v>3583695.1508028931</v>
          </cell>
          <cell r="G1000">
            <v>4413260.8474576259</v>
          </cell>
          <cell r="N1000">
            <v>0</v>
          </cell>
          <cell r="O1000">
            <v>0</v>
          </cell>
          <cell r="P1000">
            <v>0</v>
          </cell>
          <cell r="Q1000">
            <v>0</v>
          </cell>
          <cell r="R1000">
            <v>0</v>
          </cell>
          <cell r="S1000">
            <v>0</v>
          </cell>
          <cell r="T1000">
            <v>0</v>
          </cell>
          <cell r="U1000">
            <v>0</v>
          </cell>
          <cell r="V1000">
            <v>0</v>
          </cell>
          <cell r="W1000">
            <v>0</v>
          </cell>
          <cell r="X1000">
            <v>0</v>
          </cell>
          <cell r="Y1000">
            <v>0</v>
          </cell>
          <cell r="Z1000">
            <v>0</v>
          </cell>
          <cell r="AA1000">
            <v>0</v>
          </cell>
          <cell r="AB1000">
            <v>0</v>
          </cell>
          <cell r="AC1000">
            <v>0</v>
          </cell>
          <cell r="AD1000">
            <v>0</v>
          </cell>
          <cell r="AE1000">
            <v>0</v>
          </cell>
          <cell r="AF1000">
            <v>595045.4326449252</v>
          </cell>
          <cell r="AG1000">
            <v>1720880.5782574215</v>
          </cell>
          <cell r="AH1000">
            <v>416336.35593220335</v>
          </cell>
          <cell r="AI1000">
            <v>1993749.0498161137</v>
          </cell>
          <cell r="AJ1000">
            <v>966912.8581677156</v>
          </cell>
          <cell r="AK1000">
            <v>1326792.3728813559</v>
          </cell>
          <cell r="AL1000">
            <v>0</v>
          </cell>
          <cell r="AM1000">
            <v>0</v>
          </cell>
          <cell r="AN1000">
            <v>0</v>
          </cell>
          <cell r="AO1000">
            <v>0</v>
          </cell>
          <cell r="AP1000">
            <v>0</v>
          </cell>
          <cell r="AQ1000">
            <v>0</v>
          </cell>
          <cell r="AR1000">
            <v>1303230.756025692</v>
          </cell>
          <cell r="AS1000">
            <v>172740.66643951027</v>
          </cell>
          <cell r="AT1000">
            <v>850592.45762711857</v>
          </cell>
          <cell r="AU1000">
            <v>0</v>
          </cell>
          <cell r="AV1000">
            <v>0</v>
          </cell>
          <cell r="AW1000">
            <v>0</v>
          </cell>
          <cell r="AX1000">
            <v>1411220.199748988</v>
          </cell>
          <cell r="AY1000">
            <v>188032.57984338596</v>
          </cell>
          <cell r="AZ1000">
            <v>906483.8135593218</v>
          </cell>
          <cell r="BA1000">
            <v>0</v>
          </cell>
          <cell r="BB1000">
            <v>0</v>
          </cell>
          <cell r="BC1000">
            <v>0</v>
          </cell>
          <cell r="BD1000">
            <v>241106.10887280307</v>
          </cell>
          <cell r="BE1000">
            <v>32649.889837438659</v>
          </cell>
          <cell r="BF1000">
            <v>154989.57627118644</v>
          </cell>
          <cell r="BG1000">
            <v>530778.21110403107</v>
          </cell>
          <cell r="BH1000">
            <v>124587.9287926847</v>
          </cell>
          <cell r="BI1000">
            <v>341284.06779661012</v>
          </cell>
          <cell r="BJ1000">
            <v>0</v>
          </cell>
          <cell r="BK1000">
            <v>0</v>
          </cell>
          <cell r="BL1000">
            <v>0</v>
          </cell>
          <cell r="BM1000">
            <v>114913.10073246552</v>
          </cell>
          <cell r="BN1000">
            <v>25239.347288992412</v>
          </cell>
          <cell r="BO1000">
            <v>73899.661016949147</v>
          </cell>
          <cell r="BP1000">
            <v>531716.83014956815</v>
          </cell>
          <cell r="BQ1000">
            <v>352651.30217574455</v>
          </cell>
          <cell r="BR1000">
            <v>342882.54237288132</v>
          </cell>
          <cell r="BS1000">
            <v>0</v>
          </cell>
          <cell r="BT1000">
            <v>0</v>
          </cell>
          <cell r="BU1000">
            <v>0</v>
          </cell>
          <cell r="BV1000">
            <v>0</v>
          </cell>
          <cell r="BW1000">
            <v>0</v>
          </cell>
          <cell r="BX1000">
            <v>0</v>
          </cell>
          <cell r="BY1000">
            <v>0</v>
          </cell>
          <cell r="BZ1000">
            <v>0</v>
          </cell>
          <cell r="CA1000">
            <v>0</v>
          </cell>
          <cell r="CB1000">
            <v>0</v>
          </cell>
          <cell r="CC1000">
            <v>0</v>
          </cell>
          <cell r="CD1000">
            <v>0</v>
          </cell>
          <cell r="CE1000">
            <v>0</v>
          </cell>
          <cell r="CF1000">
            <v>0</v>
          </cell>
          <cell r="CG1000">
            <v>0</v>
          </cell>
          <cell r="CH1000">
            <v>0</v>
          </cell>
          <cell r="CI1000">
            <v>0</v>
          </cell>
          <cell r="CJ1000">
            <v>0</v>
          </cell>
          <cell r="CK1000">
            <v>0</v>
          </cell>
          <cell r="CL1000">
            <v>0</v>
          </cell>
          <cell r="CM1000">
            <v>0</v>
          </cell>
        </row>
        <row r="1001">
          <cell r="C1001" t="str">
            <v>HYS6</v>
          </cell>
          <cell r="E1001">
            <v>2024656.5487893426</v>
          </cell>
          <cell r="F1001">
            <v>1251921.2498265349</v>
          </cell>
          <cell r="G1001">
            <v>1307746.101694915</v>
          </cell>
          <cell r="N1001">
            <v>0</v>
          </cell>
          <cell r="O1001">
            <v>0</v>
          </cell>
          <cell r="P1001">
            <v>0</v>
          </cell>
          <cell r="Q1001">
            <v>0</v>
          </cell>
          <cell r="R1001">
            <v>0</v>
          </cell>
          <cell r="S1001">
            <v>0</v>
          </cell>
          <cell r="T1001">
            <v>0</v>
          </cell>
          <cell r="U1001">
            <v>0</v>
          </cell>
          <cell r="V1001">
            <v>0</v>
          </cell>
          <cell r="W1001">
            <v>0</v>
          </cell>
          <cell r="X1001">
            <v>0</v>
          </cell>
          <cell r="Y1001">
            <v>0</v>
          </cell>
          <cell r="Z1001">
            <v>0</v>
          </cell>
          <cell r="AA1001">
            <v>0</v>
          </cell>
          <cell r="AB1001">
            <v>0</v>
          </cell>
          <cell r="AC1001">
            <v>0</v>
          </cell>
          <cell r="AD1001">
            <v>0</v>
          </cell>
          <cell r="AE1001">
            <v>0</v>
          </cell>
          <cell r="AF1001">
            <v>0</v>
          </cell>
          <cell r="AG1001">
            <v>0</v>
          </cell>
          <cell r="AH1001">
            <v>0</v>
          </cell>
          <cell r="AI1001">
            <v>121753.51836467882</v>
          </cell>
          <cell r="AJ1001">
            <v>511950.54410962964</v>
          </cell>
          <cell r="AK1001">
            <v>81253.644067796602</v>
          </cell>
          <cell r="AL1001">
            <v>0</v>
          </cell>
          <cell r="AM1001">
            <v>0</v>
          </cell>
          <cell r="AN1001">
            <v>0</v>
          </cell>
          <cell r="AO1001">
            <v>0</v>
          </cell>
          <cell r="AP1001">
            <v>0</v>
          </cell>
          <cell r="AQ1001">
            <v>0</v>
          </cell>
          <cell r="AR1001">
            <v>437257.12320745212</v>
          </cell>
          <cell r="AS1001">
            <v>306902.35805620247</v>
          </cell>
          <cell r="AT1001">
            <v>283432.96610169491</v>
          </cell>
          <cell r="AU1001">
            <v>0</v>
          </cell>
          <cell r="AV1001">
            <v>0</v>
          </cell>
          <cell r="AW1001">
            <v>0</v>
          </cell>
          <cell r="AX1001">
            <v>0</v>
          </cell>
          <cell r="AY1001">
            <v>0</v>
          </cell>
          <cell r="AZ1001">
            <v>0</v>
          </cell>
          <cell r="BA1001">
            <v>0</v>
          </cell>
          <cell r="BB1001">
            <v>0</v>
          </cell>
          <cell r="BC1001">
            <v>0</v>
          </cell>
          <cell r="BD1001">
            <v>861800.17102091468</v>
          </cell>
          <cell r="BE1001">
            <v>176075.03663825139</v>
          </cell>
          <cell r="BF1001">
            <v>553673.13559322036</v>
          </cell>
          <cell r="BG1001">
            <v>0</v>
          </cell>
          <cell r="BH1001">
            <v>0</v>
          </cell>
          <cell r="BI1001">
            <v>0</v>
          </cell>
          <cell r="BJ1001">
            <v>211994.21424634324</v>
          </cell>
          <cell r="BK1001">
            <v>38340.063562472111</v>
          </cell>
          <cell r="BL1001">
            <v>135750.67796610168</v>
          </cell>
          <cell r="BM1001">
            <v>0</v>
          </cell>
          <cell r="BN1001">
            <v>0</v>
          </cell>
          <cell r="BO1001">
            <v>0</v>
          </cell>
          <cell r="BP1001">
            <v>391851.52194995387</v>
          </cell>
          <cell r="BQ1001">
            <v>218653.24745997909</v>
          </cell>
          <cell r="BR1001">
            <v>253635.67796610165</v>
          </cell>
          <cell r="BS1001">
            <v>0</v>
          </cell>
          <cell r="BT1001">
            <v>0</v>
          </cell>
          <cell r="BU1001">
            <v>0</v>
          </cell>
          <cell r="BV1001">
            <v>0</v>
          </cell>
          <cell r="BW1001">
            <v>0</v>
          </cell>
          <cell r="BX1001">
            <v>0</v>
          </cell>
          <cell r="BY1001">
            <v>0</v>
          </cell>
          <cell r="BZ1001">
            <v>0</v>
          </cell>
          <cell r="CA1001">
            <v>0</v>
          </cell>
          <cell r="CB1001">
            <v>0</v>
          </cell>
          <cell r="CC1001">
            <v>0</v>
          </cell>
          <cell r="CD1001">
            <v>0</v>
          </cell>
          <cell r="CE1001">
            <v>0</v>
          </cell>
          <cell r="CF1001">
            <v>0</v>
          </cell>
          <cell r="CG1001">
            <v>0</v>
          </cell>
          <cell r="CH1001">
            <v>0</v>
          </cell>
          <cell r="CI1001">
            <v>0</v>
          </cell>
          <cell r="CJ1001">
            <v>0</v>
          </cell>
          <cell r="CK1001">
            <v>0</v>
          </cell>
          <cell r="CL1001">
            <v>0</v>
          </cell>
          <cell r="CM1001">
            <v>0</v>
          </cell>
        </row>
        <row r="1002">
          <cell r="C1002" t="str">
            <v>SLE1</v>
          </cell>
          <cell r="E1002">
            <v>2832079.6038564998</v>
          </cell>
          <cell r="F1002">
            <v>3995422.3519477607</v>
          </cell>
          <cell r="G1002">
            <v>2019030.2542372874</v>
          </cell>
          <cell r="N1002">
            <v>0</v>
          </cell>
          <cell r="O1002">
            <v>0</v>
          </cell>
          <cell r="P1002">
            <v>0</v>
          </cell>
          <cell r="Q1002">
            <v>0</v>
          </cell>
          <cell r="R1002">
            <v>0</v>
          </cell>
          <cell r="S1002">
            <v>0</v>
          </cell>
          <cell r="T1002">
            <v>0</v>
          </cell>
          <cell r="U1002">
            <v>0</v>
          </cell>
          <cell r="V1002">
            <v>0</v>
          </cell>
          <cell r="W1002">
            <v>0</v>
          </cell>
          <cell r="X1002">
            <v>0</v>
          </cell>
          <cell r="Y1002">
            <v>0</v>
          </cell>
          <cell r="Z1002">
            <v>0</v>
          </cell>
          <cell r="AA1002">
            <v>0</v>
          </cell>
          <cell r="AB1002">
            <v>0</v>
          </cell>
          <cell r="AC1002">
            <v>0</v>
          </cell>
          <cell r="AD1002">
            <v>0</v>
          </cell>
          <cell r="AE1002">
            <v>0</v>
          </cell>
          <cell r="AF1002">
            <v>0</v>
          </cell>
          <cell r="AG1002">
            <v>0</v>
          </cell>
          <cell r="AH1002">
            <v>0</v>
          </cell>
          <cell r="AI1002">
            <v>0</v>
          </cell>
          <cell r="AJ1002">
            <v>0</v>
          </cell>
          <cell r="AK1002">
            <v>0</v>
          </cell>
          <cell r="AL1002">
            <v>2724653.2301521483</v>
          </cell>
          <cell r="AM1002">
            <v>3903753.1400976344</v>
          </cell>
          <cell r="AN1002">
            <v>1943079.4915254232</v>
          </cell>
          <cell r="AO1002">
            <v>107426.37370435175</v>
          </cell>
          <cell r="AP1002">
            <v>91669.211850126361</v>
          </cell>
          <cell r="AQ1002">
            <v>75950.762711864401</v>
          </cell>
          <cell r="AR1002">
            <v>0</v>
          </cell>
          <cell r="AS1002">
            <v>0</v>
          </cell>
          <cell r="AT1002">
            <v>0</v>
          </cell>
          <cell r="AU1002">
            <v>0</v>
          </cell>
          <cell r="AV1002">
            <v>0</v>
          </cell>
          <cell r="AW1002">
            <v>0</v>
          </cell>
          <cell r="AX1002">
            <v>0</v>
          </cell>
          <cell r="AY1002">
            <v>0</v>
          </cell>
          <cell r="AZ1002">
            <v>0</v>
          </cell>
          <cell r="BA1002">
            <v>0</v>
          </cell>
          <cell r="BB1002">
            <v>0</v>
          </cell>
          <cell r="BC1002">
            <v>0</v>
          </cell>
          <cell r="BD1002">
            <v>0</v>
          </cell>
          <cell r="BE1002">
            <v>0</v>
          </cell>
          <cell r="BF1002">
            <v>0</v>
          </cell>
          <cell r="BG1002">
            <v>0</v>
          </cell>
          <cell r="BH1002">
            <v>0</v>
          </cell>
          <cell r="BI1002">
            <v>0</v>
          </cell>
          <cell r="BJ1002">
            <v>0</v>
          </cell>
          <cell r="BK1002">
            <v>0</v>
          </cell>
          <cell r="BL1002">
            <v>0</v>
          </cell>
          <cell r="BM1002">
            <v>0</v>
          </cell>
          <cell r="BN1002">
            <v>0</v>
          </cell>
          <cell r="BO1002">
            <v>0</v>
          </cell>
          <cell r="BP1002">
            <v>0</v>
          </cell>
          <cell r="BQ1002">
            <v>0</v>
          </cell>
          <cell r="BR1002">
            <v>0</v>
          </cell>
          <cell r="BS1002">
            <v>0</v>
          </cell>
          <cell r="BT1002">
            <v>0</v>
          </cell>
          <cell r="BU1002">
            <v>0</v>
          </cell>
          <cell r="BV1002">
            <v>0</v>
          </cell>
          <cell r="BW1002">
            <v>0</v>
          </cell>
          <cell r="BX1002">
            <v>0</v>
          </cell>
          <cell r="BY1002">
            <v>0</v>
          </cell>
          <cell r="BZ1002">
            <v>0</v>
          </cell>
          <cell r="CA1002">
            <v>0</v>
          </cell>
          <cell r="CB1002">
            <v>0</v>
          </cell>
          <cell r="CC1002">
            <v>0</v>
          </cell>
          <cell r="CD1002">
            <v>0</v>
          </cell>
          <cell r="CE1002">
            <v>0</v>
          </cell>
          <cell r="CF1002">
            <v>0</v>
          </cell>
          <cell r="CG1002">
            <v>0</v>
          </cell>
          <cell r="CH1002">
            <v>0</v>
          </cell>
          <cell r="CI1002">
            <v>0</v>
          </cell>
          <cell r="CJ1002">
            <v>0</v>
          </cell>
          <cell r="CK1002">
            <v>0</v>
          </cell>
          <cell r="CL1002">
            <v>0</v>
          </cell>
          <cell r="CM1002">
            <v>0</v>
          </cell>
        </row>
        <row r="1003">
          <cell r="C1003" t="str">
            <v>SLE2</v>
          </cell>
          <cell r="E1003">
            <v>5786029.8527542893</v>
          </cell>
          <cell r="F1003">
            <v>3791179.0544679579</v>
          </cell>
          <cell r="G1003">
            <v>4169687.0338983042</v>
          </cell>
          <cell r="N1003">
            <v>0</v>
          </cell>
          <cell r="O1003">
            <v>0</v>
          </cell>
          <cell r="P1003">
            <v>0</v>
          </cell>
          <cell r="Q1003">
            <v>0</v>
          </cell>
          <cell r="R1003">
            <v>0</v>
          </cell>
          <cell r="S1003">
            <v>0</v>
          </cell>
          <cell r="T1003">
            <v>0</v>
          </cell>
          <cell r="U1003">
            <v>0</v>
          </cell>
          <cell r="V1003">
            <v>0</v>
          </cell>
          <cell r="W1003">
            <v>0</v>
          </cell>
          <cell r="X1003">
            <v>0</v>
          </cell>
          <cell r="Y1003">
            <v>0</v>
          </cell>
          <cell r="Z1003">
            <v>0</v>
          </cell>
          <cell r="AA1003">
            <v>0</v>
          </cell>
          <cell r="AB1003">
            <v>0</v>
          </cell>
          <cell r="AC1003">
            <v>0</v>
          </cell>
          <cell r="AD1003">
            <v>0</v>
          </cell>
          <cell r="AE1003">
            <v>0</v>
          </cell>
          <cell r="AF1003">
            <v>0</v>
          </cell>
          <cell r="AG1003">
            <v>0</v>
          </cell>
          <cell r="AH1003">
            <v>0</v>
          </cell>
          <cell r="AI1003">
            <v>0</v>
          </cell>
          <cell r="AJ1003">
            <v>0</v>
          </cell>
          <cell r="AK1003">
            <v>0</v>
          </cell>
          <cell r="AL1003">
            <v>2995877.7118032388</v>
          </cell>
          <cell r="AM1003">
            <v>3283827.2404966042</v>
          </cell>
          <cell r="AN1003">
            <v>2174871.2711864403</v>
          </cell>
          <cell r="AO1003">
            <v>2790152.1409510509</v>
          </cell>
          <cell r="AP1003">
            <v>507351.8139713534</v>
          </cell>
          <cell r="AQ1003">
            <v>1994815.762711864</v>
          </cell>
          <cell r="AR1003">
            <v>0</v>
          </cell>
          <cell r="AS1003">
            <v>0</v>
          </cell>
          <cell r="AT1003">
            <v>0</v>
          </cell>
          <cell r="AU1003">
            <v>0</v>
          </cell>
          <cell r="AV1003">
            <v>0</v>
          </cell>
          <cell r="AW1003">
            <v>0</v>
          </cell>
          <cell r="AX1003">
            <v>0</v>
          </cell>
          <cell r="AY1003">
            <v>0</v>
          </cell>
          <cell r="AZ1003">
            <v>0</v>
          </cell>
          <cell r="BA1003">
            <v>0</v>
          </cell>
          <cell r="BB1003">
            <v>0</v>
          </cell>
          <cell r="BC1003">
            <v>0</v>
          </cell>
          <cell r="BD1003">
            <v>0</v>
          </cell>
          <cell r="BE1003">
            <v>0</v>
          </cell>
          <cell r="BF1003">
            <v>0</v>
          </cell>
          <cell r="BG1003">
            <v>0</v>
          </cell>
          <cell r="BH1003">
            <v>0</v>
          </cell>
          <cell r="BI1003">
            <v>0</v>
          </cell>
          <cell r="BJ1003">
            <v>0</v>
          </cell>
          <cell r="BK1003">
            <v>0</v>
          </cell>
          <cell r="BL1003">
            <v>0</v>
          </cell>
          <cell r="BM1003">
            <v>0</v>
          </cell>
          <cell r="BN1003">
            <v>0</v>
          </cell>
          <cell r="BO1003">
            <v>0</v>
          </cell>
          <cell r="BP1003">
            <v>0</v>
          </cell>
          <cell r="BQ1003">
            <v>0</v>
          </cell>
          <cell r="BR1003">
            <v>0</v>
          </cell>
          <cell r="BS1003">
            <v>0</v>
          </cell>
          <cell r="BT1003">
            <v>0</v>
          </cell>
          <cell r="BU1003">
            <v>0</v>
          </cell>
          <cell r="BV1003">
            <v>0</v>
          </cell>
          <cell r="BW1003">
            <v>0</v>
          </cell>
          <cell r="BX1003">
            <v>0</v>
          </cell>
          <cell r="BY1003">
            <v>0</v>
          </cell>
          <cell r="BZ1003">
            <v>0</v>
          </cell>
          <cell r="CA1003">
            <v>0</v>
          </cell>
          <cell r="CB1003">
            <v>0</v>
          </cell>
          <cell r="CC1003">
            <v>0</v>
          </cell>
          <cell r="CD1003">
            <v>0</v>
          </cell>
          <cell r="CE1003">
            <v>0</v>
          </cell>
          <cell r="CF1003">
            <v>0</v>
          </cell>
          <cell r="CG1003">
            <v>0</v>
          </cell>
          <cell r="CH1003">
            <v>0</v>
          </cell>
          <cell r="CI1003">
            <v>0</v>
          </cell>
          <cell r="CJ1003">
            <v>0</v>
          </cell>
          <cell r="CK1003">
            <v>0</v>
          </cell>
          <cell r="CL1003">
            <v>0</v>
          </cell>
          <cell r="CM1003">
            <v>0</v>
          </cell>
        </row>
        <row r="1004">
          <cell r="C1004" t="str">
            <v>SLE3</v>
          </cell>
          <cell r="E1004">
            <v>5708201.795862956</v>
          </cell>
          <cell r="F1004">
            <v>3040000.6406552005</v>
          </cell>
          <cell r="G1004">
            <v>4129213.3898305078</v>
          </cell>
          <cell r="N1004">
            <v>0</v>
          </cell>
          <cell r="O1004">
            <v>0</v>
          </cell>
          <cell r="P1004">
            <v>0</v>
          </cell>
          <cell r="Q1004">
            <v>0</v>
          </cell>
          <cell r="R1004">
            <v>0</v>
          </cell>
          <cell r="S1004">
            <v>0</v>
          </cell>
          <cell r="T1004">
            <v>0</v>
          </cell>
          <cell r="U1004">
            <v>0</v>
          </cell>
          <cell r="V1004">
            <v>0</v>
          </cell>
          <cell r="W1004">
            <v>0</v>
          </cell>
          <cell r="X1004">
            <v>0</v>
          </cell>
          <cell r="Y1004">
            <v>0</v>
          </cell>
          <cell r="Z1004">
            <v>0</v>
          </cell>
          <cell r="AA1004">
            <v>0</v>
          </cell>
          <cell r="AB1004">
            <v>0</v>
          </cell>
          <cell r="AC1004">
            <v>0</v>
          </cell>
          <cell r="AD1004">
            <v>0</v>
          </cell>
          <cell r="AE1004">
            <v>0</v>
          </cell>
          <cell r="AF1004">
            <v>0</v>
          </cell>
          <cell r="AG1004">
            <v>0</v>
          </cell>
          <cell r="AH1004">
            <v>0</v>
          </cell>
          <cell r="AI1004">
            <v>0</v>
          </cell>
          <cell r="AJ1004">
            <v>0</v>
          </cell>
          <cell r="AK1004">
            <v>0</v>
          </cell>
          <cell r="AL1004">
            <v>0</v>
          </cell>
          <cell r="AM1004">
            <v>0</v>
          </cell>
          <cell r="AN1004">
            <v>0</v>
          </cell>
          <cell r="AO1004">
            <v>3912185.0550227184</v>
          </cell>
          <cell r="AP1004">
            <v>2760094.7702706037</v>
          </cell>
          <cell r="AQ1004">
            <v>2843420.3389830505</v>
          </cell>
          <cell r="AR1004">
            <v>1796016.740840239</v>
          </cell>
          <cell r="AS1004">
            <v>279905.87038459623</v>
          </cell>
          <cell r="AT1004">
            <v>1285793.0508474575</v>
          </cell>
          <cell r="AU1004">
            <v>0</v>
          </cell>
          <cell r="AV1004">
            <v>0</v>
          </cell>
          <cell r="AW1004">
            <v>0</v>
          </cell>
          <cell r="AX1004">
            <v>0</v>
          </cell>
          <cell r="AY1004">
            <v>0</v>
          </cell>
          <cell r="AZ1004">
            <v>0</v>
          </cell>
          <cell r="BA1004">
            <v>0</v>
          </cell>
          <cell r="BB1004">
            <v>0</v>
          </cell>
          <cell r="BC1004">
            <v>0</v>
          </cell>
          <cell r="BD1004">
            <v>0</v>
          </cell>
          <cell r="BE1004">
            <v>0</v>
          </cell>
          <cell r="BF1004">
            <v>0</v>
          </cell>
          <cell r="BG1004">
            <v>0</v>
          </cell>
          <cell r="BH1004">
            <v>0</v>
          </cell>
          <cell r="BI1004">
            <v>0</v>
          </cell>
          <cell r="BJ1004">
            <v>0</v>
          </cell>
          <cell r="BK1004">
            <v>0</v>
          </cell>
          <cell r="BL1004">
            <v>0</v>
          </cell>
          <cell r="BM1004">
            <v>0</v>
          </cell>
          <cell r="BN1004">
            <v>0</v>
          </cell>
          <cell r="BO1004">
            <v>0</v>
          </cell>
          <cell r="BP1004">
            <v>0</v>
          </cell>
          <cell r="BQ1004">
            <v>0</v>
          </cell>
          <cell r="BR1004">
            <v>0</v>
          </cell>
          <cell r="BS1004">
            <v>0</v>
          </cell>
          <cell r="BT1004">
            <v>0</v>
          </cell>
          <cell r="BU1004">
            <v>0</v>
          </cell>
          <cell r="BV1004">
            <v>0</v>
          </cell>
          <cell r="BW1004">
            <v>0</v>
          </cell>
          <cell r="BX1004">
            <v>0</v>
          </cell>
          <cell r="BY1004">
            <v>0</v>
          </cell>
          <cell r="BZ1004">
            <v>0</v>
          </cell>
          <cell r="CA1004">
            <v>0</v>
          </cell>
          <cell r="CB1004">
            <v>0</v>
          </cell>
          <cell r="CC1004">
            <v>0</v>
          </cell>
          <cell r="CD1004">
            <v>0</v>
          </cell>
          <cell r="CE1004">
            <v>0</v>
          </cell>
          <cell r="CF1004">
            <v>0</v>
          </cell>
          <cell r="CG1004">
            <v>0</v>
          </cell>
          <cell r="CH1004">
            <v>0</v>
          </cell>
          <cell r="CI1004">
            <v>0</v>
          </cell>
          <cell r="CJ1004">
            <v>0</v>
          </cell>
          <cell r="CK1004">
            <v>0</v>
          </cell>
          <cell r="CL1004">
            <v>0</v>
          </cell>
          <cell r="CM1004">
            <v>0</v>
          </cell>
        </row>
        <row r="1005">
          <cell r="C1005" t="str">
            <v>SLE4</v>
          </cell>
          <cell r="E1005">
            <v>4737606.4070484126</v>
          </cell>
          <cell r="F1005">
            <v>3422053.4705233672</v>
          </cell>
          <cell r="G1005">
            <v>3363706.440677966</v>
          </cell>
          <cell r="N1005">
            <v>0</v>
          </cell>
          <cell r="O1005">
            <v>0</v>
          </cell>
          <cell r="P1005">
            <v>0</v>
          </cell>
          <cell r="Q1005">
            <v>0</v>
          </cell>
          <cell r="R1005">
            <v>0</v>
          </cell>
          <cell r="S1005">
            <v>0</v>
          </cell>
          <cell r="T1005">
            <v>0</v>
          </cell>
          <cell r="U1005">
            <v>0</v>
          </cell>
          <cell r="V1005">
            <v>0</v>
          </cell>
          <cell r="W1005">
            <v>0</v>
          </cell>
          <cell r="X1005">
            <v>0</v>
          </cell>
          <cell r="Y1005">
            <v>0</v>
          </cell>
          <cell r="Z1005">
            <v>0</v>
          </cell>
          <cell r="AA1005">
            <v>0</v>
          </cell>
          <cell r="AB1005">
            <v>0</v>
          </cell>
          <cell r="AC1005">
            <v>0</v>
          </cell>
          <cell r="AD1005">
            <v>0</v>
          </cell>
          <cell r="AE1005">
            <v>0</v>
          </cell>
          <cell r="AF1005">
            <v>0</v>
          </cell>
          <cell r="AG1005">
            <v>0</v>
          </cell>
          <cell r="AH1005">
            <v>0</v>
          </cell>
          <cell r="AI1005">
            <v>0</v>
          </cell>
          <cell r="AJ1005">
            <v>0</v>
          </cell>
          <cell r="AK1005">
            <v>0</v>
          </cell>
          <cell r="AL1005">
            <v>0</v>
          </cell>
          <cell r="AM1005">
            <v>0</v>
          </cell>
          <cell r="AN1005">
            <v>0</v>
          </cell>
          <cell r="AO1005">
            <v>0</v>
          </cell>
          <cell r="AP1005">
            <v>0</v>
          </cell>
          <cell r="AQ1005">
            <v>0</v>
          </cell>
          <cell r="AR1005">
            <v>4127429.3232775521</v>
          </cell>
          <cell r="AS1005">
            <v>3303985.603149625</v>
          </cell>
          <cell r="AT1005">
            <v>2937705.0847457624</v>
          </cell>
          <cell r="AU1005">
            <v>610177.08377086069</v>
          </cell>
          <cell r="AV1005">
            <v>118067.86737374237</v>
          </cell>
          <cell r="AW1005">
            <v>426001.35593220335</v>
          </cell>
          <cell r="AX1005">
            <v>0</v>
          </cell>
          <cell r="AY1005">
            <v>0</v>
          </cell>
          <cell r="AZ1005">
            <v>0</v>
          </cell>
          <cell r="BA1005">
            <v>0</v>
          </cell>
          <cell r="BB1005">
            <v>0</v>
          </cell>
          <cell r="BC1005">
            <v>0</v>
          </cell>
          <cell r="BD1005">
            <v>0</v>
          </cell>
          <cell r="BE1005">
            <v>0</v>
          </cell>
          <cell r="BF1005">
            <v>0</v>
          </cell>
          <cell r="BG1005">
            <v>0</v>
          </cell>
          <cell r="BH1005">
            <v>0</v>
          </cell>
          <cell r="BI1005">
            <v>0</v>
          </cell>
          <cell r="BJ1005">
            <v>0</v>
          </cell>
          <cell r="BK1005">
            <v>0</v>
          </cell>
          <cell r="BL1005">
            <v>0</v>
          </cell>
          <cell r="BM1005">
            <v>0</v>
          </cell>
          <cell r="BN1005">
            <v>0</v>
          </cell>
          <cell r="BO1005">
            <v>0</v>
          </cell>
          <cell r="BP1005">
            <v>0</v>
          </cell>
          <cell r="BQ1005">
            <v>0</v>
          </cell>
          <cell r="BR1005">
            <v>0</v>
          </cell>
          <cell r="BS1005">
            <v>0</v>
          </cell>
          <cell r="BT1005">
            <v>0</v>
          </cell>
          <cell r="BU1005">
            <v>0</v>
          </cell>
          <cell r="BV1005">
            <v>0</v>
          </cell>
          <cell r="BW1005">
            <v>0</v>
          </cell>
          <cell r="BX1005">
            <v>0</v>
          </cell>
          <cell r="BY1005">
            <v>0</v>
          </cell>
          <cell r="BZ1005">
            <v>0</v>
          </cell>
          <cell r="CA1005">
            <v>0</v>
          </cell>
          <cell r="CB1005">
            <v>0</v>
          </cell>
          <cell r="CC1005">
            <v>0</v>
          </cell>
          <cell r="CD1005">
            <v>0</v>
          </cell>
          <cell r="CE1005">
            <v>0</v>
          </cell>
          <cell r="CF1005">
            <v>0</v>
          </cell>
          <cell r="CG1005">
            <v>0</v>
          </cell>
          <cell r="CH1005">
            <v>0</v>
          </cell>
          <cell r="CI1005">
            <v>0</v>
          </cell>
          <cell r="CJ1005">
            <v>0</v>
          </cell>
          <cell r="CK1005">
            <v>0</v>
          </cell>
          <cell r="CL1005">
            <v>0</v>
          </cell>
          <cell r="CM1005">
            <v>0</v>
          </cell>
        </row>
        <row r="1006">
          <cell r="C1006" t="str">
            <v>SLE5</v>
          </cell>
          <cell r="E1006">
            <v>6456525.8228679197</v>
          </cell>
          <cell r="F1006">
            <v>3020921.5336521771</v>
          </cell>
          <cell r="G1006">
            <v>4639956.4406779651</v>
          </cell>
          <cell r="N1006">
            <v>0</v>
          </cell>
          <cell r="O1006">
            <v>0</v>
          </cell>
          <cell r="P1006">
            <v>0</v>
          </cell>
          <cell r="Q1006">
            <v>0</v>
          </cell>
          <cell r="R1006">
            <v>0</v>
          </cell>
          <cell r="S1006">
            <v>0</v>
          </cell>
          <cell r="T1006">
            <v>0</v>
          </cell>
          <cell r="U1006">
            <v>0</v>
          </cell>
          <cell r="V1006">
            <v>0</v>
          </cell>
          <cell r="W1006">
            <v>0</v>
          </cell>
          <cell r="X1006">
            <v>0</v>
          </cell>
          <cell r="Y1006">
            <v>0</v>
          </cell>
          <cell r="Z1006">
            <v>0</v>
          </cell>
          <cell r="AA1006">
            <v>0</v>
          </cell>
          <cell r="AB1006">
            <v>0</v>
          </cell>
          <cell r="AC1006">
            <v>0</v>
          </cell>
          <cell r="AD1006">
            <v>0</v>
          </cell>
          <cell r="AE1006">
            <v>0</v>
          </cell>
          <cell r="AF1006">
            <v>0</v>
          </cell>
          <cell r="AG1006">
            <v>0</v>
          </cell>
          <cell r="AH1006">
            <v>0</v>
          </cell>
          <cell r="AI1006">
            <v>0</v>
          </cell>
          <cell r="AJ1006">
            <v>0</v>
          </cell>
          <cell r="AK1006">
            <v>0</v>
          </cell>
          <cell r="AL1006">
            <v>0</v>
          </cell>
          <cell r="AM1006">
            <v>0</v>
          </cell>
          <cell r="AN1006">
            <v>0</v>
          </cell>
          <cell r="AO1006">
            <v>0</v>
          </cell>
          <cell r="AP1006">
            <v>0</v>
          </cell>
          <cell r="AQ1006">
            <v>0</v>
          </cell>
          <cell r="AR1006">
            <v>0</v>
          </cell>
          <cell r="AS1006">
            <v>0</v>
          </cell>
          <cell r="AT1006">
            <v>0</v>
          </cell>
          <cell r="AU1006">
            <v>5061818.2028325256</v>
          </cell>
          <cell r="AV1006">
            <v>2777033.8556276937</v>
          </cell>
          <cell r="AW1006">
            <v>3646340.5084745754</v>
          </cell>
          <cell r="AX1006">
            <v>0</v>
          </cell>
          <cell r="AY1006">
            <v>0</v>
          </cell>
          <cell r="AZ1006">
            <v>0</v>
          </cell>
          <cell r="BA1006">
            <v>1394707.6200353941</v>
          </cell>
          <cell r="BB1006">
            <v>243887.67802448326</v>
          </cell>
          <cell r="BC1006">
            <v>993615.93220338982</v>
          </cell>
          <cell r="BD1006">
            <v>0</v>
          </cell>
          <cell r="BE1006">
            <v>0</v>
          </cell>
          <cell r="BF1006">
            <v>0</v>
          </cell>
          <cell r="BG1006">
            <v>0</v>
          </cell>
          <cell r="BH1006">
            <v>0</v>
          </cell>
          <cell r="BI1006">
            <v>0</v>
          </cell>
          <cell r="BJ1006">
            <v>0</v>
          </cell>
          <cell r="BK1006">
            <v>0</v>
          </cell>
          <cell r="BL1006">
            <v>0</v>
          </cell>
          <cell r="BM1006">
            <v>0</v>
          </cell>
          <cell r="BN1006">
            <v>0</v>
          </cell>
          <cell r="BO1006">
            <v>0</v>
          </cell>
          <cell r="BP1006">
            <v>0</v>
          </cell>
          <cell r="BQ1006">
            <v>0</v>
          </cell>
          <cell r="BR1006">
            <v>0</v>
          </cell>
          <cell r="BS1006">
            <v>0</v>
          </cell>
          <cell r="BT1006">
            <v>0</v>
          </cell>
          <cell r="BU1006">
            <v>0</v>
          </cell>
          <cell r="BV1006">
            <v>0</v>
          </cell>
          <cell r="BW1006">
            <v>0</v>
          </cell>
          <cell r="BX1006">
            <v>0</v>
          </cell>
          <cell r="BY1006">
            <v>0</v>
          </cell>
          <cell r="BZ1006">
            <v>0</v>
          </cell>
          <cell r="CA1006">
            <v>0</v>
          </cell>
          <cell r="CB1006">
            <v>0</v>
          </cell>
          <cell r="CC1006">
            <v>0</v>
          </cell>
          <cell r="CD1006">
            <v>0</v>
          </cell>
          <cell r="CE1006">
            <v>0</v>
          </cell>
          <cell r="CF1006">
            <v>0</v>
          </cell>
          <cell r="CG1006">
            <v>0</v>
          </cell>
          <cell r="CH1006">
            <v>0</v>
          </cell>
          <cell r="CI1006">
            <v>0</v>
          </cell>
          <cell r="CJ1006">
            <v>0</v>
          </cell>
          <cell r="CK1006">
            <v>0</v>
          </cell>
          <cell r="CL1006">
            <v>0</v>
          </cell>
          <cell r="CM1006">
            <v>0</v>
          </cell>
        </row>
        <row r="1007">
          <cell r="C1007" t="str">
            <v>SLE6</v>
          </cell>
          <cell r="E1007">
            <v>7152491.4366975352</v>
          </cell>
          <cell r="F1007">
            <v>4389833.4034420364</v>
          </cell>
          <cell r="G1007">
            <v>4942075.5084745754</v>
          </cell>
          <cell r="N1007">
            <v>0</v>
          </cell>
          <cell r="O1007">
            <v>0</v>
          </cell>
          <cell r="P1007">
            <v>0</v>
          </cell>
          <cell r="Q1007">
            <v>0</v>
          </cell>
          <cell r="R1007">
            <v>0</v>
          </cell>
          <cell r="S1007">
            <v>0</v>
          </cell>
          <cell r="T1007">
            <v>0</v>
          </cell>
          <cell r="U1007">
            <v>0</v>
          </cell>
          <cell r="V1007">
            <v>0</v>
          </cell>
          <cell r="W1007">
            <v>0</v>
          </cell>
          <cell r="X1007">
            <v>0</v>
          </cell>
          <cell r="Y1007">
            <v>0</v>
          </cell>
          <cell r="Z1007">
            <v>0</v>
          </cell>
          <cell r="AA1007">
            <v>0</v>
          </cell>
          <cell r="AB1007">
            <v>0</v>
          </cell>
          <cell r="AC1007">
            <v>0</v>
          </cell>
          <cell r="AD1007">
            <v>0</v>
          </cell>
          <cell r="AE1007">
            <v>0</v>
          </cell>
          <cell r="AF1007">
            <v>0</v>
          </cell>
          <cell r="AG1007">
            <v>0</v>
          </cell>
          <cell r="AH1007">
            <v>0</v>
          </cell>
          <cell r="AI1007">
            <v>0</v>
          </cell>
          <cell r="AJ1007">
            <v>0</v>
          </cell>
          <cell r="AK1007">
            <v>0</v>
          </cell>
          <cell r="AL1007">
            <v>0</v>
          </cell>
          <cell r="AM1007">
            <v>0</v>
          </cell>
          <cell r="AN1007">
            <v>0</v>
          </cell>
          <cell r="AO1007">
            <v>0</v>
          </cell>
          <cell r="AP1007">
            <v>0</v>
          </cell>
          <cell r="AQ1007">
            <v>0</v>
          </cell>
          <cell r="AR1007">
            <v>0</v>
          </cell>
          <cell r="AS1007">
            <v>0</v>
          </cell>
          <cell r="AT1007">
            <v>0</v>
          </cell>
          <cell r="AU1007">
            <v>1256622.8739398101</v>
          </cell>
          <cell r="AV1007">
            <v>3119504.8373767156</v>
          </cell>
          <cell r="AW1007">
            <v>884096.86440677941</v>
          </cell>
          <cell r="AX1007">
            <v>2161615.8309028917</v>
          </cell>
          <cell r="AY1007">
            <v>708126.25845021545</v>
          </cell>
          <cell r="AZ1007">
            <v>1492768.983050847</v>
          </cell>
          <cell r="BA1007">
            <v>1900335.9618421232</v>
          </cell>
          <cell r="BB1007">
            <v>173475.54362640626</v>
          </cell>
          <cell r="BC1007">
            <v>1308365.7627118644</v>
          </cell>
          <cell r="BD1007">
            <v>1833916.7700127084</v>
          </cell>
          <cell r="BE1007">
            <v>388726.76398869988</v>
          </cell>
          <cell r="BF1007">
            <v>1256843.8983050846</v>
          </cell>
          <cell r="BG1007">
            <v>0</v>
          </cell>
          <cell r="BH1007">
            <v>0</v>
          </cell>
          <cell r="BI1007">
            <v>0</v>
          </cell>
          <cell r="BJ1007">
            <v>0</v>
          </cell>
          <cell r="BK1007">
            <v>0</v>
          </cell>
          <cell r="BL1007">
            <v>0</v>
          </cell>
          <cell r="BM1007">
            <v>0</v>
          </cell>
          <cell r="BN1007">
            <v>0</v>
          </cell>
          <cell r="BO1007">
            <v>0</v>
          </cell>
          <cell r="BP1007">
            <v>0</v>
          </cell>
          <cell r="BQ1007">
            <v>0</v>
          </cell>
          <cell r="BR1007">
            <v>0</v>
          </cell>
          <cell r="BS1007">
            <v>0</v>
          </cell>
          <cell r="BT1007">
            <v>0</v>
          </cell>
          <cell r="BU1007">
            <v>0</v>
          </cell>
          <cell r="BV1007">
            <v>0</v>
          </cell>
          <cell r="BW1007">
            <v>0</v>
          </cell>
          <cell r="BX1007">
            <v>0</v>
          </cell>
          <cell r="BY1007">
            <v>0</v>
          </cell>
          <cell r="BZ1007">
            <v>0</v>
          </cell>
          <cell r="CA1007">
            <v>0</v>
          </cell>
          <cell r="CB1007">
            <v>0</v>
          </cell>
          <cell r="CC1007">
            <v>0</v>
          </cell>
          <cell r="CD1007">
            <v>0</v>
          </cell>
          <cell r="CE1007">
            <v>0</v>
          </cell>
          <cell r="CF1007">
            <v>0</v>
          </cell>
          <cell r="CG1007">
            <v>0</v>
          </cell>
          <cell r="CH1007">
            <v>0</v>
          </cell>
          <cell r="CI1007">
            <v>0</v>
          </cell>
          <cell r="CJ1007">
            <v>0</v>
          </cell>
          <cell r="CK1007">
            <v>0</v>
          </cell>
          <cell r="CL1007">
            <v>0</v>
          </cell>
          <cell r="CM1007">
            <v>0</v>
          </cell>
        </row>
        <row r="1008">
          <cell r="C1008" t="str">
            <v>SLE7</v>
          </cell>
          <cell r="E1008">
            <v>6975759.1126695238</v>
          </cell>
          <cell r="F1008">
            <v>4633510.0778113678</v>
          </cell>
          <cell r="G1008">
            <v>4948375.5084745754</v>
          </cell>
          <cell r="N1008">
            <v>0</v>
          </cell>
          <cell r="O1008">
            <v>0</v>
          </cell>
          <cell r="P1008">
            <v>0</v>
          </cell>
          <cell r="Q1008">
            <v>0</v>
          </cell>
          <cell r="R1008">
            <v>0</v>
          </cell>
          <cell r="S1008">
            <v>0</v>
          </cell>
          <cell r="T1008">
            <v>0</v>
          </cell>
          <cell r="U1008">
            <v>0</v>
          </cell>
          <cell r="V1008">
            <v>0</v>
          </cell>
          <cell r="W1008">
            <v>0</v>
          </cell>
          <cell r="X1008">
            <v>0</v>
          </cell>
          <cell r="Y1008">
            <v>0</v>
          </cell>
          <cell r="Z1008">
            <v>0</v>
          </cell>
          <cell r="AA1008">
            <v>0</v>
          </cell>
          <cell r="AB1008">
            <v>0</v>
          </cell>
          <cell r="AC1008">
            <v>0</v>
          </cell>
          <cell r="AD1008">
            <v>0</v>
          </cell>
          <cell r="AE1008">
            <v>0</v>
          </cell>
          <cell r="AF1008">
            <v>0</v>
          </cell>
          <cell r="AG1008">
            <v>0</v>
          </cell>
          <cell r="AH1008">
            <v>0</v>
          </cell>
          <cell r="AI1008">
            <v>0</v>
          </cell>
          <cell r="AJ1008">
            <v>0</v>
          </cell>
          <cell r="AK1008">
            <v>0</v>
          </cell>
          <cell r="AL1008">
            <v>0</v>
          </cell>
          <cell r="AM1008">
            <v>0</v>
          </cell>
          <cell r="AN1008">
            <v>0</v>
          </cell>
          <cell r="AO1008">
            <v>0</v>
          </cell>
          <cell r="AP1008">
            <v>0</v>
          </cell>
          <cell r="AQ1008">
            <v>0</v>
          </cell>
          <cell r="AR1008">
            <v>0</v>
          </cell>
          <cell r="AS1008">
            <v>0</v>
          </cell>
          <cell r="AT1008">
            <v>0</v>
          </cell>
          <cell r="AU1008">
            <v>291951.5090481246</v>
          </cell>
          <cell r="AV1008">
            <v>1367447.5861376813</v>
          </cell>
          <cell r="AW1008">
            <v>209157.88135593219</v>
          </cell>
          <cell r="AX1008">
            <v>3029319.4906501165</v>
          </cell>
          <cell r="AY1008">
            <v>2778663.0919239721</v>
          </cell>
          <cell r="AZ1008">
            <v>2166863.1355932201</v>
          </cell>
          <cell r="BA1008">
            <v>2084195.0976632638</v>
          </cell>
          <cell r="BB1008">
            <v>101118.74081875401</v>
          </cell>
          <cell r="BC1008">
            <v>1468747.2881355931</v>
          </cell>
          <cell r="BD1008">
            <v>1570293.0153080206</v>
          </cell>
          <cell r="BE1008">
            <v>386280.65893096087</v>
          </cell>
          <cell r="BF1008">
            <v>1103607.2033898304</v>
          </cell>
          <cell r="BG1008">
            <v>0</v>
          </cell>
          <cell r="BH1008">
            <v>0</v>
          </cell>
          <cell r="BI1008">
            <v>0</v>
          </cell>
          <cell r="BJ1008">
            <v>0</v>
          </cell>
          <cell r="BK1008">
            <v>0</v>
          </cell>
          <cell r="BL1008">
            <v>0</v>
          </cell>
          <cell r="BM1008">
            <v>0</v>
          </cell>
          <cell r="BN1008">
            <v>0</v>
          </cell>
          <cell r="BO1008">
            <v>0</v>
          </cell>
          <cell r="BP1008">
            <v>0</v>
          </cell>
          <cell r="BQ1008">
            <v>0</v>
          </cell>
          <cell r="BR1008">
            <v>0</v>
          </cell>
          <cell r="BS1008">
            <v>0</v>
          </cell>
          <cell r="BT1008">
            <v>0</v>
          </cell>
          <cell r="BU1008">
            <v>0</v>
          </cell>
          <cell r="BV1008">
            <v>0</v>
          </cell>
          <cell r="BW1008">
            <v>0</v>
          </cell>
          <cell r="BX1008">
            <v>0</v>
          </cell>
          <cell r="BY1008">
            <v>0</v>
          </cell>
          <cell r="BZ1008">
            <v>0</v>
          </cell>
          <cell r="CA1008">
            <v>0</v>
          </cell>
          <cell r="CB1008">
            <v>0</v>
          </cell>
          <cell r="CC1008">
            <v>0</v>
          </cell>
          <cell r="CD1008">
            <v>0</v>
          </cell>
          <cell r="CE1008">
            <v>0</v>
          </cell>
          <cell r="CF1008">
            <v>0</v>
          </cell>
          <cell r="CG1008">
            <v>0</v>
          </cell>
          <cell r="CH1008">
            <v>0</v>
          </cell>
          <cell r="CI1008">
            <v>0</v>
          </cell>
          <cell r="CJ1008">
            <v>0</v>
          </cell>
          <cell r="CK1008">
            <v>0</v>
          </cell>
          <cell r="CL1008">
            <v>0</v>
          </cell>
          <cell r="CM1008">
            <v>0</v>
          </cell>
        </row>
        <row r="1009">
          <cell r="C1009" t="str">
            <v>SLE8</v>
          </cell>
          <cell r="E1009">
            <v>3275643.0605719369</v>
          </cell>
          <cell r="F1009">
            <v>3909112.9237869838</v>
          </cell>
          <cell r="G1009">
            <v>2345602.8813559315</v>
          </cell>
          <cell r="N1009">
            <v>0</v>
          </cell>
          <cell r="O1009">
            <v>0</v>
          </cell>
          <cell r="P1009">
            <v>0</v>
          </cell>
          <cell r="Q1009">
            <v>0</v>
          </cell>
          <cell r="R1009">
            <v>0</v>
          </cell>
          <cell r="S1009">
            <v>0</v>
          </cell>
          <cell r="T1009">
            <v>0</v>
          </cell>
          <cell r="U1009">
            <v>0</v>
          </cell>
          <cell r="V1009">
            <v>0</v>
          </cell>
          <cell r="W1009">
            <v>0</v>
          </cell>
          <cell r="X1009">
            <v>0</v>
          </cell>
          <cell r="Y1009">
            <v>0</v>
          </cell>
          <cell r="Z1009">
            <v>0</v>
          </cell>
          <cell r="AA1009">
            <v>0</v>
          </cell>
          <cell r="AB1009">
            <v>0</v>
          </cell>
          <cell r="AC1009">
            <v>0</v>
          </cell>
          <cell r="AD1009">
            <v>0</v>
          </cell>
          <cell r="AE1009">
            <v>0</v>
          </cell>
          <cell r="AF1009">
            <v>0</v>
          </cell>
          <cell r="AG1009">
            <v>0</v>
          </cell>
          <cell r="AH1009">
            <v>0</v>
          </cell>
          <cell r="AI1009">
            <v>0</v>
          </cell>
          <cell r="AJ1009">
            <v>0</v>
          </cell>
          <cell r="AK1009">
            <v>0</v>
          </cell>
          <cell r="AL1009">
            <v>0</v>
          </cell>
          <cell r="AM1009">
            <v>0</v>
          </cell>
          <cell r="AN1009">
            <v>0</v>
          </cell>
          <cell r="AO1009">
            <v>0</v>
          </cell>
          <cell r="AP1009">
            <v>0</v>
          </cell>
          <cell r="AQ1009">
            <v>0</v>
          </cell>
          <cell r="AR1009">
            <v>0</v>
          </cell>
          <cell r="AS1009">
            <v>0</v>
          </cell>
          <cell r="AT1009">
            <v>0</v>
          </cell>
          <cell r="AU1009">
            <v>0</v>
          </cell>
          <cell r="AV1009">
            <v>0</v>
          </cell>
          <cell r="AW1009">
            <v>0</v>
          </cell>
          <cell r="AX1009">
            <v>1369181.187627719</v>
          </cell>
          <cell r="AY1009">
            <v>3256020.3935297611</v>
          </cell>
          <cell r="AZ1009">
            <v>981445.67796610144</v>
          </cell>
          <cell r="BA1009">
            <v>1117681.3960639387</v>
          </cell>
          <cell r="BB1009">
            <v>416044.91624126479</v>
          </cell>
          <cell r="BC1009">
            <v>794238.8135593218</v>
          </cell>
          <cell r="BD1009">
            <v>788780.47688028053</v>
          </cell>
          <cell r="BE1009">
            <v>237047.61401595871</v>
          </cell>
          <cell r="BF1009">
            <v>569918.38983050839</v>
          </cell>
          <cell r="BG1009">
            <v>0</v>
          </cell>
          <cell r="BH1009">
            <v>0</v>
          </cell>
          <cell r="BI1009">
            <v>0</v>
          </cell>
          <cell r="BJ1009">
            <v>0</v>
          </cell>
          <cell r="BK1009">
            <v>0</v>
          </cell>
          <cell r="BL1009">
            <v>0</v>
          </cell>
          <cell r="BM1009">
            <v>0</v>
          </cell>
          <cell r="BN1009">
            <v>0</v>
          </cell>
          <cell r="BO1009">
            <v>0</v>
          </cell>
          <cell r="BP1009">
            <v>0</v>
          </cell>
          <cell r="BQ1009">
            <v>0</v>
          </cell>
          <cell r="BR1009">
            <v>0</v>
          </cell>
          <cell r="BS1009">
            <v>0</v>
          </cell>
          <cell r="BT1009">
            <v>0</v>
          </cell>
          <cell r="BU1009">
            <v>0</v>
          </cell>
          <cell r="BV1009">
            <v>0</v>
          </cell>
          <cell r="BW1009">
            <v>0</v>
          </cell>
          <cell r="BX1009">
            <v>0</v>
          </cell>
          <cell r="BY1009">
            <v>0</v>
          </cell>
          <cell r="BZ1009">
            <v>0</v>
          </cell>
          <cell r="CA1009">
            <v>0</v>
          </cell>
          <cell r="CB1009">
            <v>0</v>
          </cell>
          <cell r="CC1009">
            <v>0</v>
          </cell>
          <cell r="CD1009">
            <v>0</v>
          </cell>
          <cell r="CE1009">
            <v>0</v>
          </cell>
          <cell r="CF1009">
            <v>0</v>
          </cell>
          <cell r="CG1009">
            <v>0</v>
          </cell>
          <cell r="CH1009">
            <v>0</v>
          </cell>
          <cell r="CI1009">
            <v>0</v>
          </cell>
          <cell r="CJ1009">
            <v>0</v>
          </cell>
          <cell r="CK1009">
            <v>0</v>
          </cell>
          <cell r="CL1009">
            <v>0</v>
          </cell>
          <cell r="CM1009">
            <v>0</v>
          </cell>
        </row>
        <row r="1010">
          <cell r="C1010" t="str">
            <v>SLE9</v>
          </cell>
          <cell r="E1010">
            <v>3241414.4372186237</v>
          </cell>
          <cell r="F1010">
            <v>3777106.6964860964</v>
          </cell>
          <cell r="G1010">
            <v>2330532.0338983047</v>
          </cell>
          <cell r="N1010">
            <v>0</v>
          </cell>
          <cell r="O1010">
            <v>0</v>
          </cell>
          <cell r="P1010">
            <v>0</v>
          </cell>
          <cell r="Q1010">
            <v>0</v>
          </cell>
          <cell r="R1010">
            <v>0</v>
          </cell>
          <cell r="S1010">
            <v>0</v>
          </cell>
          <cell r="T1010">
            <v>0</v>
          </cell>
          <cell r="U1010">
            <v>0</v>
          </cell>
          <cell r="V1010">
            <v>0</v>
          </cell>
          <cell r="W1010">
            <v>0</v>
          </cell>
          <cell r="X1010">
            <v>0</v>
          </cell>
          <cell r="Y1010">
            <v>0</v>
          </cell>
          <cell r="Z1010">
            <v>0</v>
          </cell>
          <cell r="AA1010">
            <v>0</v>
          </cell>
          <cell r="AB1010">
            <v>0</v>
          </cell>
          <cell r="AC1010">
            <v>0</v>
          </cell>
          <cell r="AD1010">
            <v>0</v>
          </cell>
          <cell r="AE1010">
            <v>0</v>
          </cell>
          <cell r="AF1010">
            <v>0</v>
          </cell>
          <cell r="AG1010">
            <v>0</v>
          </cell>
          <cell r="AH1010">
            <v>0</v>
          </cell>
          <cell r="AI1010">
            <v>0</v>
          </cell>
          <cell r="AJ1010">
            <v>0</v>
          </cell>
          <cell r="AK1010">
            <v>0</v>
          </cell>
          <cell r="AL1010">
            <v>0</v>
          </cell>
          <cell r="AM1010">
            <v>0</v>
          </cell>
          <cell r="AN1010">
            <v>0</v>
          </cell>
          <cell r="AO1010">
            <v>0</v>
          </cell>
          <cell r="AP1010">
            <v>0</v>
          </cell>
          <cell r="AQ1010">
            <v>0</v>
          </cell>
          <cell r="AR1010">
            <v>0</v>
          </cell>
          <cell r="AS1010">
            <v>0</v>
          </cell>
          <cell r="AT1010">
            <v>0</v>
          </cell>
          <cell r="AU1010">
            <v>0</v>
          </cell>
          <cell r="AV1010">
            <v>0</v>
          </cell>
          <cell r="AW1010">
            <v>0</v>
          </cell>
          <cell r="AX1010">
            <v>0</v>
          </cell>
          <cell r="AY1010">
            <v>0</v>
          </cell>
          <cell r="AZ1010">
            <v>0</v>
          </cell>
          <cell r="BA1010">
            <v>2039981.7209033289</v>
          </cell>
          <cell r="BB1010">
            <v>3558707.9414556162</v>
          </cell>
          <cell r="BC1010">
            <v>1464730.8474576266</v>
          </cell>
          <cell r="BD1010">
            <v>633251.03906315519</v>
          </cell>
          <cell r="BE1010">
            <v>81520.677008474973</v>
          </cell>
          <cell r="BF1010">
            <v>457027.79661016946</v>
          </cell>
          <cell r="BG1010">
            <v>568181.67725213978</v>
          </cell>
          <cell r="BH1010">
            <v>136878.07802200518</v>
          </cell>
          <cell r="BI1010">
            <v>408773.38983050839</v>
          </cell>
          <cell r="BJ1010">
            <v>0</v>
          </cell>
          <cell r="BK1010">
            <v>0</v>
          </cell>
          <cell r="BL1010">
            <v>0</v>
          </cell>
          <cell r="BM1010">
            <v>0</v>
          </cell>
          <cell r="BN1010">
            <v>0</v>
          </cell>
          <cell r="BO1010">
            <v>0</v>
          </cell>
          <cell r="BP1010">
            <v>0</v>
          </cell>
          <cell r="BQ1010">
            <v>0</v>
          </cell>
          <cell r="BR1010">
            <v>0</v>
          </cell>
          <cell r="BS1010">
            <v>0</v>
          </cell>
          <cell r="BT1010">
            <v>0</v>
          </cell>
          <cell r="BU1010">
            <v>0</v>
          </cell>
          <cell r="BV1010">
            <v>0</v>
          </cell>
          <cell r="BW1010">
            <v>0</v>
          </cell>
          <cell r="BX1010">
            <v>0</v>
          </cell>
          <cell r="BY1010">
            <v>0</v>
          </cell>
          <cell r="BZ1010">
            <v>0</v>
          </cell>
          <cell r="CA1010">
            <v>0</v>
          </cell>
          <cell r="CB1010">
            <v>0</v>
          </cell>
          <cell r="CC1010">
            <v>0</v>
          </cell>
          <cell r="CD1010">
            <v>0</v>
          </cell>
          <cell r="CE1010">
            <v>0</v>
          </cell>
          <cell r="CF1010">
            <v>0</v>
          </cell>
          <cell r="CG1010">
            <v>0</v>
          </cell>
          <cell r="CH1010">
            <v>0</v>
          </cell>
          <cell r="CI1010">
            <v>0</v>
          </cell>
          <cell r="CJ1010">
            <v>0</v>
          </cell>
          <cell r="CK1010">
            <v>0</v>
          </cell>
          <cell r="CL1010">
            <v>0</v>
          </cell>
          <cell r="CM1010">
            <v>0</v>
          </cell>
        </row>
        <row r="1011">
          <cell r="C1011" t="str">
            <v>SLE10</v>
          </cell>
          <cell r="E1011">
            <v>3027721.7171474625</v>
          </cell>
          <cell r="F1011">
            <v>3901351.0085617276</v>
          </cell>
          <cell r="G1011">
            <v>2182467.5423728814</v>
          </cell>
          <cell r="N1011">
            <v>0</v>
          </cell>
          <cell r="O1011">
            <v>0</v>
          </cell>
          <cell r="P1011">
            <v>0</v>
          </cell>
          <cell r="Q1011">
            <v>0</v>
          </cell>
          <cell r="R1011">
            <v>0</v>
          </cell>
          <cell r="S1011">
            <v>0</v>
          </cell>
          <cell r="T1011">
            <v>0</v>
          </cell>
          <cell r="U1011">
            <v>0</v>
          </cell>
          <cell r="V1011">
            <v>0</v>
          </cell>
          <cell r="W1011">
            <v>0</v>
          </cell>
          <cell r="X1011">
            <v>0</v>
          </cell>
          <cell r="Y1011">
            <v>0</v>
          </cell>
          <cell r="Z1011">
            <v>0</v>
          </cell>
          <cell r="AA1011">
            <v>0</v>
          </cell>
          <cell r="AB1011">
            <v>0</v>
          </cell>
          <cell r="AC1011">
            <v>0</v>
          </cell>
          <cell r="AD1011">
            <v>0</v>
          </cell>
          <cell r="AE1011">
            <v>0</v>
          </cell>
          <cell r="AF1011">
            <v>0</v>
          </cell>
          <cell r="AG1011">
            <v>0</v>
          </cell>
          <cell r="AH1011">
            <v>0</v>
          </cell>
          <cell r="AI1011">
            <v>0</v>
          </cell>
          <cell r="AJ1011">
            <v>0</v>
          </cell>
          <cell r="AK1011">
            <v>0</v>
          </cell>
          <cell r="AL1011">
            <v>0</v>
          </cell>
          <cell r="AM1011">
            <v>0</v>
          </cell>
          <cell r="AN1011">
            <v>0</v>
          </cell>
          <cell r="AO1011">
            <v>0</v>
          </cell>
          <cell r="AP1011">
            <v>0</v>
          </cell>
          <cell r="AQ1011">
            <v>0</v>
          </cell>
          <cell r="AR1011">
            <v>0</v>
          </cell>
          <cell r="AS1011">
            <v>0</v>
          </cell>
          <cell r="AT1011">
            <v>0</v>
          </cell>
          <cell r="AU1011">
            <v>0</v>
          </cell>
          <cell r="AV1011">
            <v>0</v>
          </cell>
          <cell r="AW1011">
            <v>0</v>
          </cell>
          <cell r="AX1011">
            <v>0</v>
          </cell>
          <cell r="AY1011">
            <v>0</v>
          </cell>
          <cell r="AZ1011">
            <v>0</v>
          </cell>
          <cell r="BA1011">
            <v>0</v>
          </cell>
          <cell r="BB1011">
            <v>0</v>
          </cell>
          <cell r="BC1011">
            <v>0</v>
          </cell>
          <cell r="BD1011">
            <v>1516603.5326642063</v>
          </cell>
          <cell r="BE1011">
            <v>3425556.6020964454</v>
          </cell>
          <cell r="BF1011">
            <v>1092745.1694915253</v>
          </cell>
          <cell r="BG1011">
            <v>1511118.1844832569</v>
          </cell>
          <cell r="BH1011">
            <v>475794.40646528208</v>
          </cell>
          <cell r="BI1011">
            <v>1089722.3728813557</v>
          </cell>
          <cell r="BJ1011">
            <v>0</v>
          </cell>
          <cell r="BK1011">
            <v>0</v>
          </cell>
          <cell r="BL1011">
            <v>0</v>
          </cell>
          <cell r="BM1011">
            <v>0</v>
          </cell>
          <cell r="BN1011">
            <v>0</v>
          </cell>
          <cell r="BO1011">
            <v>0</v>
          </cell>
          <cell r="BP1011">
            <v>0</v>
          </cell>
          <cell r="BQ1011">
            <v>0</v>
          </cell>
          <cell r="BR1011">
            <v>0</v>
          </cell>
          <cell r="BS1011">
            <v>0</v>
          </cell>
          <cell r="BT1011">
            <v>0</v>
          </cell>
          <cell r="BU1011">
            <v>0</v>
          </cell>
          <cell r="BV1011">
            <v>0</v>
          </cell>
          <cell r="BW1011">
            <v>0</v>
          </cell>
          <cell r="BX1011">
            <v>0</v>
          </cell>
          <cell r="BY1011">
            <v>0</v>
          </cell>
          <cell r="BZ1011">
            <v>0</v>
          </cell>
          <cell r="CA1011">
            <v>0</v>
          </cell>
          <cell r="CB1011">
            <v>0</v>
          </cell>
          <cell r="CC1011">
            <v>0</v>
          </cell>
          <cell r="CD1011">
            <v>0</v>
          </cell>
          <cell r="CE1011">
            <v>0</v>
          </cell>
          <cell r="CF1011">
            <v>0</v>
          </cell>
          <cell r="CG1011">
            <v>0</v>
          </cell>
          <cell r="CH1011">
            <v>0</v>
          </cell>
          <cell r="CI1011">
            <v>0</v>
          </cell>
          <cell r="CJ1011">
            <v>0</v>
          </cell>
          <cell r="CK1011">
            <v>0</v>
          </cell>
          <cell r="CL1011">
            <v>0</v>
          </cell>
          <cell r="CM1011">
            <v>0</v>
          </cell>
        </row>
        <row r="1012">
          <cell r="C1012" t="str">
            <v>SLE11</v>
          </cell>
          <cell r="E1012">
            <v>4424498.5751363114</v>
          </cell>
          <cell r="F1012">
            <v>4224745.9302919153</v>
          </cell>
          <cell r="G1012">
            <v>3198876.9491525413</v>
          </cell>
          <cell r="N1012">
            <v>0</v>
          </cell>
          <cell r="O1012">
            <v>0</v>
          </cell>
          <cell r="P1012">
            <v>0</v>
          </cell>
          <cell r="Q1012">
            <v>0</v>
          </cell>
          <cell r="R1012">
            <v>0</v>
          </cell>
          <cell r="S1012">
            <v>0</v>
          </cell>
          <cell r="T1012">
            <v>0</v>
          </cell>
          <cell r="U1012">
            <v>0</v>
          </cell>
          <cell r="V1012">
            <v>0</v>
          </cell>
          <cell r="W1012">
            <v>0</v>
          </cell>
          <cell r="X1012">
            <v>0</v>
          </cell>
          <cell r="Y1012">
            <v>0</v>
          </cell>
          <cell r="Z1012">
            <v>0</v>
          </cell>
          <cell r="AA1012">
            <v>0</v>
          </cell>
          <cell r="AB1012">
            <v>0</v>
          </cell>
          <cell r="AC1012">
            <v>0</v>
          </cell>
          <cell r="AD1012">
            <v>0</v>
          </cell>
          <cell r="AE1012">
            <v>0</v>
          </cell>
          <cell r="AF1012">
            <v>0</v>
          </cell>
          <cell r="AG1012">
            <v>0</v>
          </cell>
          <cell r="AH1012">
            <v>0</v>
          </cell>
          <cell r="AI1012">
            <v>0</v>
          </cell>
          <cell r="AJ1012">
            <v>0</v>
          </cell>
          <cell r="AK1012">
            <v>0</v>
          </cell>
          <cell r="AL1012">
            <v>0</v>
          </cell>
          <cell r="AM1012">
            <v>0</v>
          </cell>
          <cell r="AN1012">
            <v>0</v>
          </cell>
          <cell r="AO1012">
            <v>0</v>
          </cell>
          <cell r="AP1012">
            <v>0</v>
          </cell>
          <cell r="AQ1012">
            <v>0</v>
          </cell>
          <cell r="AR1012">
            <v>0</v>
          </cell>
          <cell r="AS1012">
            <v>0</v>
          </cell>
          <cell r="AT1012">
            <v>0</v>
          </cell>
          <cell r="AU1012">
            <v>0</v>
          </cell>
          <cell r="AV1012">
            <v>0</v>
          </cell>
          <cell r="AW1012">
            <v>0</v>
          </cell>
          <cell r="AX1012">
            <v>0</v>
          </cell>
          <cell r="AY1012">
            <v>0</v>
          </cell>
          <cell r="AZ1012">
            <v>0</v>
          </cell>
          <cell r="BA1012">
            <v>0</v>
          </cell>
          <cell r="BB1012">
            <v>0</v>
          </cell>
          <cell r="BC1012">
            <v>0</v>
          </cell>
          <cell r="BD1012">
            <v>407924.15831691341</v>
          </cell>
          <cell r="BE1012">
            <v>1521973.5888387766</v>
          </cell>
          <cell r="BF1012">
            <v>295951.10169491521</v>
          </cell>
          <cell r="BG1012">
            <v>3927536.1707800808</v>
          </cell>
          <cell r="BH1012">
            <v>2609123.7671234566</v>
          </cell>
          <cell r="BI1012">
            <v>2838093.8135593217</v>
          </cell>
          <cell r="BJ1012">
            <v>89038.246039317615</v>
          </cell>
          <cell r="BK1012">
            <v>93648.574329682277</v>
          </cell>
          <cell r="BL1012">
            <v>64832.033898305068</v>
          </cell>
          <cell r="BM1012">
            <v>0</v>
          </cell>
          <cell r="BN1012">
            <v>0</v>
          </cell>
          <cell r="BO1012">
            <v>0</v>
          </cell>
          <cell r="BP1012">
            <v>0</v>
          </cell>
          <cell r="BQ1012">
            <v>0</v>
          </cell>
          <cell r="BR1012">
            <v>0</v>
          </cell>
          <cell r="BS1012">
            <v>0</v>
          </cell>
          <cell r="BT1012">
            <v>0</v>
          </cell>
          <cell r="BU1012">
            <v>0</v>
          </cell>
          <cell r="BV1012">
            <v>0</v>
          </cell>
          <cell r="BW1012">
            <v>0</v>
          </cell>
          <cell r="BX1012">
            <v>0</v>
          </cell>
          <cell r="BY1012">
            <v>0</v>
          </cell>
          <cell r="BZ1012">
            <v>0</v>
          </cell>
          <cell r="CA1012">
            <v>0</v>
          </cell>
          <cell r="CB1012">
            <v>0</v>
          </cell>
          <cell r="CC1012">
            <v>0</v>
          </cell>
          <cell r="CD1012">
            <v>0</v>
          </cell>
          <cell r="CE1012">
            <v>0</v>
          </cell>
          <cell r="CF1012">
            <v>0</v>
          </cell>
          <cell r="CG1012">
            <v>0</v>
          </cell>
          <cell r="CH1012">
            <v>0</v>
          </cell>
          <cell r="CI1012">
            <v>0</v>
          </cell>
          <cell r="CJ1012">
            <v>0</v>
          </cell>
          <cell r="CK1012">
            <v>0</v>
          </cell>
          <cell r="CL1012">
            <v>0</v>
          </cell>
          <cell r="CM1012">
            <v>0</v>
          </cell>
        </row>
        <row r="1013">
          <cell r="C1013" t="str">
            <v>SLE12</v>
          </cell>
          <cell r="E1013">
            <v>3286658.6301411097</v>
          </cell>
          <cell r="F1013">
            <v>4071920.7680155602</v>
          </cell>
          <cell r="G1013">
            <v>2375940.2542372872</v>
          </cell>
          <cell r="N1013">
            <v>0</v>
          </cell>
          <cell r="O1013">
            <v>0</v>
          </cell>
          <cell r="P1013">
            <v>0</v>
          </cell>
          <cell r="Q1013">
            <v>0</v>
          </cell>
          <cell r="R1013">
            <v>0</v>
          </cell>
          <cell r="S1013">
            <v>0</v>
          </cell>
          <cell r="T1013">
            <v>0</v>
          </cell>
          <cell r="U1013">
            <v>0</v>
          </cell>
          <cell r="V1013">
            <v>0</v>
          </cell>
          <cell r="W1013">
            <v>0</v>
          </cell>
          <cell r="X1013">
            <v>0</v>
          </cell>
          <cell r="Y1013">
            <v>0</v>
          </cell>
          <cell r="Z1013">
            <v>0</v>
          </cell>
          <cell r="AA1013">
            <v>0</v>
          </cell>
          <cell r="AB1013">
            <v>0</v>
          </cell>
          <cell r="AC1013">
            <v>0</v>
          </cell>
          <cell r="AD1013">
            <v>0</v>
          </cell>
          <cell r="AE1013">
            <v>0</v>
          </cell>
          <cell r="AF1013">
            <v>0</v>
          </cell>
          <cell r="AG1013">
            <v>0</v>
          </cell>
          <cell r="AH1013">
            <v>0</v>
          </cell>
          <cell r="AI1013">
            <v>0</v>
          </cell>
          <cell r="AJ1013">
            <v>0</v>
          </cell>
          <cell r="AK1013">
            <v>0</v>
          </cell>
          <cell r="AL1013">
            <v>0</v>
          </cell>
          <cell r="AM1013">
            <v>0</v>
          </cell>
          <cell r="AN1013">
            <v>0</v>
          </cell>
          <cell r="AO1013">
            <v>0</v>
          </cell>
          <cell r="AP1013">
            <v>0</v>
          </cell>
          <cell r="AQ1013">
            <v>0</v>
          </cell>
          <cell r="AR1013">
            <v>0</v>
          </cell>
          <cell r="AS1013">
            <v>0</v>
          </cell>
          <cell r="AT1013">
            <v>0</v>
          </cell>
          <cell r="AU1013">
            <v>0</v>
          </cell>
          <cell r="AV1013">
            <v>0</v>
          </cell>
          <cell r="AW1013">
            <v>0</v>
          </cell>
          <cell r="AX1013">
            <v>0</v>
          </cell>
          <cell r="AY1013">
            <v>0</v>
          </cell>
          <cell r="AZ1013">
            <v>0</v>
          </cell>
          <cell r="BA1013">
            <v>0</v>
          </cell>
          <cell r="BB1013">
            <v>0</v>
          </cell>
          <cell r="BC1013">
            <v>0</v>
          </cell>
          <cell r="BD1013">
            <v>86770.754706838197</v>
          </cell>
          <cell r="BE1013">
            <v>819109.95683203614</v>
          </cell>
          <cell r="BF1013">
            <v>62826.52542372881</v>
          </cell>
          <cell r="BG1013">
            <v>1894419.6280545981</v>
          </cell>
          <cell r="BH1013">
            <v>2523334.1267656232</v>
          </cell>
          <cell r="BI1013">
            <v>1363196.8644067796</v>
          </cell>
          <cell r="BJ1013">
            <v>1305468.2473796746</v>
          </cell>
          <cell r="BK1013">
            <v>729476.68441790133</v>
          </cell>
          <cell r="BL1013">
            <v>949916.86440677929</v>
          </cell>
          <cell r="BM1013">
            <v>0</v>
          </cell>
          <cell r="BN1013">
            <v>0</v>
          </cell>
          <cell r="BO1013">
            <v>0</v>
          </cell>
          <cell r="BP1013">
            <v>0</v>
          </cell>
          <cell r="BQ1013">
            <v>0</v>
          </cell>
          <cell r="BR1013">
            <v>0</v>
          </cell>
          <cell r="BS1013">
            <v>0</v>
          </cell>
          <cell r="BT1013">
            <v>0</v>
          </cell>
          <cell r="BU1013">
            <v>0</v>
          </cell>
          <cell r="BV1013">
            <v>0</v>
          </cell>
          <cell r="BW1013">
            <v>0</v>
          </cell>
          <cell r="BX1013">
            <v>0</v>
          </cell>
          <cell r="BY1013">
            <v>0</v>
          </cell>
          <cell r="BZ1013">
            <v>0</v>
          </cell>
          <cell r="CA1013">
            <v>0</v>
          </cell>
          <cell r="CB1013">
            <v>0</v>
          </cell>
          <cell r="CC1013">
            <v>0</v>
          </cell>
          <cell r="CD1013">
            <v>0</v>
          </cell>
          <cell r="CE1013">
            <v>0</v>
          </cell>
          <cell r="CF1013">
            <v>0</v>
          </cell>
          <cell r="CG1013">
            <v>0</v>
          </cell>
          <cell r="CH1013">
            <v>0</v>
          </cell>
          <cell r="CI1013">
            <v>0</v>
          </cell>
          <cell r="CJ1013">
            <v>0</v>
          </cell>
          <cell r="CK1013">
            <v>0</v>
          </cell>
          <cell r="CL1013">
            <v>0</v>
          </cell>
          <cell r="CM1013">
            <v>0</v>
          </cell>
        </row>
        <row r="1014">
          <cell r="C1014" t="str">
            <v>SLE13</v>
          </cell>
          <cell r="E1014">
            <v>2743290.2308782344</v>
          </cell>
          <cell r="F1014">
            <v>3216085.7877409915</v>
          </cell>
          <cell r="G1014">
            <v>1986264.2372881351</v>
          </cell>
          <cell r="N1014">
            <v>0</v>
          </cell>
          <cell r="O1014">
            <v>0</v>
          </cell>
          <cell r="P1014">
            <v>0</v>
          </cell>
          <cell r="Q1014">
            <v>0</v>
          </cell>
          <cell r="R1014">
            <v>0</v>
          </cell>
          <cell r="S1014">
            <v>0</v>
          </cell>
          <cell r="T1014">
            <v>0</v>
          </cell>
          <cell r="U1014">
            <v>0</v>
          </cell>
          <cell r="V1014">
            <v>0</v>
          </cell>
          <cell r="W1014">
            <v>0</v>
          </cell>
          <cell r="X1014">
            <v>0</v>
          </cell>
          <cell r="Y1014">
            <v>0</v>
          </cell>
          <cell r="Z1014">
            <v>0</v>
          </cell>
          <cell r="AA1014">
            <v>0</v>
          </cell>
          <cell r="AB1014">
            <v>0</v>
          </cell>
          <cell r="AC1014">
            <v>0</v>
          </cell>
          <cell r="AD1014">
            <v>0</v>
          </cell>
          <cell r="AE1014">
            <v>0</v>
          </cell>
          <cell r="AF1014">
            <v>0</v>
          </cell>
          <cell r="AG1014">
            <v>0</v>
          </cell>
          <cell r="AH1014">
            <v>0</v>
          </cell>
          <cell r="AI1014">
            <v>0</v>
          </cell>
          <cell r="AJ1014">
            <v>0</v>
          </cell>
          <cell r="AK1014">
            <v>0</v>
          </cell>
          <cell r="AL1014">
            <v>0</v>
          </cell>
          <cell r="AM1014">
            <v>0</v>
          </cell>
          <cell r="AN1014">
            <v>0</v>
          </cell>
          <cell r="AO1014">
            <v>0</v>
          </cell>
          <cell r="AP1014">
            <v>0</v>
          </cell>
          <cell r="AQ1014">
            <v>0</v>
          </cell>
          <cell r="AR1014">
            <v>0</v>
          </cell>
          <cell r="AS1014">
            <v>0</v>
          </cell>
          <cell r="AT1014">
            <v>0</v>
          </cell>
          <cell r="AU1014">
            <v>0</v>
          </cell>
          <cell r="AV1014">
            <v>0</v>
          </cell>
          <cell r="AW1014">
            <v>0</v>
          </cell>
          <cell r="AX1014">
            <v>0</v>
          </cell>
          <cell r="AY1014">
            <v>0</v>
          </cell>
          <cell r="AZ1014">
            <v>0</v>
          </cell>
          <cell r="BA1014">
            <v>0</v>
          </cell>
          <cell r="BB1014">
            <v>0</v>
          </cell>
          <cell r="BC1014">
            <v>0</v>
          </cell>
          <cell r="BD1014">
            <v>0</v>
          </cell>
          <cell r="BE1014">
            <v>0</v>
          </cell>
          <cell r="BF1014">
            <v>0</v>
          </cell>
          <cell r="BG1014">
            <v>406710.8915809113</v>
          </cell>
          <cell r="BH1014">
            <v>1429756.7508301525</v>
          </cell>
          <cell r="BI1014">
            <v>292582.45762711857</v>
          </cell>
          <cell r="BJ1014">
            <v>495010.29307938711</v>
          </cell>
          <cell r="BK1014">
            <v>696421.61493284418</v>
          </cell>
          <cell r="BL1014">
            <v>357546.61016949144</v>
          </cell>
          <cell r="BM1014">
            <v>1841569.0462179366</v>
          </cell>
          <cell r="BN1014">
            <v>1089907.4219779943</v>
          </cell>
          <cell r="BO1014">
            <v>1336135.1694915253</v>
          </cell>
          <cell r="BP1014">
            <v>0</v>
          </cell>
          <cell r="BQ1014">
            <v>0</v>
          </cell>
          <cell r="BR1014">
            <v>0</v>
          </cell>
          <cell r="BS1014">
            <v>0</v>
          </cell>
          <cell r="BT1014">
            <v>0</v>
          </cell>
          <cell r="BU1014">
            <v>0</v>
          </cell>
          <cell r="BV1014">
            <v>0</v>
          </cell>
          <cell r="BW1014">
            <v>0</v>
          </cell>
          <cell r="BX1014">
            <v>0</v>
          </cell>
          <cell r="BY1014">
            <v>0</v>
          </cell>
          <cell r="BZ1014">
            <v>0</v>
          </cell>
          <cell r="CA1014">
            <v>0</v>
          </cell>
          <cell r="CB1014">
            <v>0</v>
          </cell>
          <cell r="CC1014">
            <v>0</v>
          </cell>
          <cell r="CD1014">
            <v>0</v>
          </cell>
          <cell r="CE1014">
            <v>0</v>
          </cell>
          <cell r="CF1014">
            <v>0</v>
          </cell>
          <cell r="CG1014">
            <v>0</v>
          </cell>
          <cell r="CH1014">
            <v>0</v>
          </cell>
          <cell r="CI1014">
            <v>0</v>
          </cell>
          <cell r="CJ1014">
            <v>0</v>
          </cell>
          <cell r="CK1014">
            <v>0</v>
          </cell>
          <cell r="CL1014">
            <v>0</v>
          </cell>
          <cell r="CM1014">
            <v>0</v>
          </cell>
        </row>
        <row r="1015">
          <cell r="C1015" t="str">
            <v>SLW14</v>
          </cell>
          <cell r="E1015">
            <v>145419.69858459767</v>
          </cell>
          <cell r="F1015">
            <v>331123.45862863644</v>
          </cell>
          <cell r="G1015">
            <v>105723.81355932202</v>
          </cell>
          <cell r="N1015">
            <v>0</v>
          </cell>
          <cell r="O1015">
            <v>0</v>
          </cell>
          <cell r="P1015">
            <v>0</v>
          </cell>
          <cell r="Q1015">
            <v>0</v>
          </cell>
          <cell r="R1015">
            <v>0</v>
          </cell>
          <cell r="S1015">
            <v>0</v>
          </cell>
          <cell r="T1015">
            <v>0</v>
          </cell>
          <cell r="U1015">
            <v>0</v>
          </cell>
          <cell r="V1015">
            <v>0</v>
          </cell>
          <cell r="W1015">
            <v>0</v>
          </cell>
          <cell r="X1015">
            <v>0</v>
          </cell>
          <cell r="Y1015">
            <v>0</v>
          </cell>
          <cell r="Z1015">
            <v>0</v>
          </cell>
          <cell r="AA1015">
            <v>0</v>
          </cell>
          <cell r="AB1015">
            <v>0</v>
          </cell>
          <cell r="AC1015">
            <v>0</v>
          </cell>
          <cell r="AD1015">
            <v>0</v>
          </cell>
          <cell r="AE1015">
            <v>0</v>
          </cell>
          <cell r="AF1015">
            <v>0</v>
          </cell>
          <cell r="AG1015">
            <v>0</v>
          </cell>
          <cell r="AH1015">
            <v>0</v>
          </cell>
          <cell r="AI1015">
            <v>0</v>
          </cell>
          <cell r="AJ1015">
            <v>0</v>
          </cell>
          <cell r="AK1015">
            <v>0</v>
          </cell>
          <cell r="AL1015">
            <v>0</v>
          </cell>
          <cell r="AM1015">
            <v>0</v>
          </cell>
          <cell r="AN1015">
            <v>0</v>
          </cell>
          <cell r="AO1015">
            <v>0</v>
          </cell>
          <cell r="AP1015">
            <v>0</v>
          </cell>
          <cell r="AQ1015">
            <v>0</v>
          </cell>
          <cell r="AR1015">
            <v>0</v>
          </cell>
          <cell r="AS1015">
            <v>0</v>
          </cell>
          <cell r="AT1015">
            <v>0</v>
          </cell>
          <cell r="AU1015">
            <v>0</v>
          </cell>
          <cell r="AV1015">
            <v>0</v>
          </cell>
          <cell r="AW1015">
            <v>0</v>
          </cell>
          <cell r="AX1015">
            <v>0</v>
          </cell>
          <cell r="AY1015">
            <v>0</v>
          </cell>
          <cell r="AZ1015">
            <v>0</v>
          </cell>
          <cell r="BA1015">
            <v>0</v>
          </cell>
          <cell r="BB1015">
            <v>0</v>
          </cell>
          <cell r="BC1015">
            <v>0</v>
          </cell>
          <cell r="BD1015">
            <v>0</v>
          </cell>
          <cell r="BE1015">
            <v>0</v>
          </cell>
          <cell r="BF1015">
            <v>0</v>
          </cell>
          <cell r="BG1015">
            <v>0</v>
          </cell>
          <cell r="BH1015">
            <v>0</v>
          </cell>
          <cell r="BI1015">
            <v>0</v>
          </cell>
          <cell r="BJ1015">
            <v>145419.69858459767</v>
          </cell>
          <cell r="BK1015">
            <v>331123.45862863644</v>
          </cell>
          <cell r="BL1015">
            <v>105723.81355932202</v>
          </cell>
          <cell r="BM1015">
            <v>0</v>
          </cell>
          <cell r="BN1015">
            <v>0</v>
          </cell>
          <cell r="BO1015">
            <v>0</v>
          </cell>
          <cell r="BP1015">
            <v>0</v>
          </cell>
          <cell r="BQ1015">
            <v>0</v>
          </cell>
          <cell r="BR1015">
            <v>0</v>
          </cell>
          <cell r="BS1015">
            <v>0</v>
          </cell>
          <cell r="BT1015">
            <v>0</v>
          </cell>
          <cell r="BU1015">
            <v>0</v>
          </cell>
          <cell r="BV1015">
            <v>0</v>
          </cell>
          <cell r="BW1015">
            <v>0</v>
          </cell>
          <cell r="BX1015">
            <v>0</v>
          </cell>
          <cell r="BY1015">
            <v>0</v>
          </cell>
          <cell r="BZ1015">
            <v>0</v>
          </cell>
          <cell r="CA1015">
            <v>0</v>
          </cell>
          <cell r="CB1015">
            <v>0</v>
          </cell>
          <cell r="CC1015">
            <v>0</v>
          </cell>
          <cell r="CD1015">
            <v>0</v>
          </cell>
          <cell r="CE1015">
            <v>0</v>
          </cell>
          <cell r="CF1015">
            <v>0</v>
          </cell>
          <cell r="CG1015">
            <v>0</v>
          </cell>
          <cell r="CH1015">
            <v>0</v>
          </cell>
          <cell r="CI1015">
            <v>0</v>
          </cell>
          <cell r="CJ1015">
            <v>0</v>
          </cell>
          <cell r="CK1015">
            <v>0</v>
          </cell>
          <cell r="CL1015">
            <v>0</v>
          </cell>
          <cell r="CM1015">
            <v>0</v>
          </cell>
        </row>
        <row r="1016">
          <cell r="C1016" t="str">
            <v>SLW15</v>
          </cell>
          <cell r="E1016">
            <v>1026810.5316198749</v>
          </cell>
          <cell r="F1016">
            <v>2028374.9514917969</v>
          </cell>
          <cell r="G1016">
            <v>717238.98305084743</v>
          </cell>
          <cell r="N1016">
            <v>0</v>
          </cell>
          <cell r="O1016">
            <v>0</v>
          </cell>
          <cell r="P1016">
            <v>0</v>
          </cell>
          <cell r="Q1016">
            <v>0</v>
          </cell>
          <cell r="R1016">
            <v>0</v>
          </cell>
          <cell r="S1016">
            <v>0</v>
          </cell>
          <cell r="T1016">
            <v>0</v>
          </cell>
          <cell r="U1016">
            <v>0</v>
          </cell>
          <cell r="V1016">
            <v>0</v>
          </cell>
          <cell r="W1016">
            <v>0</v>
          </cell>
          <cell r="X1016">
            <v>0</v>
          </cell>
          <cell r="Y1016">
            <v>0</v>
          </cell>
          <cell r="Z1016">
            <v>0</v>
          </cell>
          <cell r="AA1016">
            <v>0</v>
          </cell>
          <cell r="AB1016">
            <v>0</v>
          </cell>
          <cell r="AC1016">
            <v>0</v>
          </cell>
          <cell r="AD1016">
            <v>0</v>
          </cell>
          <cell r="AE1016">
            <v>0</v>
          </cell>
          <cell r="AF1016">
            <v>0</v>
          </cell>
          <cell r="AG1016">
            <v>0</v>
          </cell>
          <cell r="AH1016">
            <v>0</v>
          </cell>
          <cell r="AI1016">
            <v>0</v>
          </cell>
          <cell r="AJ1016">
            <v>0</v>
          </cell>
          <cell r="AK1016">
            <v>0</v>
          </cell>
          <cell r="AL1016">
            <v>0</v>
          </cell>
          <cell r="AM1016">
            <v>0</v>
          </cell>
          <cell r="AN1016">
            <v>0</v>
          </cell>
          <cell r="AO1016">
            <v>0</v>
          </cell>
          <cell r="AP1016">
            <v>0</v>
          </cell>
          <cell r="AQ1016">
            <v>0</v>
          </cell>
          <cell r="AR1016">
            <v>0</v>
          </cell>
          <cell r="AS1016">
            <v>0</v>
          </cell>
          <cell r="AT1016">
            <v>0</v>
          </cell>
          <cell r="AU1016">
            <v>0</v>
          </cell>
          <cell r="AV1016">
            <v>0</v>
          </cell>
          <cell r="AW1016">
            <v>0</v>
          </cell>
          <cell r="AX1016">
            <v>0</v>
          </cell>
          <cell r="AY1016">
            <v>0</v>
          </cell>
          <cell r="AZ1016">
            <v>0</v>
          </cell>
          <cell r="BA1016">
            <v>0</v>
          </cell>
          <cell r="BB1016">
            <v>0</v>
          </cell>
          <cell r="BC1016">
            <v>0</v>
          </cell>
          <cell r="BD1016">
            <v>0</v>
          </cell>
          <cell r="BE1016">
            <v>0</v>
          </cell>
          <cell r="BF1016">
            <v>0</v>
          </cell>
          <cell r="BG1016">
            <v>0</v>
          </cell>
          <cell r="BH1016">
            <v>0</v>
          </cell>
          <cell r="BI1016">
            <v>0</v>
          </cell>
          <cell r="BJ1016">
            <v>1026810.5316198749</v>
          </cell>
          <cell r="BK1016">
            <v>2028374.9514917969</v>
          </cell>
          <cell r="BL1016">
            <v>717238.98305084743</v>
          </cell>
          <cell r="BM1016">
            <v>0</v>
          </cell>
          <cell r="BN1016">
            <v>0</v>
          </cell>
          <cell r="BO1016">
            <v>0</v>
          </cell>
          <cell r="BP1016">
            <v>0</v>
          </cell>
          <cell r="BQ1016">
            <v>0</v>
          </cell>
          <cell r="BR1016">
            <v>0</v>
          </cell>
          <cell r="BS1016">
            <v>0</v>
          </cell>
          <cell r="BT1016">
            <v>0</v>
          </cell>
          <cell r="BU1016">
            <v>0</v>
          </cell>
          <cell r="BV1016">
            <v>0</v>
          </cell>
          <cell r="BW1016">
            <v>0</v>
          </cell>
          <cell r="BX1016">
            <v>0</v>
          </cell>
          <cell r="BY1016">
            <v>0</v>
          </cell>
          <cell r="BZ1016">
            <v>0</v>
          </cell>
          <cell r="CA1016">
            <v>0</v>
          </cell>
          <cell r="CB1016">
            <v>0</v>
          </cell>
          <cell r="CC1016">
            <v>0</v>
          </cell>
          <cell r="CD1016">
            <v>0</v>
          </cell>
          <cell r="CE1016">
            <v>0</v>
          </cell>
          <cell r="CF1016">
            <v>0</v>
          </cell>
          <cell r="CG1016">
            <v>0</v>
          </cell>
          <cell r="CH1016">
            <v>0</v>
          </cell>
          <cell r="CI1016">
            <v>0</v>
          </cell>
          <cell r="CJ1016">
            <v>0</v>
          </cell>
          <cell r="CK1016">
            <v>0</v>
          </cell>
          <cell r="CL1016">
            <v>0</v>
          </cell>
          <cell r="CM1016">
            <v>0</v>
          </cell>
        </row>
        <row r="1017">
          <cell r="C1017" t="str">
            <v>SLW16</v>
          </cell>
          <cell r="E1017">
            <v>4410998.500305702</v>
          </cell>
          <cell r="F1017">
            <v>4009401.2229147037</v>
          </cell>
          <cell r="G1017">
            <v>3123753.8983050841</v>
          </cell>
          <cell r="N1017">
            <v>0</v>
          </cell>
          <cell r="O1017">
            <v>0</v>
          </cell>
          <cell r="P1017">
            <v>0</v>
          </cell>
          <cell r="Q1017">
            <v>0</v>
          </cell>
          <cell r="R1017">
            <v>0</v>
          </cell>
          <cell r="S1017">
            <v>0</v>
          </cell>
          <cell r="T1017">
            <v>0</v>
          </cell>
          <cell r="U1017">
            <v>0</v>
          </cell>
          <cell r="V1017">
            <v>0</v>
          </cell>
          <cell r="W1017">
            <v>0</v>
          </cell>
          <cell r="X1017">
            <v>0</v>
          </cell>
          <cell r="Y1017">
            <v>0</v>
          </cell>
          <cell r="Z1017">
            <v>0</v>
          </cell>
          <cell r="AA1017">
            <v>0</v>
          </cell>
          <cell r="AB1017">
            <v>0</v>
          </cell>
          <cell r="AC1017">
            <v>0</v>
          </cell>
          <cell r="AD1017">
            <v>0</v>
          </cell>
          <cell r="AE1017">
            <v>0</v>
          </cell>
          <cell r="AF1017">
            <v>0</v>
          </cell>
          <cell r="AG1017">
            <v>0</v>
          </cell>
          <cell r="AH1017">
            <v>0</v>
          </cell>
          <cell r="AI1017">
            <v>0</v>
          </cell>
          <cell r="AJ1017">
            <v>0</v>
          </cell>
          <cell r="AK1017">
            <v>0</v>
          </cell>
          <cell r="AL1017">
            <v>0</v>
          </cell>
          <cell r="AM1017">
            <v>0</v>
          </cell>
          <cell r="AN1017">
            <v>0</v>
          </cell>
          <cell r="AO1017">
            <v>0</v>
          </cell>
          <cell r="AP1017">
            <v>0</v>
          </cell>
          <cell r="AQ1017">
            <v>0</v>
          </cell>
          <cell r="AR1017">
            <v>0</v>
          </cell>
          <cell r="AS1017">
            <v>0</v>
          </cell>
          <cell r="AT1017">
            <v>0</v>
          </cell>
          <cell r="AU1017">
            <v>0</v>
          </cell>
          <cell r="AV1017">
            <v>0</v>
          </cell>
          <cell r="AW1017">
            <v>0</v>
          </cell>
          <cell r="AX1017">
            <v>0</v>
          </cell>
          <cell r="AY1017">
            <v>0</v>
          </cell>
          <cell r="AZ1017">
            <v>0</v>
          </cell>
          <cell r="BA1017">
            <v>0</v>
          </cell>
          <cell r="BB1017">
            <v>0</v>
          </cell>
          <cell r="BC1017">
            <v>0</v>
          </cell>
          <cell r="BD1017">
            <v>0</v>
          </cell>
          <cell r="BE1017">
            <v>0</v>
          </cell>
          <cell r="BF1017">
            <v>0</v>
          </cell>
          <cell r="BG1017">
            <v>0</v>
          </cell>
          <cell r="BH1017">
            <v>0</v>
          </cell>
          <cell r="BI1017">
            <v>0</v>
          </cell>
          <cell r="BJ1017">
            <v>3476735.7051673983</v>
          </cell>
          <cell r="BK1017">
            <v>3734936.3660479742</v>
          </cell>
          <cell r="BL1017">
            <v>2464176.3559322031</v>
          </cell>
          <cell r="BM1017">
            <v>441234.1907793493</v>
          </cell>
          <cell r="BN1017">
            <v>33429.363792932541</v>
          </cell>
          <cell r="BO1017">
            <v>314309.32203389826</v>
          </cell>
          <cell r="BP1017">
            <v>493028.60435895488</v>
          </cell>
          <cell r="BQ1017">
            <v>241035.49307379685</v>
          </cell>
          <cell r="BR1017">
            <v>345268.22033898305</v>
          </cell>
          <cell r="BS1017">
            <v>0</v>
          </cell>
          <cell r="BT1017">
            <v>0</v>
          </cell>
          <cell r="BU1017">
            <v>0</v>
          </cell>
          <cell r="BV1017">
            <v>0</v>
          </cell>
          <cell r="BW1017">
            <v>0</v>
          </cell>
          <cell r="BX1017">
            <v>0</v>
          </cell>
          <cell r="BY1017">
            <v>0</v>
          </cell>
          <cell r="BZ1017">
            <v>0</v>
          </cell>
          <cell r="CA1017">
            <v>0</v>
          </cell>
          <cell r="CB1017">
            <v>0</v>
          </cell>
          <cell r="CC1017">
            <v>0</v>
          </cell>
          <cell r="CD1017">
            <v>0</v>
          </cell>
          <cell r="CE1017">
            <v>0</v>
          </cell>
          <cell r="CF1017">
            <v>0</v>
          </cell>
          <cell r="CG1017">
            <v>0</v>
          </cell>
          <cell r="CH1017">
            <v>0</v>
          </cell>
          <cell r="CI1017">
            <v>0</v>
          </cell>
          <cell r="CJ1017">
            <v>0</v>
          </cell>
          <cell r="CK1017">
            <v>0</v>
          </cell>
          <cell r="CL1017">
            <v>0</v>
          </cell>
          <cell r="CM1017">
            <v>0</v>
          </cell>
        </row>
        <row r="1018">
          <cell r="C1018" t="str">
            <v>SLW17</v>
          </cell>
          <cell r="E1018">
            <v>5328272.1808607094</v>
          </cell>
          <cell r="F1018">
            <v>5401690.3864053115</v>
          </cell>
          <cell r="G1018">
            <v>3828217.7966101691</v>
          </cell>
          <cell r="N1018">
            <v>0</v>
          </cell>
          <cell r="O1018">
            <v>0</v>
          </cell>
          <cell r="P1018">
            <v>0</v>
          </cell>
          <cell r="Q1018">
            <v>0</v>
          </cell>
          <cell r="R1018">
            <v>0</v>
          </cell>
          <cell r="S1018">
            <v>0</v>
          </cell>
          <cell r="T1018">
            <v>0</v>
          </cell>
          <cell r="U1018">
            <v>0</v>
          </cell>
          <cell r="V1018">
            <v>0</v>
          </cell>
          <cell r="W1018">
            <v>0</v>
          </cell>
          <cell r="X1018">
            <v>0</v>
          </cell>
          <cell r="Y1018">
            <v>0</v>
          </cell>
          <cell r="Z1018">
            <v>0</v>
          </cell>
          <cell r="AA1018">
            <v>0</v>
          </cell>
          <cell r="AB1018">
            <v>0</v>
          </cell>
          <cell r="AC1018">
            <v>0</v>
          </cell>
          <cell r="AD1018">
            <v>0</v>
          </cell>
          <cell r="AE1018">
            <v>0</v>
          </cell>
          <cell r="AF1018">
            <v>0</v>
          </cell>
          <cell r="AG1018">
            <v>0</v>
          </cell>
          <cell r="AH1018">
            <v>0</v>
          </cell>
          <cell r="AI1018">
            <v>0</v>
          </cell>
          <cell r="AJ1018">
            <v>0</v>
          </cell>
          <cell r="AK1018">
            <v>0</v>
          </cell>
          <cell r="AL1018">
            <v>0</v>
          </cell>
          <cell r="AM1018">
            <v>0</v>
          </cell>
          <cell r="AN1018">
            <v>0</v>
          </cell>
          <cell r="AO1018">
            <v>0</v>
          </cell>
          <cell r="AP1018">
            <v>0</v>
          </cell>
          <cell r="AQ1018">
            <v>0</v>
          </cell>
          <cell r="AR1018">
            <v>0</v>
          </cell>
          <cell r="AS1018">
            <v>0</v>
          </cell>
          <cell r="AT1018">
            <v>0</v>
          </cell>
          <cell r="AU1018">
            <v>0</v>
          </cell>
          <cell r="AV1018">
            <v>0</v>
          </cell>
          <cell r="AW1018">
            <v>0</v>
          </cell>
          <cell r="AX1018">
            <v>0</v>
          </cell>
          <cell r="AY1018">
            <v>0</v>
          </cell>
          <cell r="AZ1018">
            <v>0</v>
          </cell>
          <cell r="BA1018">
            <v>0</v>
          </cell>
          <cell r="BB1018">
            <v>0</v>
          </cell>
          <cell r="BC1018">
            <v>0</v>
          </cell>
          <cell r="BD1018">
            <v>0</v>
          </cell>
          <cell r="BE1018">
            <v>0</v>
          </cell>
          <cell r="BF1018">
            <v>0</v>
          </cell>
          <cell r="BG1018">
            <v>0</v>
          </cell>
          <cell r="BH1018">
            <v>0</v>
          </cell>
          <cell r="BI1018">
            <v>0</v>
          </cell>
          <cell r="BJ1018">
            <v>0</v>
          </cell>
          <cell r="BK1018">
            <v>0</v>
          </cell>
          <cell r="BL1018">
            <v>0</v>
          </cell>
          <cell r="BM1018">
            <v>2462969.5022259238</v>
          </cell>
          <cell r="BN1018">
            <v>4906672.4874361875</v>
          </cell>
          <cell r="BO1018">
            <v>1775220.4237288134</v>
          </cell>
          <cell r="BP1018">
            <v>1882658.2843720862</v>
          </cell>
          <cell r="BQ1018">
            <v>194388.03486643205</v>
          </cell>
          <cell r="BR1018">
            <v>1356560.5932203389</v>
          </cell>
          <cell r="BS1018">
            <v>982644.39426269999</v>
          </cell>
          <cell r="BT1018">
            <v>300629.86410269112</v>
          </cell>
          <cell r="BU1018">
            <v>696436.779661017</v>
          </cell>
          <cell r="BV1018">
            <v>0</v>
          </cell>
          <cell r="BW1018">
            <v>0</v>
          </cell>
          <cell r="BX1018">
            <v>0</v>
          </cell>
          <cell r="BY1018">
            <v>0</v>
          </cell>
          <cell r="BZ1018">
            <v>0</v>
          </cell>
          <cell r="CA1018">
            <v>0</v>
          </cell>
          <cell r="CB1018">
            <v>0</v>
          </cell>
          <cell r="CC1018">
            <v>0</v>
          </cell>
          <cell r="CD1018">
            <v>0</v>
          </cell>
          <cell r="CE1018">
            <v>0</v>
          </cell>
          <cell r="CF1018">
            <v>0</v>
          </cell>
          <cell r="CG1018">
            <v>0</v>
          </cell>
          <cell r="CH1018">
            <v>0</v>
          </cell>
          <cell r="CI1018">
            <v>0</v>
          </cell>
          <cell r="CJ1018">
            <v>0</v>
          </cell>
          <cell r="CK1018">
            <v>0</v>
          </cell>
          <cell r="CL1018">
            <v>0</v>
          </cell>
          <cell r="CM1018">
            <v>0</v>
          </cell>
        </row>
        <row r="1019">
          <cell r="C1019" t="str">
            <v>SLW18</v>
          </cell>
          <cell r="E1019">
            <v>6146922.7490070956</v>
          </cell>
          <cell r="F1019">
            <v>4872151.2645586543</v>
          </cell>
          <cell r="G1019">
            <v>4409001.7796610156</v>
          </cell>
          <cell r="N1019">
            <v>0</v>
          </cell>
          <cell r="O1019">
            <v>0</v>
          </cell>
          <cell r="P1019">
            <v>0</v>
          </cell>
          <cell r="Q1019">
            <v>0</v>
          </cell>
          <cell r="R1019">
            <v>0</v>
          </cell>
          <cell r="S1019">
            <v>0</v>
          </cell>
          <cell r="T1019">
            <v>0</v>
          </cell>
          <cell r="U1019">
            <v>0</v>
          </cell>
          <cell r="V1019">
            <v>0</v>
          </cell>
          <cell r="W1019">
            <v>0</v>
          </cell>
          <cell r="X1019">
            <v>0</v>
          </cell>
          <cell r="Y1019">
            <v>0</v>
          </cell>
          <cell r="Z1019">
            <v>0</v>
          </cell>
          <cell r="AA1019">
            <v>0</v>
          </cell>
          <cell r="AB1019">
            <v>0</v>
          </cell>
          <cell r="AC1019">
            <v>0</v>
          </cell>
          <cell r="AD1019">
            <v>0</v>
          </cell>
          <cell r="AE1019">
            <v>0</v>
          </cell>
          <cell r="AF1019">
            <v>0</v>
          </cell>
          <cell r="AG1019">
            <v>0</v>
          </cell>
          <cell r="AH1019">
            <v>0</v>
          </cell>
          <cell r="AI1019">
            <v>0</v>
          </cell>
          <cell r="AJ1019">
            <v>0</v>
          </cell>
          <cell r="AK1019">
            <v>0</v>
          </cell>
          <cell r="AL1019">
            <v>0</v>
          </cell>
          <cell r="AM1019">
            <v>0</v>
          </cell>
          <cell r="AN1019">
            <v>0</v>
          </cell>
          <cell r="AO1019">
            <v>0</v>
          </cell>
          <cell r="AP1019">
            <v>0</v>
          </cell>
          <cell r="AQ1019">
            <v>0</v>
          </cell>
          <cell r="AR1019">
            <v>0</v>
          </cell>
          <cell r="AS1019">
            <v>0</v>
          </cell>
          <cell r="AT1019">
            <v>0</v>
          </cell>
          <cell r="AU1019">
            <v>0</v>
          </cell>
          <cell r="AV1019">
            <v>0</v>
          </cell>
          <cell r="AW1019">
            <v>0</v>
          </cell>
          <cell r="AX1019">
            <v>0</v>
          </cell>
          <cell r="AY1019">
            <v>0</v>
          </cell>
          <cell r="AZ1019">
            <v>0</v>
          </cell>
          <cell r="BA1019">
            <v>0</v>
          </cell>
          <cell r="BB1019">
            <v>0</v>
          </cell>
          <cell r="BC1019">
            <v>0</v>
          </cell>
          <cell r="BD1019">
            <v>0</v>
          </cell>
          <cell r="BE1019">
            <v>0</v>
          </cell>
          <cell r="BF1019">
            <v>0</v>
          </cell>
          <cell r="BG1019">
            <v>0</v>
          </cell>
          <cell r="BH1019">
            <v>0</v>
          </cell>
          <cell r="BI1019">
            <v>0</v>
          </cell>
          <cell r="BJ1019">
            <v>0</v>
          </cell>
          <cell r="BK1019">
            <v>0</v>
          </cell>
          <cell r="BL1019">
            <v>0</v>
          </cell>
          <cell r="BM1019">
            <v>1922058.2279624217</v>
          </cell>
          <cell r="BN1019">
            <v>4322079.970498587</v>
          </cell>
          <cell r="BO1019">
            <v>1383005.1694915253</v>
          </cell>
          <cell r="BP1019">
            <v>2545243.7249444686</v>
          </cell>
          <cell r="BQ1019">
            <v>301162.11684095749</v>
          </cell>
          <cell r="BR1019">
            <v>1821107.2033898304</v>
          </cell>
          <cell r="BS1019">
            <v>1679620.7961002074</v>
          </cell>
          <cell r="BT1019">
            <v>248909.17721911083</v>
          </cell>
          <cell r="BU1019">
            <v>1204889.4067796611</v>
          </cell>
          <cell r="BV1019">
            <v>0</v>
          </cell>
          <cell r="BW1019">
            <v>0</v>
          </cell>
          <cell r="BX1019">
            <v>0</v>
          </cell>
          <cell r="BY1019">
            <v>0</v>
          </cell>
          <cell r="BZ1019">
            <v>0</v>
          </cell>
          <cell r="CA1019">
            <v>0</v>
          </cell>
          <cell r="CB1019">
            <v>0</v>
          </cell>
          <cell r="CC1019">
            <v>0</v>
          </cell>
          <cell r="CD1019">
            <v>0</v>
          </cell>
          <cell r="CE1019">
            <v>0</v>
          </cell>
          <cell r="CF1019">
            <v>0</v>
          </cell>
          <cell r="CG1019">
            <v>0</v>
          </cell>
          <cell r="CH1019">
            <v>0</v>
          </cell>
          <cell r="CI1019">
            <v>0</v>
          </cell>
          <cell r="CJ1019">
            <v>0</v>
          </cell>
          <cell r="CK1019">
            <v>0</v>
          </cell>
          <cell r="CL1019">
            <v>0</v>
          </cell>
          <cell r="CM1019">
            <v>0</v>
          </cell>
        </row>
        <row r="1020">
          <cell r="C1020" t="str">
            <v>SLW19</v>
          </cell>
          <cell r="E1020">
            <v>5292411.6431841422</v>
          </cell>
          <cell r="F1020">
            <v>4378321.6894235993</v>
          </cell>
          <cell r="G1020">
            <v>3831360.9322033888</v>
          </cell>
          <cell r="N1020">
            <v>0</v>
          </cell>
          <cell r="O1020">
            <v>0</v>
          </cell>
          <cell r="P1020">
            <v>0</v>
          </cell>
          <cell r="Q1020">
            <v>0</v>
          </cell>
          <cell r="R1020">
            <v>0</v>
          </cell>
          <cell r="S1020">
            <v>0</v>
          </cell>
          <cell r="T1020">
            <v>0</v>
          </cell>
          <cell r="U1020">
            <v>0</v>
          </cell>
          <cell r="V1020">
            <v>0</v>
          </cell>
          <cell r="W1020">
            <v>0</v>
          </cell>
          <cell r="X1020">
            <v>0</v>
          </cell>
          <cell r="Y1020">
            <v>0</v>
          </cell>
          <cell r="Z1020">
            <v>0</v>
          </cell>
          <cell r="AA1020">
            <v>0</v>
          </cell>
          <cell r="AB1020">
            <v>0</v>
          </cell>
          <cell r="AC1020">
            <v>0</v>
          </cell>
          <cell r="AD1020">
            <v>0</v>
          </cell>
          <cell r="AE1020">
            <v>0</v>
          </cell>
          <cell r="AF1020">
            <v>0</v>
          </cell>
          <cell r="AG1020">
            <v>0</v>
          </cell>
          <cell r="AH1020">
            <v>0</v>
          </cell>
          <cell r="AI1020">
            <v>0</v>
          </cell>
          <cell r="AJ1020">
            <v>0</v>
          </cell>
          <cell r="AK1020">
            <v>0</v>
          </cell>
          <cell r="AL1020">
            <v>0</v>
          </cell>
          <cell r="AM1020">
            <v>0</v>
          </cell>
          <cell r="AN1020">
            <v>0</v>
          </cell>
          <cell r="AO1020">
            <v>0</v>
          </cell>
          <cell r="AP1020">
            <v>0</v>
          </cell>
          <cell r="AQ1020">
            <v>0</v>
          </cell>
          <cell r="AR1020">
            <v>0</v>
          </cell>
          <cell r="AS1020">
            <v>0</v>
          </cell>
          <cell r="AT1020">
            <v>0</v>
          </cell>
          <cell r="AU1020">
            <v>0</v>
          </cell>
          <cell r="AV1020">
            <v>0</v>
          </cell>
          <cell r="AW1020">
            <v>0</v>
          </cell>
          <cell r="AX1020">
            <v>0</v>
          </cell>
          <cell r="AY1020">
            <v>0</v>
          </cell>
          <cell r="AZ1020">
            <v>0</v>
          </cell>
          <cell r="BA1020">
            <v>0</v>
          </cell>
          <cell r="BB1020">
            <v>0</v>
          </cell>
          <cell r="BC1020">
            <v>0</v>
          </cell>
          <cell r="BD1020">
            <v>0</v>
          </cell>
          <cell r="BE1020">
            <v>0</v>
          </cell>
          <cell r="BF1020">
            <v>0</v>
          </cell>
          <cell r="BG1020">
            <v>0</v>
          </cell>
          <cell r="BH1020">
            <v>0</v>
          </cell>
          <cell r="BI1020">
            <v>0</v>
          </cell>
          <cell r="BJ1020">
            <v>0</v>
          </cell>
          <cell r="BK1020">
            <v>0</v>
          </cell>
          <cell r="BL1020">
            <v>0</v>
          </cell>
          <cell r="BM1020">
            <v>11915.991458989029</v>
          </cell>
          <cell r="BN1020">
            <v>674671.96478663804</v>
          </cell>
          <cell r="BO1020">
            <v>8699.3220338983047</v>
          </cell>
          <cell r="BP1020">
            <v>2481301.0102132317</v>
          </cell>
          <cell r="BQ1020">
            <v>3280652.0752217858</v>
          </cell>
          <cell r="BR1020">
            <v>1808358.1355932199</v>
          </cell>
          <cell r="BS1020">
            <v>2799194.6415119227</v>
          </cell>
          <cell r="BT1020">
            <v>422997.64941517555</v>
          </cell>
          <cell r="BU1020">
            <v>2014303.4745762711</v>
          </cell>
          <cell r="BV1020">
            <v>0</v>
          </cell>
          <cell r="BW1020">
            <v>0</v>
          </cell>
          <cell r="BX1020">
            <v>0</v>
          </cell>
          <cell r="BY1020">
            <v>0</v>
          </cell>
          <cell r="BZ1020">
            <v>0</v>
          </cell>
          <cell r="CA1020">
            <v>0</v>
          </cell>
          <cell r="CB1020">
            <v>0</v>
          </cell>
          <cell r="CC1020">
            <v>0</v>
          </cell>
          <cell r="CD1020">
            <v>0</v>
          </cell>
          <cell r="CE1020">
            <v>0</v>
          </cell>
          <cell r="CF1020">
            <v>0</v>
          </cell>
          <cell r="CG1020">
            <v>0</v>
          </cell>
          <cell r="CH1020">
            <v>0</v>
          </cell>
          <cell r="CI1020">
            <v>0</v>
          </cell>
          <cell r="CJ1020">
            <v>0</v>
          </cell>
          <cell r="CK1020">
            <v>0</v>
          </cell>
          <cell r="CL1020">
            <v>0</v>
          </cell>
          <cell r="CM1020">
            <v>0</v>
          </cell>
        </row>
        <row r="1021">
          <cell r="C1021" t="str">
            <v>SLW20</v>
          </cell>
          <cell r="E1021">
            <v>2313518.2290662448</v>
          </cell>
          <cell r="F1021">
            <v>1694753.5890741928</v>
          </cell>
          <cell r="G1021">
            <v>1624333.8983050846</v>
          </cell>
          <cell r="N1021">
            <v>0</v>
          </cell>
          <cell r="O1021">
            <v>0</v>
          </cell>
          <cell r="P1021">
            <v>0</v>
          </cell>
          <cell r="Q1021">
            <v>0</v>
          </cell>
          <cell r="R1021">
            <v>0</v>
          </cell>
          <cell r="S1021">
            <v>0</v>
          </cell>
          <cell r="T1021">
            <v>0</v>
          </cell>
          <cell r="U1021">
            <v>0</v>
          </cell>
          <cell r="V1021">
            <v>0</v>
          </cell>
          <cell r="W1021">
            <v>0</v>
          </cell>
          <cell r="X1021">
            <v>0</v>
          </cell>
          <cell r="Y1021">
            <v>0</v>
          </cell>
          <cell r="Z1021">
            <v>0</v>
          </cell>
          <cell r="AA1021">
            <v>0</v>
          </cell>
          <cell r="AB1021">
            <v>0</v>
          </cell>
          <cell r="AC1021">
            <v>0</v>
          </cell>
          <cell r="AD1021">
            <v>0</v>
          </cell>
          <cell r="AE1021">
            <v>0</v>
          </cell>
          <cell r="AF1021">
            <v>0</v>
          </cell>
          <cell r="AG1021">
            <v>0</v>
          </cell>
          <cell r="AH1021">
            <v>0</v>
          </cell>
          <cell r="AI1021">
            <v>0</v>
          </cell>
          <cell r="AJ1021">
            <v>0</v>
          </cell>
          <cell r="AK1021">
            <v>0</v>
          </cell>
          <cell r="AL1021">
            <v>0</v>
          </cell>
          <cell r="AM1021">
            <v>0</v>
          </cell>
          <cell r="AN1021">
            <v>0</v>
          </cell>
          <cell r="AO1021">
            <v>0</v>
          </cell>
          <cell r="AP1021">
            <v>0</v>
          </cell>
          <cell r="AQ1021">
            <v>0</v>
          </cell>
          <cell r="AR1021">
            <v>0</v>
          </cell>
          <cell r="AS1021">
            <v>0</v>
          </cell>
          <cell r="AT1021">
            <v>0</v>
          </cell>
          <cell r="AU1021">
            <v>0</v>
          </cell>
          <cell r="AV1021">
            <v>0</v>
          </cell>
          <cell r="AW1021">
            <v>0</v>
          </cell>
          <cell r="AX1021">
            <v>0</v>
          </cell>
          <cell r="AY1021">
            <v>0</v>
          </cell>
          <cell r="AZ1021">
            <v>0</v>
          </cell>
          <cell r="BA1021">
            <v>0</v>
          </cell>
          <cell r="BB1021">
            <v>0</v>
          </cell>
          <cell r="BC1021">
            <v>0</v>
          </cell>
          <cell r="BD1021">
            <v>0</v>
          </cell>
          <cell r="BE1021">
            <v>0</v>
          </cell>
          <cell r="BF1021">
            <v>0</v>
          </cell>
          <cell r="BG1021">
            <v>0</v>
          </cell>
          <cell r="BH1021">
            <v>0</v>
          </cell>
          <cell r="BI1021">
            <v>0</v>
          </cell>
          <cell r="BJ1021">
            <v>0</v>
          </cell>
          <cell r="BK1021">
            <v>0</v>
          </cell>
          <cell r="BL1021">
            <v>0</v>
          </cell>
          <cell r="BM1021">
            <v>0</v>
          </cell>
          <cell r="BN1021">
            <v>0</v>
          </cell>
          <cell r="BO1021">
            <v>0</v>
          </cell>
          <cell r="BP1021">
            <v>0</v>
          </cell>
          <cell r="BQ1021">
            <v>0</v>
          </cell>
          <cell r="BR1021">
            <v>0</v>
          </cell>
          <cell r="BS1021">
            <v>2313518.2290662448</v>
          </cell>
          <cell r="BT1021">
            <v>1694753.5890741928</v>
          </cell>
          <cell r="BU1021">
            <v>1624333.8983050846</v>
          </cell>
          <cell r="BV1021">
            <v>0</v>
          </cell>
          <cell r="BW1021">
            <v>0</v>
          </cell>
          <cell r="BX1021">
            <v>0</v>
          </cell>
          <cell r="BY1021">
            <v>0</v>
          </cell>
          <cell r="BZ1021">
            <v>0</v>
          </cell>
          <cell r="CA1021">
            <v>0</v>
          </cell>
          <cell r="CB1021">
            <v>0</v>
          </cell>
          <cell r="CC1021">
            <v>0</v>
          </cell>
          <cell r="CD1021">
            <v>0</v>
          </cell>
          <cell r="CE1021">
            <v>0</v>
          </cell>
          <cell r="CF1021">
            <v>0</v>
          </cell>
          <cell r="CG1021">
            <v>0</v>
          </cell>
          <cell r="CH1021">
            <v>0</v>
          </cell>
          <cell r="CI1021">
            <v>0</v>
          </cell>
          <cell r="CJ1021">
            <v>0</v>
          </cell>
          <cell r="CK1021">
            <v>0</v>
          </cell>
          <cell r="CL1021">
            <v>0</v>
          </cell>
          <cell r="CM1021">
            <v>0</v>
          </cell>
        </row>
        <row r="1022">
          <cell r="C1022" t="str">
            <v>SLW21</v>
          </cell>
          <cell r="E1022">
            <v>1486691.4414282043</v>
          </cell>
          <cell r="F1022">
            <v>654923.35225752089</v>
          </cell>
          <cell r="G1022">
            <v>1066827.7118644065</v>
          </cell>
          <cell r="N1022">
            <v>0</v>
          </cell>
          <cell r="O1022">
            <v>0</v>
          </cell>
          <cell r="P1022">
            <v>0</v>
          </cell>
          <cell r="Q1022">
            <v>0</v>
          </cell>
          <cell r="R1022">
            <v>0</v>
          </cell>
          <cell r="S1022">
            <v>0</v>
          </cell>
          <cell r="T1022">
            <v>0</v>
          </cell>
          <cell r="U1022">
            <v>0</v>
          </cell>
          <cell r="V1022">
            <v>0</v>
          </cell>
          <cell r="W1022">
            <v>0</v>
          </cell>
          <cell r="X1022">
            <v>0</v>
          </cell>
          <cell r="Y1022">
            <v>0</v>
          </cell>
          <cell r="Z1022">
            <v>0</v>
          </cell>
          <cell r="AA1022">
            <v>0</v>
          </cell>
          <cell r="AB1022">
            <v>0</v>
          </cell>
          <cell r="AC1022">
            <v>0</v>
          </cell>
          <cell r="AD1022">
            <v>0</v>
          </cell>
          <cell r="AE1022">
            <v>0</v>
          </cell>
          <cell r="AF1022">
            <v>0</v>
          </cell>
          <cell r="AG1022">
            <v>0</v>
          </cell>
          <cell r="AH1022">
            <v>0</v>
          </cell>
          <cell r="AI1022">
            <v>0</v>
          </cell>
          <cell r="AJ1022">
            <v>0</v>
          </cell>
          <cell r="AK1022">
            <v>0</v>
          </cell>
          <cell r="AL1022">
            <v>0</v>
          </cell>
          <cell r="AM1022">
            <v>0</v>
          </cell>
          <cell r="AN1022">
            <v>0</v>
          </cell>
          <cell r="AO1022">
            <v>0</v>
          </cell>
          <cell r="AP1022">
            <v>0</v>
          </cell>
          <cell r="AQ1022">
            <v>0</v>
          </cell>
          <cell r="AR1022">
            <v>0</v>
          </cell>
          <cell r="AS1022">
            <v>0</v>
          </cell>
          <cell r="AT1022">
            <v>0</v>
          </cell>
          <cell r="AU1022">
            <v>0</v>
          </cell>
          <cell r="AV1022">
            <v>0</v>
          </cell>
          <cell r="AW1022">
            <v>0</v>
          </cell>
          <cell r="AX1022">
            <v>0</v>
          </cell>
          <cell r="AY1022">
            <v>0</v>
          </cell>
          <cell r="AZ1022">
            <v>0</v>
          </cell>
          <cell r="BA1022">
            <v>0</v>
          </cell>
          <cell r="BB1022">
            <v>0</v>
          </cell>
          <cell r="BC1022">
            <v>0</v>
          </cell>
          <cell r="BD1022">
            <v>0</v>
          </cell>
          <cell r="BE1022">
            <v>0</v>
          </cell>
          <cell r="BF1022">
            <v>0</v>
          </cell>
          <cell r="BG1022">
            <v>0</v>
          </cell>
          <cell r="BH1022">
            <v>0</v>
          </cell>
          <cell r="BI1022">
            <v>0</v>
          </cell>
          <cell r="BJ1022">
            <v>0</v>
          </cell>
          <cell r="BK1022">
            <v>0</v>
          </cell>
          <cell r="BL1022">
            <v>0</v>
          </cell>
          <cell r="BM1022">
            <v>0</v>
          </cell>
          <cell r="BN1022">
            <v>0</v>
          </cell>
          <cell r="BO1022">
            <v>0</v>
          </cell>
          <cell r="BP1022">
            <v>0</v>
          </cell>
          <cell r="BQ1022">
            <v>0</v>
          </cell>
          <cell r="BR1022">
            <v>0</v>
          </cell>
          <cell r="BS1022">
            <v>1486691.4414282043</v>
          </cell>
          <cell r="BT1022">
            <v>654923.35225752089</v>
          </cell>
          <cell r="BU1022">
            <v>1066827.7118644065</v>
          </cell>
          <cell r="BV1022">
            <v>0</v>
          </cell>
          <cell r="BW1022">
            <v>0</v>
          </cell>
          <cell r="BX1022">
            <v>0</v>
          </cell>
          <cell r="BY1022">
            <v>0</v>
          </cell>
          <cell r="BZ1022">
            <v>0</v>
          </cell>
          <cell r="CA1022">
            <v>0</v>
          </cell>
          <cell r="CB1022">
            <v>0</v>
          </cell>
          <cell r="CC1022">
            <v>0</v>
          </cell>
          <cell r="CD1022">
            <v>0</v>
          </cell>
          <cell r="CE1022">
            <v>0</v>
          </cell>
          <cell r="CF1022">
            <v>0</v>
          </cell>
          <cell r="CG1022">
            <v>0</v>
          </cell>
          <cell r="CH1022">
            <v>0</v>
          </cell>
          <cell r="CI1022">
            <v>0</v>
          </cell>
          <cell r="CJ1022">
            <v>0</v>
          </cell>
          <cell r="CK1022">
            <v>0</v>
          </cell>
          <cell r="CL1022">
            <v>0</v>
          </cell>
          <cell r="CM1022">
            <v>0</v>
          </cell>
        </row>
        <row r="1023">
          <cell r="C1023" t="str">
            <v>SLW22</v>
          </cell>
          <cell r="E1023">
            <v>726629.22565371078</v>
          </cell>
          <cell r="F1023">
            <v>415715.98044803477</v>
          </cell>
          <cell r="G1023">
            <v>523005.84745762707</v>
          </cell>
          <cell r="N1023">
            <v>0</v>
          </cell>
          <cell r="O1023">
            <v>0</v>
          </cell>
          <cell r="P1023">
            <v>0</v>
          </cell>
          <cell r="Q1023">
            <v>0</v>
          </cell>
          <cell r="R1023">
            <v>0</v>
          </cell>
          <cell r="S1023">
            <v>0</v>
          </cell>
          <cell r="T1023">
            <v>0</v>
          </cell>
          <cell r="U1023">
            <v>0</v>
          </cell>
          <cell r="V1023">
            <v>0</v>
          </cell>
          <cell r="W1023">
            <v>0</v>
          </cell>
          <cell r="X1023">
            <v>0</v>
          </cell>
          <cell r="Y1023">
            <v>0</v>
          </cell>
          <cell r="Z1023">
            <v>0</v>
          </cell>
          <cell r="AA1023">
            <v>0</v>
          </cell>
          <cell r="AB1023">
            <v>0</v>
          </cell>
          <cell r="AC1023">
            <v>0</v>
          </cell>
          <cell r="AD1023">
            <v>0</v>
          </cell>
          <cell r="AE1023">
            <v>0</v>
          </cell>
          <cell r="AF1023">
            <v>0</v>
          </cell>
          <cell r="AG1023">
            <v>0</v>
          </cell>
          <cell r="AH1023">
            <v>0</v>
          </cell>
          <cell r="AI1023">
            <v>0</v>
          </cell>
          <cell r="AJ1023">
            <v>0</v>
          </cell>
          <cell r="AK1023">
            <v>0</v>
          </cell>
          <cell r="AL1023">
            <v>0</v>
          </cell>
          <cell r="AM1023">
            <v>0</v>
          </cell>
          <cell r="AN1023">
            <v>0</v>
          </cell>
          <cell r="AO1023">
            <v>0</v>
          </cell>
          <cell r="AP1023">
            <v>0</v>
          </cell>
          <cell r="AQ1023">
            <v>0</v>
          </cell>
          <cell r="AR1023">
            <v>0</v>
          </cell>
          <cell r="AS1023">
            <v>0</v>
          </cell>
          <cell r="AT1023">
            <v>0</v>
          </cell>
          <cell r="AU1023">
            <v>0</v>
          </cell>
          <cell r="AV1023">
            <v>0</v>
          </cell>
          <cell r="AW1023">
            <v>0</v>
          </cell>
          <cell r="AX1023">
            <v>0</v>
          </cell>
          <cell r="AY1023">
            <v>0</v>
          </cell>
          <cell r="AZ1023">
            <v>0</v>
          </cell>
          <cell r="BA1023">
            <v>0</v>
          </cell>
          <cell r="BB1023">
            <v>0</v>
          </cell>
          <cell r="BC1023">
            <v>0</v>
          </cell>
          <cell r="BD1023">
            <v>0</v>
          </cell>
          <cell r="BE1023">
            <v>0</v>
          </cell>
          <cell r="BF1023">
            <v>0</v>
          </cell>
          <cell r="BG1023">
            <v>0</v>
          </cell>
          <cell r="BH1023">
            <v>0</v>
          </cell>
          <cell r="BI1023">
            <v>0</v>
          </cell>
          <cell r="BJ1023">
            <v>0</v>
          </cell>
          <cell r="BK1023">
            <v>0</v>
          </cell>
          <cell r="BL1023">
            <v>0</v>
          </cell>
          <cell r="BM1023">
            <v>0</v>
          </cell>
          <cell r="BN1023">
            <v>0</v>
          </cell>
          <cell r="BO1023">
            <v>0</v>
          </cell>
          <cell r="BP1023">
            <v>0</v>
          </cell>
          <cell r="BQ1023">
            <v>0</v>
          </cell>
          <cell r="BR1023">
            <v>0</v>
          </cell>
          <cell r="BS1023">
            <v>726629.22565371078</v>
          </cell>
          <cell r="BT1023">
            <v>415715.98044803477</v>
          </cell>
          <cell r="BU1023">
            <v>523005.84745762707</v>
          </cell>
          <cell r="BV1023">
            <v>0</v>
          </cell>
          <cell r="BW1023">
            <v>0</v>
          </cell>
          <cell r="BX1023">
            <v>0</v>
          </cell>
          <cell r="BY1023">
            <v>0</v>
          </cell>
          <cell r="BZ1023">
            <v>0</v>
          </cell>
          <cell r="CA1023">
            <v>0</v>
          </cell>
          <cell r="CB1023">
            <v>0</v>
          </cell>
          <cell r="CC1023">
            <v>0</v>
          </cell>
          <cell r="CD1023">
            <v>0</v>
          </cell>
          <cell r="CE1023">
            <v>0</v>
          </cell>
          <cell r="CF1023">
            <v>0</v>
          </cell>
          <cell r="CG1023">
            <v>0</v>
          </cell>
          <cell r="CH1023">
            <v>0</v>
          </cell>
          <cell r="CI1023">
            <v>0</v>
          </cell>
          <cell r="CJ1023">
            <v>0</v>
          </cell>
          <cell r="CK1023">
            <v>0</v>
          </cell>
          <cell r="CL1023">
            <v>0</v>
          </cell>
          <cell r="CM1023">
            <v>0</v>
          </cell>
        </row>
        <row r="1024">
          <cell r="C1024" t="str">
            <v>HB1_1</v>
          </cell>
          <cell r="E1024">
            <v>2920238.3012304762</v>
          </cell>
          <cell r="F1024">
            <v>1601380.7668136982</v>
          </cell>
          <cell r="G1024">
            <v>1942493.6440677964</v>
          </cell>
          <cell r="N1024">
            <v>0</v>
          </cell>
          <cell r="O1024">
            <v>0</v>
          </cell>
          <cell r="P1024">
            <v>0</v>
          </cell>
          <cell r="Q1024">
            <v>0</v>
          </cell>
          <cell r="R1024">
            <v>0</v>
          </cell>
          <cell r="S1024">
            <v>0</v>
          </cell>
          <cell r="T1024">
            <v>0</v>
          </cell>
          <cell r="U1024">
            <v>0</v>
          </cell>
          <cell r="V1024">
            <v>0</v>
          </cell>
          <cell r="W1024">
            <v>0</v>
          </cell>
          <cell r="X1024">
            <v>0</v>
          </cell>
          <cell r="Y1024">
            <v>0</v>
          </cell>
          <cell r="Z1024">
            <v>0</v>
          </cell>
          <cell r="AA1024">
            <v>0</v>
          </cell>
          <cell r="AB1024">
            <v>0</v>
          </cell>
          <cell r="AC1024">
            <v>0</v>
          </cell>
          <cell r="AD1024">
            <v>0</v>
          </cell>
          <cell r="AE1024">
            <v>0</v>
          </cell>
          <cell r="AF1024">
            <v>0</v>
          </cell>
          <cell r="AG1024">
            <v>0</v>
          </cell>
          <cell r="AH1024">
            <v>0</v>
          </cell>
          <cell r="AI1024">
            <v>0</v>
          </cell>
          <cell r="AJ1024">
            <v>0</v>
          </cell>
          <cell r="AK1024">
            <v>0</v>
          </cell>
          <cell r="AL1024">
            <v>0</v>
          </cell>
          <cell r="AM1024">
            <v>0</v>
          </cell>
          <cell r="AN1024">
            <v>0</v>
          </cell>
          <cell r="AO1024">
            <v>0</v>
          </cell>
          <cell r="AP1024">
            <v>0</v>
          </cell>
          <cell r="AQ1024">
            <v>0</v>
          </cell>
          <cell r="AR1024">
            <v>0</v>
          </cell>
          <cell r="AS1024">
            <v>0</v>
          </cell>
          <cell r="AT1024">
            <v>0</v>
          </cell>
          <cell r="AU1024">
            <v>0</v>
          </cell>
          <cell r="AV1024">
            <v>0</v>
          </cell>
          <cell r="AW1024">
            <v>0</v>
          </cell>
          <cell r="AX1024">
            <v>0</v>
          </cell>
          <cell r="AY1024">
            <v>0</v>
          </cell>
          <cell r="AZ1024">
            <v>0</v>
          </cell>
          <cell r="BA1024">
            <v>0</v>
          </cell>
          <cell r="BB1024">
            <v>0</v>
          </cell>
          <cell r="BC1024">
            <v>0</v>
          </cell>
          <cell r="BD1024">
            <v>0</v>
          </cell>
          <cell r="BE1024">
            <v>0</v>
          </cell>
          <cell r="BF1024">
            <v>0</v>
          </cell>
          <cell r="BG1024">
            <v>0</v>
          </cell>
          <cell r="BH1024">
            <v>0</v>
          </cell>
          <cell r="BI1024">
            <v>0</v>
          </cell>
          <cell r="BJ1024">
            <v>0</v>
          </cell>
          <cell r="BK1024">
            <v>0</v>
          </cell>
          <cell r="BL1024">
            <v>0</v>
          </cell>
          <cell r="BM1024">
            <v>0</v>
          </cell>
          <cell r="BN1024">
            <v>0</v>
          </cell>
          <cell r="BO1024">
            <v>0</v>
          </cell>
          <cell r="BP1024">
            <v>0</v>
          </cell>
          <cell r="BQ1024">
            <v>0</v>
          </cell>
          <cell r="BR1024">
            <v>0</v>
          </cell>
          <cell r="BS1024">
            <v>0</v>
          </cell>
          <cell r="BT1024">
            <v>0</v>
          </cell>
          <cell r="BU1024">
            <v>0</v>
          </cell>
          <cell r="BV1024">
            <v>2112454.0633236119</v>
          </cell>
          <cell r="BW1024">
            <v>1369024.7467041677</v>
          </cell>
          <cell r="BX1024">
            <v>1419953.0508474575</v>
          </cell>
          <cell r="BY1024">
            <v>807784.23790686461</v>
          </cell>
          <cell r="BZ1024">
            <v>232356.02010953063</v>
          </cell>
          <cell r="CA1024">
            <v>522540.59322033887</v>
          </cell>
          <cell r="CB1024">
            <v>0</v>
          </cell>
          <cell r="CC1024">
            <v>0</v>
          </cell>
          <cell r="CD1024">
            <v>0</v>
          </cell>
          <cell r="CE1024">
            <v>0</v>
          </cell>
          <cell r="CF1024">
            <v>0</v>
          </cell>
          <cell r="CG1024">
            <v>0</v>
          </cell>
          <cell r="CH1024">
            <v>0</v>
          </cell>
          <cell r="CI1024">
            <v>0</v>
          </cell>
          <cell r="CJ1024">
            <v>0</v>
          </cell>
          <cell r="CK1024">
            <v>0</v>
          </cell>
          <cell r="CL1024">
            <v>0</v>
          </cell>
          <cell r="CM1024">
            <v>0</v>
          </cell>
        </row>
        <row r="1025">
          <cell r="C1025" t="str">
            <v>HB1_2</v>
          </cell>
          <cell r="E1025">
            <v>3485254.1779348603</v>
          </cell>
          <cell r="F1025">
            <v>1410298.5020444067</v>
          </cell>
          <cell r="G1025">
            <v>2318501.6101694908</v>
          </cell>
          <cell r="N1025">
            <v>0</v>
          </cell>
          <cell r="O1025">
            <v>0</v>
          </cell>
          <cell r="P1025">
            <v>0</v>
          </cell>
          <cell r="Q1025">
            <v>0</v>
          </cell>
          <cell r="R1025">
            <v>0</v>
          </cell>
          <cell r="S1025">
            <v>0</v>
          </cell>
          <cell r="T1025">
            <v>0</v>
          </cell>
          <cell r="U1025">
            <v>0</v>
          </cell>
          <cell r="V1025">
            <v>0</v>
          </cell>
          <cell r="W1025">
            <v>0</v>
          </cell>
          <cell r="X1025">
            <v>0</v>
          </cell>
          <cell r="Y1025">
            <v>0</v>
          </cell>
          <cell r="Z1025">
            <v>0</v>
          </cell>
          <cell r="AA1025">
            <v>0</v>
          </cell>
          <cell r="AB1025">
            <v>0</v>
          </cell>
          <cell r="AC1025">
            <v>0</v>
          </cell>
          <cell r="AD1025">
            <v>0</v>
          </cell>
          <cell r="AE1025">
            <v>0</v>
          </cell>
          <cell r="AF1025">
            <v>0</v>
          </cell>
          <cell r="AG1025">
            <v>0</v>
          </cell>
          <cell r="AH1025">
            <v>0</v>
          </cell>
          <cell r="AI1025">
            <v>0</v>
          </cell>
          <cell r="AJ1025">
            <v>0</v>
          </cell>
          <cell r="AK1025">
            <v>0</v>
          </cell>
          <cell r="AL1025">
            <v>0</v>
          </cell>
          <cell r="AM1025">
            <v>0</v>
          </cell>
          <cell r="AN1025">
            <v>0</v>
          </cell>
          <cell r="AO1025">
            <v>0</v>
          </cell>
          <cell r="AP1025">
            <v>0</v>
          </cell>
          <cell r="AQ1025">
            <v>0</v>
          </cell>
          <cell r="AR1025">
            <v>0</v>
          </cell>
          <cell r="AS1025">
            <v>0</v>
          </cell>
          <cell r="AT1025">
            <v>0</v>
          </cell>
          <cell r="AU1025">
            <v>0</v>
          </cell>
          <cell r="AV1025">
            <v>0</v>
          </cell>
          <cell r="AW1025">
            <v>0</v>
          </cell>
          <cell r="AX1025">
            <v>0</v>
          </cell>
          <cell r="AY1025">
            <v>0</v>
          </cell>
          <cell r="AZ1025">
            <v>0</v>
          </cell>
          <cell r="BA1025">
            <v>0</v>
          </cell>
          <cell r="BB1025">
            <v>0</v>
          </cell>
          <cell r="BC1025">
            <v>0</v>
          </cell>
          <cell r="BD1025">
            <v>0</v>
          </cell>
          <cell r="BE1025">
            <v>0</v>
          </cell>
          <cell r="BF1025">
            <v>0</v>
          </cell>
          <cell r="BG1025">
            <v>0</v>
          </cell>
          <cell r="BH1025">
            <v>0</v>
          </cell>
          <cell r="BI1025">
            <v>0</v>
          </cell>
          <cell r="BJ1025">
            <v>0</v>
          </cell>
          <cell r="BK1025">
            <v>0</v>
          </cell>
          <cell r="BL1025">
            <v>0</v>
          </cell>
          <cell r="BM1025">
            <v>0</v>
          </cell>
          <cell r="BN1025">
            <v>0</v>
          </cell>
          <cell r="BO1025">
            <v>0</v>
          </cell>
          <cell r="BP1025">
            <v>0</v>
          </cell>
          <cell r="BQ1025">
            <v>0</v>
          </cell>
          <cell r="BR1025">
            <v>0</v>
          </cell>
          <cell r="BS1025">
            <v>0</v>
          </cell>
          <cell r="BT1025">
            <v>0</v>
          </cell>
          <cell r="BU1025">
            <v>0</v>
          </cell>
          <cell r="BV1025">
            <v>2595927.8012917596</v>
          </cell>
          <cell r="BW1025">
            <v>1320901.5786539128</v>
          </cell>
          <cell r="BX1025">
            <v>1738053.8135593217</v>
          </cell>
          <cell r="BY1025">
            <v>889326.37664310192</v>
          </cell>
          <cell r="BZ1025">
            <v>89396.923390494092</v>
          </cell>
          <cell r="CA1025">
            <v>580447.79661016935</v>
          </cell>
          <cell r="CB1025">
            <v>0</v>
          </cell>
          <cell r="CC1025">
            <v>0</v>
          </cell>
          <cell r="CD1025">
            <v>0</v>
          </cell>
          <cell r="CE1025">
            <v>0</v>
          </cell>
          <cell r="CF1025">
            <v>0</v>
          </cell>
          <cell r="CG1025">
            <v>0</v>
          </cell>
          <cell r="CH1025">
            <v>0</v>
          </cell>
          <cell r="CI1025">
            <v>0</v>
          </cell>
          <cell r="CJ1025">
            <v>0</v>
          </cell>
          <cell r="CK1025">
            <v>0</v>
          </cell>
          <cell r="CL1025">
            <v>0</v>
          </cell>
          <cell r="CM1025">
            <v>0</v>
          </cell>
        </row>
        <row r="1026">
          <cell r="C1026" t="str">
            <v>HB1_3</v>
          </cell>
          <cell r="E1026">
            <v>2892167.2790973871</v>
          </cell>
          <cell r="F1026">
            <v>2115128.4083486134</v>
          </cell>
          <cell r="G1026">
            <v>1889796.8644067789</v>
          </cell>
          <cell r="N1026">
            <v>0</v>
          </cell>
          <cell r="O1026">
            <v>0</v>
          </cell>
          <cell r="P1026">
            <v>0</v>
          </cell>
          <cell r="Q1026">
            <v>0</v>
          </cell>
          <cell r="R1026">
            <v>0</v>
          </cell>
          <cell r="S1026">
            <v>0</v>
          </cell>
          <cell r="T1026">
            <v>0</v>
          </cell>
          <cell r="U1026">
            <v>0</v>
          </cell>
          <cell r="V1026">
            <v>0</v>
          </cell>
          <cell r="W1026">
            <v>0</v>
          </cell>
          <cell r="X1026">
            <v>0</v>
          </cell>
          <cell r="Y1026">
            <v>0</v>
          </cell>
          <cell r="Z1026">
            <v>0</v>
          </cell>
          <cell r="AA1026">
            <v>0</v>
          </cell>
          <cell r="AB1026">
            <v>0</v>
          </cell>
          <cell r="AC1026">
            <v>0</v>
          </cell>
          <cell r="AD1026">
            <v>0</v>
          </cell>
          <cell r="AE1026">
            <v>0</v>
          </cell>
          <cell r="AF1026">
            <v>0</v>
          </cell>
          <cell r="AG1026">
            <v>0</v>
          </cell>
          <cell r="AH1026">
            <v>0</v>
          </cell>
          <cell r="AI1026">
            <v>0</v>
          </cell>
          <cell r="AJ1026">
            <v>0</v>
          </cell>
          <cell r="AK1026">
            <v>0</v>
          </cell>
          <cell r="AL1026">
            <v>0</v>
          </cell>
          <cell r="AM1026">
            <v>0</v>
          </cell>
          <cell r="AN1026">
            <v>0</v>
          </cell>
          <cell r="AO1026">
            <v>0</v>
          </cell>
          <cell r="AP1026">
            <v>0</v>
          </cell>
          <cell r="AQ1026">
            <v>0</v>
          </cell>
          <cell r="AR1026">
            <v>0</v>
          </cell>
          <cell r="AS1026">
            <v>0</v>
          </cell>
          <cell r="AT1026">
            <v>0</v>
          </cell>
          <cell r="AU1026">
            <v>0</v>
          </cell>
          <cell r="AV1026">
            <v>0</v>
          </cell>
          <cell r="AW1026">
            <v>0</v>
          </cell>
          <cell r="AX1026">
            <v>0</v>
          </cell>
          <cell r="AY1026">
            <v>0</v>
          </cell>
          <cell r="AZ1026">
            <v>0</v>
          </cell>
          <cell r="BA1026">
            <v>0</v>
          </cell>
          <cell r="BB1026">
            <v>0</v>
          </cell>
          <cell r="BC1026">
            <v>0</v>
          </cell>
          <cell r="BD1026">
            <v>0</v>
          </cell>
          <cell r="BE1026">
            <v>0</v>
          </cell>
          <cell r="BF1026">
            <v>0</v>
          </cell>
          <cell r="BG1026">
            <v>0</v>
          </cell>
          <cell r="BH1026">
            <v>0</v>
          </cell>
          <cell r="BI1026">
            <v>0</v>
          </cell>
          <cell r="BJ1026">
            <v>0</v>
          </cell>
          <cell r="BK1026">
            <v>0</v>
          </cell>
          <cell r="BL1026">
            <v>0</v>
          </cell>
          <cell r="BM1026">
            <v>0</v>
          </cell>
          <cell r="BN1026">
            <v>0</v>
          </cell>
          <cell r="BO1026">
            <v>0</v>
          </cell>
          <cell r="BP1026">
            <v>0</v>
          </cell>
          <cell r="BQ1026">
            <v>0</v>
          </cell>
          <cell r="BR1026">
            <v>0</v>
          </cell>
          <cell r="BS1026">
            <v>0</v>
          </cell>
          <cell r="BT1026">
            <v>0</v>
          </cell>
          <cell r="BU1026">
            <v>0</v>
          </cell>
          <cell r="BV1026">
            <v>2065343.3646967246</v>
          </cell>
          <cell r="BW1026">
            <v>1801429.9598057186</v>
          </cell>
          <cell r="BX1026">
            <v>1360623.6440677964</v>
          </cell>
          <cell r="BY1026">
            <v>826823.91440066369</v>
          </cell>
          <cell r="BZ1026">
            <v>313698.44854289526</v>
          </cell>
          <cell r="CA1026">
            <v>529173.220338983</v>
          </cell>
          <cell r="CB1026">
            <v>0</v>
          </cell>
          <cell r="CC1026">
            <v>0</v>
          </cell>
          <cell r="CD1026">
            <v>0</v>
          </cell>
          <cell r="CE1026">
            <v>0</v>
          </cell>
          <cell r="CF1026">
            <v>0</v>
          </cell>
          <cell r="CG1026">
            <v>0</v>
          </cell>
          <cell r="CH1026">
            <v>0</v>
          </cell>
          <cell r="CI1026">
            <v>0</v>
          </cell>
          <cell r="CJ1026">
            <v>0</v>
          </cell>
          <cell r="CK1026">
            <v>0</v>
          </cell>
          <cell r="CL1026">
            <v>0</v>
          </cell>
          <cell r="CM1026">
            <v>0</v>
          </cell>
        </row>
        <row r="1027">
          <cell r="C1027" t="str">
            <v>HB1_4</v>
          </cell>
          <cell r="E1027">
            <v>3009629.7019462408</v>
          </cell>
          <cell r="F1027">
            <v>2333103.6325766956</v>
          </cell>
          <cell r="G1027">
            <v>1972240.5932203392</v>
          </cell>
          <cell r="N1027">
            <v>0</v>
          </cell>
          <cell r="O1027">
            <v>0</v>
          </cell>
          <cell r="P1027">
            <v>0</v>
          </cell>
          <cell r="Q1027">
            <v>0</v>
          </cell>
          <cell r="R1027">
            <v>0</v>
          </cell>
          <cell r="S1027">
            <v>0</v>
          </cell>
          <cell r="T1027">
            <v>0</v>
          </cell>
          <cell r="U1027">
            <v>0</v>
          </cell>
          <cell r="V1027">
            <v>0</v>
          </cell>
          <cell r="W1027">
            <v>0</v>
          </cell>
          <cell r="X1027">
            <v>0</v>
          </cell>
          <cell r="Y1027">
            <v>0</v>
          </cell>
          <cell r="Z1027">
            <v>0</v>
          </cell>
          <cell r="AA1027">
            <v>0</v>
          </cell>
          <cell r="AB1027">
            <v>0</v>
          </cell>
          <cell r="AC1027">
            <v>0</v>
          </cell>
          <cell r="AD1027">
            <v>0</v>
          </cell>
          <cell r="AE1027">
            <v>0</v>
          </cell>
          <cell r="AF1027">
            <v>0</v>
          </cell>
          <cell r="AG1027">
            <v>0</v>
          </cell>
          <cell r="AH1027">
            <v>0</v>
          </cell>
          <cell r="AI1027">
            <v>0</v>
          </cell>
          <cell r="AJ1027">
            <v>0</v>
          </cell>
          <cell r="AK1027">
            <v>0</v>
          </cell>
          <cell r="AL1027">
            <v>0</v>
          </cell>
          <cell r="AM1027">
            <v>0</v>
          </cell>
          <cell r="AN1027">
            <v>0</v>
          </cell>
          <cell r="AO1027">
            <v>0</v>
          </cell>
          <cell r="AP1027">
            <v>0</v>
          </cell>
          <cell r="AQ1027">
            <v>0</v>
          </cell>
          <cell r="AR1027">
            <v>0</v>
          </cell>
          <cell r="AS1027">
            <v>0</v>
          </cell>
          <cell r="AT1027">
            <v>0</v>
          </cell>
          <cell r="AU1027">
            <v>0</v>
          </cell>
          <cell r="AV1027">
            <v>0</v>
          </cell>
          <cell r="AW1027">
            <v>0</v>
          </cell>
          <cell r="AX1027">
            <v>0</v>
          </cell>
          <cell r="AY1027">
            <v>0</v>
          </cell>
          <cell r="AZ1027">
            <v>0</v>
          </cell>
          <cell r="BA1027">
            <v>0</v>
          </cell>
          <cell r="BB1027">
            <v>0</v>
          </cell>
          <cell r="BC1027">
            <v>0</v>
          </cell>
          <cell r="BD1027">
            <v>0</v>
          </cell>
          <cell r="BE1027">
            <v>0</v>
          </cell>
          <cell r="BF1027">
            <v>0</v>
          </cell>
          <cell r="BG1027">
            <v>0</v>
          </cell>
          <cell r="BH1027">
            <v>0</v>
          </cell>
          <cell r="BI1027">
            <v>0</v>
          </cell>
          <cell r="BJ1027">
            <v>0</v>
          </cell>
          <cell r="BK1027">
            <v>0</v>
          </cell>
          <cell r="BL1027">
            <v>0</v>
          </cell>
          <cell r="BM1027">
            <v>0</v>
          </cell>
          <cell r="BN1027">
            <v>0</v>
          </cell>
          <cell r="BO1027">
            <v>0</v>
          </cell>
          <cell r="BP1027">
            <v>0</v>
          </cell>
          <cell r="BQ1027">
            <v>0</v>
          </cell>
          <cell r="BR1027">
            <v>0</v>
          </cell>
          <cell r="BS1027">
            <v>0</v>
          </cell>
          <cell r="BT1027">
            <v>0</v>
          </cell>
          <cell r="BU1027">
            <v>0</v>
          </cell>
          <cell r="BV1027">
            <v>680066.80832397367</v>
          </cell>
          <cell r="BW1027">
            <v>1173038.7763790453</v>
          </cell>
          <cell r="BX1027">
            <v>454951.01694915246</v>
          </cell>
          <cell r="BY1027">
            <v>2278529.1273847776</v>
          </cell>
          <cell r="BZ1027">
            <v>1085412.8432993011</v>
          </cell>
          <cell r="CA1027">
            <v>1485917.4576271188</v>
          </cell>
          <cell r="CB1027">
            <v>51033.766237489712</v>
          </cell>
          <cell r="CC1027">
            <v>74652.012898349596</v>
          </cell>
          <cell r="CD1027">
            <v>31372.118644067788</v>
          </cell>
          <cell r="CE1027">
            <v>0</v>
          </cell>
          <cell r="CF1027">
            <v>0</v>
          </cell>
          <cell r="CG1027">
            <v>0</v>
          </cell>
          <cell r="CH1027">
            <v>0</v>
          </cell>
          <cell r="CI1027">
            <v>0</v>
          </cell>
          <cell r="CJ1027">
            <v>0</v>
          </cell>
          <cell r="CK1027">
            <v>0</v>
          </cell>
          <cell r="CL1027">
            <v>0</v>
          </cell>
          <cell r="CM1027">
            <v>0</v>
          </cell>
        </row>
        <row r="1028">
          <cell r="C1028" t="str">
            <v>HB1_5</v>
          </cell>
          <cell r="E1028">
            <v>3733666.7604438509</v>
          </cell>
          <cell r="F1028">
            <v>1913996.2202259994</v>
          </cell>
          <cell r="G1028">
            <v>2473154.7457627119</v>
          </cell>
          <cell r="N1028">
            <v>0</v>
          </cell>
          <cell r="O1028">
            <v>0</v>
          </cell>
          <cell r="P1028">
            <v>0</v>
          </cell>
          <cell r="Q1028">
            <v>0</v>
          </cell>
          <cell r="R1028">
            <v>0</v>
          </cell>
          <cell r="S1028">
            <v>0</v>
          </cell>
          <cell r="T1028">
            <v>0</v>
          </cell>
          <cell r="U1028">
            <v>0</v>
          </cell>
          <cell r="V1028">
            <v>0</v>
          </cell>
          <cell r="W1028">
            <v>0</v>
          </cell>
          <cell r="X1028">
            <v>0</v>
          </cell>
          <cell r="Y1028">
            <v>0</v>
          </cell>
          <cell r="Z1028">
            <v>0</v>
          </cell>
          <cell r="AA1028">
            <v>0</v>
          </cell>
          <cell r="AB1028">
            <v>0</v>
          </cell>
          <cell r="AC1028">
            <v>0</v>
          </cell>
          <cell r="AD1028">
            <v>0</v>
          </cell>
          <cell r="AE1028">
            <v>0</v>
          </cell>
          <cell r="AF1028">
            <v>0</v>
          </cell>
          <cell r="AG1028">
            <v>0</v>
          </cell>
          <cell r="AH1028">
            <v>0</v>
          </cell>
          <cell r="AI1028">
            <v>0</v>
          </cell>
          <cell r="AJ1028">
            <v>0</v>
          </cell>
          <cell r="AK1028">
            <v>0</v>
          </cell>
          <cell r="AL1028">
            <v>0</v>
          </cell>
          <cell r="AM1028">
            <v>0</v>
          </cell>
          <cell r="AN1028">
            <v>0</v>
          </cell>
          <cell r="AO1028">
            <v>0</v>
          </cell>
          <cell r="AP1028">
            <v>0</v>
          </cell>
          <cell r="AQ1028">
            <v>0</v>
          </cell>
          <cell r="AR1028">
            <v>0</v>
          </cell>
          <cell r="AS1028">
            <v>0</v>
          </cell>
          <cell r="AT1028">
            <v>0</v>
          </cell>
          <cell r="AU1028">
            <v>0</v>
          </cell>
          <cell r="AV1028">
            <v>0</v>
          </cell>
          <cell r="AW1028">
            <v>0</v>
          </cell>
          <cell r="AX1028">
            <v>0</v>
          </cell>
          <cell r="AY1028">
            <v>0</v>
          </cell>
          <cell r="AZ1028">
            <v>0</v>
          </cell>
          <cell r="BA1028">
            <v>0</v>
          </cell>
          <cell r="BB1028">
            <v>0</v>
          </cell>
          <cell r="BC1028">
            <v>0</v>
          </cell>
          <cell r="BD1028">
            <v>0</v>
          </cell>
          <cell r="BE1028">
            <v>0</v>
          </cell>
          <cell r="BF1028">
            <v>0</v>
          </cell>
          <cell r="BG1028">
            <v>0</v>
          </cell>
          <cell r="BH1028">
            <v>0</v>
          </cell>
          <cell r="BI1028">
            <v>0</v>
          </cell>
          <cell r="BJ1028">
            <v>0</v>
          </cell>
          <cell r="BK1028">
            <v>0</v>
          </cell>
          <cell r="BL1028">
            <v>0</v>
          </cell>
          <cell r="BM1028">
            <v>0</v>
          </cell>
          <cell r="BN1028">
            <v>0</v>
          </cell>
          <cell r="BO1028">
            <v>0</v>
          </cell>
          <cell r="BP1028">
            <v>0</v>
          </cell>
          <cell r="BQ1028">
            <v>0</v>
          </cell>
          <cell r="BR1028">
            <v>0</v>
          </cell>
          <cell r="BS1028">
            <v>0</v>
          </cell>
          <cell r="BT1028">
            <v>0</v>
          </cell>
          <cell r="BU1028">
            <v>0</v>
          </cell>
          <cell r="BV1028">
            <v>0</v>
          </cell>
          <cell r="BW1028">
            <v>0</v>
          </cell>
          <cell r="BX1028">
            <v>0</v>
          </cell>
          <cell r="BY1028">
            <v>2138043.7069535847</v>
          </cell>
          <cell r="BZ1028">
            <v>1634843.924431283</v>
          </cell>
          <cell r="CA1028">
            <v>1428717.7966101693</v>
          </cell>
          <cell r="CB1028">
            <v>1595623.0534902674</v>
          </cell>
          <cell r="CC1028">
            <v>279152.29579471663</v>
          </cell>
          <cell r="CD1028">
            <v>1044436.9491525423</v>
          </cell>
          <cell r="CE1028">
            <v>0</v>
          </cell>
          <cell r="CF1028">
            <v>0</v>
          </cell>
          <cell r="CG1028">
            <v>0</v>
          </cell>
          <cell r="CH1028">
            <v>0</v>
          </cell>
          <cell r="CI1028">
            <v>0</v>
          </cell>
          <cell r="CJ1028">
            <v>0</v>
          </cell>
          <cell r="CK1028">
            <v>0</v>
          </cell>
          <cell r="CL1028">
            <v>0</v>
          </cell>
          <cell r="CM1028">
            <v>0</v>
          </cell>
        </row>
        <row r="1029">
          <cell r="C1029" t="str">
            <v>HB1_6</v>
          </cell>
          <cell r="E1029">
            <v>1548455.481664709</v>
          </cell>
          <cell r="F1029">
            <v>376114.04993309209</v>
          </cell>
          <cell r="G1029">
            <v>1016186.1864406777</v>
          </cell>
          <cell r="N1029">
            <v>0</v>
          </cell>
          <cell r="O1029">
            <v>0</v>
          </cell>
          <cell r="P1029">
            <v>0</v>
          </cell>
          <cell r="Q1029">
            <v>0</v>
          </cell>
          <cell r="R1029">
            <v>0</v>
          </cell>
          <cell r="S1029">
            <v>0</v>
          </cell>
          <cell r="T1029">
            <v>0</v>
          </cell>
          <cell r="U1029">
            <v>0</v>
          </cell>
          <cell r="V1029">
            <v>0</v>
          </cell>
          <cell r="W1029">
            <v>0</v>
          </cell>
          <cell r="X1029">
            <v>0</v>
          </cell>
          <cell r="Y1029">
            <v>0</v>
          </cell>
          <cell r="Z1029">
            <v>0</v>
          </cell>
          <cell r="AA1029">
            <v>0</v>
          </cell>
          <cell r="AB1029">
            <v>0</v>
          </cell>
          <cell r="AC1029">
            <v>0</v>
          </cell>
          <cell r="AD1029">
            <v>0</v>
          </cell>
          <cell r="AE1029">
            <v>0</v>
          </cell>
          <cell r="AF1029">
            <v>0</v>
          </cell>
          <cell r="AG1029">
            <v>0</v>
          </cell>
          <cell r="AH1029">
            <v>0</v>
          </cell>
          <cell r="AI1029">
            <v>0</v>
          </cell>
          <cell r="AJ1029">
            <v>0</v>
          </cell>
          <cell r="AK1029">
            <v>0</v>
          </cell>
          <cell r="AL1029">
            <v>0</v>
          </cell>
          <cell r="AM1029">
            <v>0</v>
          </cell>
          <cell r="AN1029">
            <v>0</v>
          </cell>
          <cell r="AO1029">
            <v>0</v>
          </cell>
          <cell r="AP1029">
            <v>0</v>
          </cell>
          <cell r="AQ1029">
            <v>0</v>
          </cell>
          <cell r="AR1029">
            <v>0</v>
          </cell>
          <cell r="AS1029">
            <v>0</v>
          </cell>
          <cell r="AT1029">
            <v>0</v>
          </cell>
          <cell r="AU1029">
            <v>0</v>
          </cell>
          <cell r="AV1029">
            <v>0</v>
          </cell>
          <cell r="AW1029">
            <v>0</v>
          </cell>
          <cell r="AX1029">
            <v>0</v>
          </cell>
          <cell r="AY1029">
            <v>0</v>
          </cell>
          <cell r="AZ1029">
            <v>0</v>
          </cell>
          <cell r="BA1029">
            <v>0</v>
          </cell>
          <cell r="BB1029">
            <v>0</v>
          </cell>
          <cell r="BC1029">
            <v>0</v>
          </cell>
          <cell r="BD1029">
            <v>0</v>
          </cell>
          <cell r="BE1029">
            <v>0</v>
          </cell>
          <cell r="BF1029">
            <v>0</v>
          </cell>
          <cell r="BG1029">
            <v>0</v>
          </cell>
          <cell r="BH1029">
            <v>0</v>
          </cell>
          <cell r="BI1029">
            <v>0</v>
          </cell>
          <cell r="BJ1029">
            <v>0</v>
          </cell>
          <cell r="BK1029">
            <v>0</v>
          </cell>
          <cell r="BL1029">
            <v>0</v>
          </cell>
          <cell r="BM1029">
            <v>0</v>
          </cell>
          <cell r="BN1029">
            <v>0</v>
          </cell>
          <cell r="BO1029">
            <v>0</v>
          </cell>
          <cell r="BP1029">
            <v>0</v>
          </cell>
          <cell r="BQ1029">
            <v>0</v>
          </cell>
          <cell r="BR1029">
            <v>0</v>
          </cell>
          <cell r="BS1029">
            <v>0</v>
          </cell>
          <cell r="BT1029">
            <v>0</v>
          </cell>
          <cell r="BU1029">
            <v>0</v>
          </cell>
          <cell r="BV1029">
            <v>0</v>
          </cell>
          <cell r="BW1029">
            <v>0</v>
          </cell>
          <cell r="BX1029">
            <v>0</v>
          </cell>
          <cell r="BY1029">
            <v>333231.14143200271</v>
          </cell>
          <cell r="BZ1029">
            <v>83811.178123606063</v>
          </cell>
          <cell r="CA1029">
            <v>226518.64406779659</v>
          </cell>
          <cell r="CB1029">
            <v>1215224.3402327062</v>
          </cell>
          <cell r="CC1029">
            <v>292302.87180948589</v>
          </cell>
          <cell r="CD1029">
            <v>789667.5423728812</v>
          </cell>
          <cell r="CE1029">
            <v>0</v>
          </cell>
          <cell r="CF1029">
            <v>0</v>
          </cell>
          <cell r="CG1029">
            <v>0</v>
          </cell>
          <cell r="CH1029">
            <v>0</v>
          </cell>
          <cell r="CI1029">
            <v>0</v>
          </cell>
          <cell r="CJ1029">
            <v>0</v>
          </cell>
          <cell r="CK1029">
            <v>0</v>
          </cell>
          <cell r="CL1029">
            <v>0</v>
          </cell>
          <cell r="CM1029">
            <v>0</v>
          </cell>
        </row>
        <row r="1030">
          <cell r="C1030" t="str">
            <v>HB3</v>
          </cell>
          <cell r="E1030">
            <v>3131491.1357265268</v>
          </cell>
          <cell r="F1030">
            <v>3084905.4316548533</v>
          </cell>
          <cell r="G1030">
            <v>2004379.2372881349</v>
          </cell>
          <cell r="N1030">
            <v>0</v>
          </cell>
          <cell r="O1030">
            <v>0</v>
          </cell>
          <cell r="P1030">
            <v>0</v>
          </cell>
          <cell r="Q1030">
            <v>0</v>
          </cell>
          <cell r="R1030">
            <v>0</v>
          </cell>
          <cell r="S1030">
            <v>0</v>
          </cell>
          <cell r="T1030">
            <v>0</v>
          </cell>
          <cell r="U1030">
            <v>0</v>
          </cell>
          <cell r="V1030">
            <v>0</v>
          </cell>
          <cell r="W1030">
            <v>0</v>
          </cell>
          <cell r="X1030">
            <v>0</v>
          </cell>
          <cell r="Y1030">
            <v>0</v>
          </cell>
          <cell r="Z1030">
            <v>0</v>
          </cell>
          <cell r="AA1030">
            <v>0</v>
          </cell>
          <cell r="AB1030">
            <v>0</v>
          </cell>
          <cell r="AC1030">
            <v>0</v>
          </cell>
          <cell r="AD1030">
            <v>0</v>
          </cell>
          <cell r="AE1030">
            <v>0</v>
          </cell>
          <cell r="AF1030">
            <v>0</v>
          </cell>
          <cell r="AG1030">
            <v>0</v>
          </cell>
          <cell r="AH1030">
            <v>0</v>
          </cell>
          <cell r="AI1030">
            <v>0</v>
          </cell>
          <cell r="AJ1030">
            <v>0</v>
          </cell>
          <cell r="AK1030">
            <v>0</v>
          </cell>
          <cell r="AL1030">
            <v>0</v>
          </cell>
          <cell r="AM1030">
            <v>0</v>
          </cell>
          <cell r="AN1030">
            <v>0</v>
          </cell>
          <cell r="AO1030">
            <v>0</v>
          </cell>
          <cell r="AP1030">
            <v>0</v>
          </cell>
          <cell r="AQ1030">
            <v>0</v>
          </cell>
          <cell r="AR1030">
            <v>0</v>
          </cell>
          <cell r="AS1030">
            <v>0</v>
          </cell>
          <cell r="AT1030">
            <v>0</v>
          </cell>
          <cell r="AU1030">
            <v>0</v>
          </cell>
          <cell r="AV1030">
            <v>0</v>
          </cell>
          <cell r="AW1030">
            <v>0</v>
          </cell>
          <cell r="AX1030">
            <v>0</v>
          </cell>
          <cell r="AY1030">
            <v>0</v>
          </cell>
          <cell r="AZ1030">
            <v>0</v>
          </cell>
          <cell r="BA1030">
            <v>0</v>
          </cell>
          <cell r="BB1030">
            <v>0</v>
          </cell>
          <cell r="BC1030">
            <v>0</v>
          </cell>
          <cell r="BD1030">
            <v>0</v>
          </cell>
          <cell r="BE1030">
            <v>0</v>
          </cell>
          <cell r="BF1030">
            <v>0</v>
          </cell>
          <cell r="BG1030">
            <v>0</v>
          </cell>
          <cell r="BH1030">
            <v>0</v>
          </cell>
          <cell r="BI1030">
            <v>0</v>
          </cell>
          <cell r="BJ1030">
            <v>0</v>
          </cell>
          <cell r="BK1030">
            <v>0</v>
          </cell>
          <cell r="BL1030">
            <v>0</v>
          </cell>
          <cell r="BM1030">
            <v>0</v>
          </cell>
          <cell r="BN1030">
            <v>0</v>
          </cell>
          <cell r="BO1030">
            <v>0</v>
          </cell>
          <cell r="BP1030">
            <v>0</v>
          </cell>
          <cell r="BQ1030">
            <v>0</v>
          </cell>
          <cell r="BR1030">
            <v>0</v>
          </cell>
          <cell r="BS1030">
            <v>0</v>
          </cell>
          <cell r="BT1030">
            <v>0</v>
          </cell>
          <cell r="BU1030">
            <v>0</v>
          </cell>
          <cell r="BV1030">
            <v>0</v>
          </cell>
          <cell r="BW1030">
            <v>0</v>
          </cell>
          <cell r="BX1030">
            <v>0</v>
          </cell>
          <cell r="BY1030">
            <v>1013572.0058975696</v>
          </cell>
          <cell r="BZ1030">
            <v>2099278.7583387019</v>
          </cell>
          <cell r="CA1030">
            <v>663621.10169491509</v>
          </cell>
          <cell r="CB1030">
            <v>2117919.1298289574</v>
          </cell>
          <cell r="CC1030">
            <v>985626.67331615184</v>
          </cell>
          <cell r="CD1030">
            <v>1340758.1355932204</v>
          </cell>
          <cell r="CE1030">
            <v>0</v>
          </cell>
          <cell r="CF1030">
            <v>0</v>
          </cell>
          <cell r="CG1030">
            <v>0</v>
          </cell>
          <cell r="CH1030">
            <v>0</v>
          </cell>
          <cell r="CI1030">
            <v>0</v>
          </cell>
          <cell r="CJ1030">
            <v>0</v>
          </cell>
          <cell r="CK1030">
            <v>0</v>
          </cell>
          <cell r="CL1030">
            <v>0</v>
          </cell>
          <cell r="CM1030">
            <v>0</v>
          </cell>
        </row>
        <row r="1031">
          <cell r="C1031" t="str">
            <v>HB4</v>
          </cell>
          <cell r="E1031">
            <v>435894.44812783709</v>
          </cell>
          <cell r="F1031">
            <v>563077.62307330105</v>
          </cell>
          <cell r="G1031">
            <v>284437.88135593216</v>
          </cell>
          <cell r="N1031">
            <v>0</v>
          </cell>
          <cell r="O1031">
            <v>0</v>
          </cell>
          <cell r="P1031">
            <v>0</v>
          </cell>
          <cell r="Q1031">
            <v>0</v>
          </cell>
          <cell r="R1031">
            <v>0</v>
          </cell>
          <cell r="S1031">
            <v>0</v>
          </cell>
          <cell r="T1031">
            <v>0</v>
          </cell>
          <cell r="U1031">
            <v>0</v>
          </cell>
          <cell r="V1031">
            <v>0</v>
          </cell>
          <cell r="W1031">
            <v>0</v>
          </cell>
          <cell r="X1031">
            <v>0</v>
          </cell>
          <cell r="Y1031">
            <v>0</v>
          </cell>
          <cell r="Z1031">
            <v>0</v>
          </cell>
          <cell r="AA1031">
            <v>0</v>
          </cell>
          <cell r="AB1031">
            <v>0</v>
          </cell>
          <cell r="AC1031">
            <v>0</v>
          </cell>
          <cell r="AD1031">
            <v>0</v>
          </cell>
          <cell r="AE1031">
            <v>0</v>
          </cell>
          <cell r="AF1031">
            <v>0</v>
          </cell>
          <cell r="AG1031">
            <v>0</v>
          </cell>
          <cell r="AH1031">
            <v>0</v>
          </cell>
          <cell r="AI1031">
            <v>0</v>
          </cell>
          <cell r="AJ1031">
            <v>0</v>
          </cell>
          <cell r="AK1031">
            <v>0</v>
          </cell>
          <cell r="AL1031">
            <v>0</v>
          </cell>
          <cell r="AM1031">
            <v>0</v>
          </cell>
          <cell r="AN1031">
            <v>0</v>
          </cell>
          <cell r="AO1031">
            <v>0</v>
          </cell>
          <cell r="AP1031">
            <v>0</v>
          </cell>
          <cell r="AQ1031">
            <v>0</v>
          </cell>
          <cell r="AR1031">
            <v>0</v>
          </cell>
          <cell r="AS1031">
            <v>0</v>
          </cell>
          <cell r="AT1031">
            <v>0</v>
          </cell>
          <cell r="AU1031">
            <v>0</v>
          </cell>
          <cell r="AV1031">
            <v>0</v>
          </cell>
          <cell r="AW1031">
            <v>0</v>
          </cell>
          <cell r="AX1031">
            <v>0</v>
          </cell>
          <cell r="AY1031">
            <v>0</v>
          </cell>
          <cell r="AZ1031">
            <v>0</v>
          </cell>
          <cell r="BA1031">
            <v>0</v>
          </cell>
          <cell r="BB1031">
            <v>0</v>
          </cell>
          <cell r="BC1031">
            <v>0</v>
          </cell>
          <cell r="BD1031">
            <v>0</v>
          </cell>
          <cell r="BE1031">
            <v>0</v>
          </cell>
          <cell r="BF1031">
            <v>0</v>
          </cell>
          <cell r="BG1031">
            <v>0</v>
          </cell>
          <cell r="BH1031">
            <v>0</v>
          </cell>
          <cell r="BI1031">
            <v>0</v>
          </cell>
          <cell r="BJ1031">
            <v>0</v>
          </cell>
          <cell r="BK1031">
            <v>0</v>
          </cell>
          <cell r="BL1031">
            <v>0</v>
          </cell>
          <cell r="BM1031">
            <v>0</v>
          </cell>
          <cell r="BN1031">
            <v>0</v>
          </cell>
          <cell r="BO1031">
            <v>0</v>
          </cell>
          <cell r="BP1031">
            <v>0</v>
          </cell>
          <cell r="BQ1031">
            <v>0</v>
          </cell>
          <cell r="BR1031">
            <v>0</v>
          </cell>
          <cell r="BS1031">
            <v>0</v>
          </cell>
          <cell r="BT1031">
            <v>0</v>
          </cell>
          <cell r="BU1031">
            <v>0</v>
          </cell>
          <cell r="BV1031">
            <v>0</v>
          </cell>
          <cell r="BW1031">
            <v>0</v>
          </cell>
          <cell r="BX1031">
            <v>0</v>
          </cell>
          <cell r="BY1031">
            <v>2636.6178284644461</v>
          </cell>
          <cell r="BZ1031">
            <v>36143.118711899682</v>
          </cell>
          <cell r="CA1031">
            <v>1824.4067796610168</v>
          </cell>
          <cell r="CB1031">
            <v>433257.83029937261</v>
          </cell>
          <cell r="CC1031">
            <v>526934.50436140154</v>
          </cell>
          <cell r="CD1031">
            <v>282613.47457627114</v>
          </cell>
          <cell r="CE1031">
            <v>0</v>
          </cell>
          <cell r="CF1031">
            <v>0</v>
          </cell>
          <cell r="CG1031">
            <v>0</v>
          </cell>
          <cell r="CH1031">
            <v>0</v>
          </cell>
          <cell r="CI1031">
            <v>0</v>
          </cell>
          <cell r="CJ1031">
            <v>0</v>
          </cell>
          <cell r="CK1031">
            <v>0</v>
          </cell>
          <cell r="CL1031">
            <v>0</v>
          </cell>
          <cell r="CM1031">
            <v>0</v>
          </cell>
        </row>
        <row r="1032">
          <cell r="C1032" t="str">
            <v>HB5</v>
          </cell>
          <cell r="E1032">
            <v>256398.49227789679</v>
          </cell>
          <cell r="F1032">
            <v>276067.29355206416</v>
          </cell>
          <cell r="G1032">
            <v>164085.42372881353</v>
          </cell>
          <cell r="N1032">
            <v>0</v>
          </cell>
          <cell r="O1032">
            <v>0</v>
          </cell>
          <cell r="P1032">
            <v>0</v>
          </cell>
          <cell r="Q1032">
            <v>0</v>
          </cell>
          <cell r="R1032">
            <v>0</v>
          </cell>
          <cell r="S1032">
            <v>0</v>
          </cell>
          <cell r="T1032">
            <v>0</v>
          </cell>
          <cell r="U1032">
            <v>0</v>
          </cell>
          <cell r="V1032">
            <v>0</v>
          </cell>
          <cell r="W1032">
            <v>0</v>
          </cell>
          <cell r="X1032">
            <v>0</v>
          </cell>
          <cell r="Y1032">
            <v>0</v>
          </cell>
          <cell r="Z1032">
            <v>0</v>
          </cell>
          <cell r="AA1032">
            <v>0</v>
          </cell>
          <cell r="AB1032">
            <v>0</v>
          </cell>
          <cell r="AC1032">
            <v>0</v>
          </cell>
          <cell r="AD1032">
            <v>0</v>
          </cell>
          <cell r="AE1032">
            <v>0</v>
          </cell>
          <cell r="AF1032">
            <v>0</v>
          </cell>
          <cell r="AG1032">
            <v>0</v>
          </cell>
          <cell r="AH1032">
            <v>0</v>
          </cell>
          <cell r="AI1032">
            <v>0</v>
          </cell>
          <cell r="AJ1032">
            <v>0</v>
          </cell>
          <cell r="AK1032">
            <v>0</v>
          </cell>
          <cell r="AL1032">
            <v>0</v>
          </cell>
          <cell r="AM1032">
            <v>0</v>
          </cell>
          <cell r="AN1032">
            <v>0</v>
          </cell>
          <cell r="AO1032">
            <v>0</v>
          </cell>
          <cell r="AP1032">
            <v>0</v>
          </cell>
          <cell r="AQ1032">
            <v>0</v>
          </cell>
          <cell r="AR1032">
            <v>0</v>
          </cell>
          <cell r="AS1032">
            <v>0</v>
          </cell>
          <cell r="AT1032">
            <v>0</v>
          </cell>
          <cell r="AU1032">
            <v>0</v>
          </cell>
          <cell r="AV1032">
            <v>0</v>
          </cell>
          <cell r="AW1032">
            <v>0</v>
          </cell>
          <cell r="AX1032">
            <v>0</v>
          </cell>
          <cell r="AY1032">
            <v>0</v>
          </cell>
          <cell r="AZ1032">
            <v>0</v>
          </cell>
          <cell r="BA1032">
            <v>0</v>
          </cell>
          <cell r="BB1032">
            <v>0</v>
          </cell>
          <cell r="BC1032">
            <v>0</v>
          </cell>
          <cell r="BD1032">
            <v>0</v>
          </cell>
          <cell r="BE1032">
            <v>0</v>
          </cell>
          <cell r="BF1032">
            <v>0</v>
          </cell>
          <cell r="BG1032">
            <v>0</v>
          </cell>
          <cell r="BH1032">
            <v>0</v>
          </cell>
          <cell r="BI1032">
            <v>0</v>
          </cell>
          <cell r="BJ1032">
            <v>0</v>
          </cell>
          <cell r="BK1032">
            <v>0</v>
          </cell>
          <cell r="BL1032">
            <v>0</v>
          </cell>
          <cell r="BM1032">
            <v>0</v>
          </cell>
          <cell r="BN1032">
            <v>0</v>
          </cell>
          <cell r="BO1032">
            <v>0</v>
          </cell>
          <cell r="BP1032">
            <v>0</v>
          </cell>
          <cell r="BQ1032">
            <v>0</v>
          </cell>
          <cell r="BR1032">
            <v>0</v>
          </cell>
          <cell r="BS1032">
            <v>0</v>
          </cell>
          <cell r="BT1032">
            <v>0</v>
          </cell>
          <cell r="BU1032">
            <v>0</v>
          </cell>
          <cell r="BV1032">
            <v>0</v>
          </cell>
          <cell r="BW1032">
            <v>0</v>
          </cell>
          <cell r="BX1032">
            <v>0</v>
          </cell>
          <cell r="BY1032">
            <v>0</v>
          </cell>
          <cell r="BZ1032">
            <v>0</v>
          </cell>
          <cell r="CA1032">
            <v>0</v>
          </cell>
          <cell r="CB1032">
            <v>256398.49227789679</v>
          </cell>
          <cell r="CC1032">
            <v>276067.29355206416</v>
          </cell>
          <cell r="CD1032">
            <v>164085.42372881353</v>
          </cell>
          <cell r="CE1032">
            <v>0</v>
          </cell>
          <cell r="CF1032">
            <v>0</v>
          </cell>
          <cell r="CG1032">
            <v>0</v>
          </cell>
          <cell r="CH1032">
            <v>0</v>
          </cell>
          <cell r="CI1032">
            <v>0</v>
          </cell>
          <cell r="CJ1032">
            <v>0</v>
          </cell>
          <cell r="CK1032">
            <v>0</v>
          </cell>
          <cell r="CL1032">
            <v>0</v>
          </cell>
          <cell r="CM1032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ected Case OPEX Forecast"/>
      <sheetName val="Realistic Profile"/>
      <sheetName val=" Tail End OPEX Forecasts"/>
      <sheetName val="Lifting Costs Graph Realistic"/>
      <sheetName val="Lifting Costs"/>
      <sheetName val="PipelineOpsBudgetLifecycleTailM"/>
      <sheetName val="Expected Case Profile"/>
      <sheetName val="G&amp;A Buildup"/>
      <sheetName val="Maintenance Cost Buildup"/>
      <sheetName val="Well Operations"/>
      <sheetName val="Marine and Logisics"/>
      <sheetName val="Chart1"/>
      <sheetName val="Chart2"/>
      <sheetName val="Pain"/>
      <sheetName val="Ghost 2006 to 2003"/>
      <sheetName val="Graph Data"/>
      <sheetName val="OPEX Bulid-up"/>
      <sheetName val="2003 cost build-up"/>
      <sheetName val="2006 cost build-up"/>
      <sheetName val="2011 cost build-up"/>
      <sheetName val="ChemicalBudgetLifecycleEstimate"/>
      <sheetName val="G&amp;ALifeCycleEstimate"/>
      <sheetName val="Budget 2003"/>
      <sheetName val="PipelineOpsBudgetLifecycle"/>
      <sheetName val="RateProfiles"/>
      <sheetName val="ESP Rental Forecast Opex"/>
      <sheetName val="Maintenance Events"/>
      <sheetName val="Maintenance EventsTailMods"/>
      <sheetName val="WellOperationsLifecycleEstimate"/>
      <sheetName val="Old"/>
      <sheetName val="ESP rental calculation sheet"/>
      <sheetName val="Defn Phase Tonnes &amp; Volumes"/>
      <sheetName val="UOP DD&amp;A"/>
      <sheetName val="Ref"/>
      <sheetName val="ABS Structure-Local Curr."/>
      <sheetName val="Internal charge In 2009"/>
      <sheetName val="SetupDetails"/>
      <sheetName val="bus"/>
      <sheetName val="HVEC"/>
      <sheetName val="T04314F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>
        <row r="1">
          <cell r="A1" t="str">
            <v>Phase</v>
          </cell>
          <cell r="B1" t="str">
            <v>Oil Rate (stb/d)</v>
          </cell>
          <cell r="E1" t="str">
            <v>Gas Rate (mmscf/d)</v>
          </cell>
          <cell r="H1" t="str">
            <v>Water Rate (stb/d)</v>
          </cell>
        </row>
        <row r="2">
          <cell r="B2" t="str">
            <v>Do Nothing</v>
          </cell>
          <cell r="C2" t="str">
            <v>Expected</v>
          </cell>
          <cell r="D2" t="str">
            <v>Low Side</v>
          </cell>
          <cell r="E2" t="str">
            <v>Do Nothing</v>
          </cell>
          <cell r="F2" t="str">
            <v>Expected</v>
          </cell>
          <cell r="G2" t="str">
            <v>Low Side</v>
          </cell>
          <cell r="H2" t="str">
            <v>Do Nothing</v>
          </cell>
          <cell r="I2" t="str">
            <v>Expected</v>
          </cell>
          <cell r="J2" t="str">
            <v>Low Side</v>
          </cell>
        </row>
        <row r="3">
          <cell r="A3" t="str">
            <v>1H 03</v>
          </cell>
          <cell r="B3">
            <v>49938.369752521314</v>
          </cell>
          <cell r="C3">
            <v>52156.563449665315</v>
          </cell>
          <cell r="D3">
            <v>39950.695802017057</v>
          </cell>
          <cell r="E3">
            <v>238.43934426229524</v>
          </cell>
          <cell r="F3">
            <v>238.43333333333314</v>
          </cell>
          <cell r="G3">
            <v>190.75147540983619</v>
          </cell>
          <cell r="H3">
            <v>56700</v>
          </cell>
          <cell r="I3">
            <v>56700</v>
          </cell>
          <cell r="J3">
            <v>56700</v>
          </cell>
        </row>
        <row r="4">
          <cell r="A4" t="str">
            <v>2H 03</v>
          </cell>
          <cell r="B4">
            <v>43808.024819997059</v>
          </cell>
          <cell r="C4">
            <v>52799.662685845658</v>
          </cell>
          <cell r="D4">
            <v>35046.41985599765</v>
          </cell>
          <cell r="E4">
            <v>258.68618784530361</v>
          </cell>
          <cell r="F4">
            <v>258.07237569060766</v>
          </cell>
          <cell r="G4">
            <v>206.9489502762429</v>
          </cell>
          <cell r="H4">
            <v>56700</v>
          </cell>
          <cell r="I4">
            <v>56700</v>
          </cell>
          <cell r="J4">
            <v>56700</v>
          </cell>
        </row>
        <row r="5">
          <cell r="A5" t="str">
            <v>1H 04</v>
          </cell>
          <cell r="B5">
            <v>32766.453868440276</v>
          </cell>
          <cell r="C5">
            <v>43063.65199865969</v>
          </cell>
          <cell r="D5">
            <v>26213.163094752221</v>
          </cell>
          <cell r="E5">
            <v>237.73260869565209</v>
          </cell>
          <cell r="F5">
            <v>237.66521739130454</v>
          </cell>
          <cell r="G5">
            <v>190.18608695652168</v>
          </cell>
          <cell r="H5">
            <v>58500</v>
          </cell>
          <cell r="I5">
            <v>58500</v>
          </cell>
          <cell r="J5">
            <v>58500</v>
          </cell>
        </row>
        <row r="6">
          <cell r="A6" t="str">
            <v>2H 04</v>
          </cell>
          <cell r="B6">
            <v>27846.723123098709</v>
          </cell>
          <cell r="C6">
            <v>40962.820011082113</v>
          </cell>
          <cell r="D6">
            <v>22277.378498478967</v>
          </cell>
          <cell r="E6">
            <v>213.50659340659348</v>
          </cell>
          <cell r="F6">
            <v>212.86318681318659</v>
          </cell>
          <cell r="G6">
            <v>170.80527472527478</v>
          </cell>
          <cell r="H6">
            <v>58500</v>
          </cell>
          <cell r="I6">
            <v>58500</v>
          </cell>
          <cell r="J6">
            <v>58500</v>
          </cell>
        </row>
        <row r="7">
          <cell r="A7" t="str">
            <v>1H 05</v>
          </cell>
          <cell r="B7">
            <v>24435.248727173752</v>
          </cell>
          <cell r="C7">
            <v>36754.911093083443</v>
          </cell>
          <cell r="D7">
            <v>19548.198981739002</v>
          </cell>
          <cell r="E7">
            <v>159.50597826086906</v>
          </cell>
          <cell r="F7">
            <v>169.31847826086997</v>
          </cell>
          <cell r="G7">
            <v>127.60478260869525</v>
          </cell>
          <cell r="H7">
            <v>58500</v>
          </cell>
          <cell r="I7">
            <v>58500</v>
          </cell>
          <cell r="J7">
            <v>58500</v>
          </cell>
        </row>
        <row r="8">
          <cell r="A8" t="str">
            <v>2H 05</v>
          </cell>
          <cell r="B8">
            <v>20950.224742066912</v>
          </cell>
          <cell r="C8">
            <v>34054.046428178299</v>
          </cell>
          <cell r="D8">
            <v>16760.179793653529</v>
          </cell>
          <cell r="E8">
            <v>182.57513812154772</v>
          </cell>
          <cell r="F8">
            <v>213.2464088397787</v>
          </cell>
          <cell r="G8">
            <v>146.06011049723818</v>
          </cell>
          <cell r="H8">
            <v>58500</v>
          </cell>
          <cell r="I8">
            <v>58500</v>
          </cell>
          <cell r="J8">
            <v>58500</v>
          </cell>
        </row>
        <row r="9">
          <cell r="A9" t="str">
            <v>1H 06</v>
          </cell>
          <cell r="B9">
            <v>15709.702692268485</v>
          </cell>
          <cell r="C9">
            <v>26472.321549906505</v>
          </cell>
          <cell r="D9">
            <v>12567.762153814789</v>
          </cell>
          <cell r="E9">
            <v>128.05380434782569</v>
          </cell>
          <cell r="F9">
            <v>170.30760869565202</v>
          </cell>
          <cell r="G9">
            <v>102.44304347826056</v>
          </cell>
          <cell r="H9">
            <v>58500</v>
          </cell>
          <cell r="I9">
            <v>58500</v>
          </cell>
          <cell r="J9">
            <v>58500</v>
          </cell>
        </row>
        <row r="10">
          <cell r="A10" t="str">
            <v>2H 06</v>
          </cell>
          <cell r="B10">
            <v>11805.053581050599</v>
          </cell>
          <cell r="C10">
            <v>21748.951119928159</v>
          </cell>
          <cell r="D10">
            <v>9444.0428648404795</v>
          </cell>
          <cell r="E10">
            <v>168.80165745856402</v>
          </cell>
          <cell r="F10">
            <v>227.58895027624342</v>
          </cell>
          <cell r="G10">
            <v>135.04132596685122</v>
          </cell>
          <cell r="H10">
            <v>58500</v>
          </cell>
          <cell r="I10">
            <v>58500</v>
          </cell>
          <cell r="J10">
            <v>58500</v>
          </cell>
        </row>
        <row r="11">
          <cell r="A11" t="str">
            <v>1H 07</v>
          </cell>
          <cell r="B11">
            <v>11228.800933485933</v>
          </cell>
          <cell r="C11">
            <v>12286.258936981352</v>
          </cell>
          <cell r="D11">
            <v>8983.0407467887471</v>
          </cell>
          <cell r="E11">
            <v>130.39619565217308</v>
          </cell>
          <cell r="F11">
            <v>190.40543478260847</v>
          </cell>
          <cell r="G11">
            <v>104.31695652173846</v>
          </cell>
          <cell r="H11">
            <v>58500</v>
          </cell>
          <cell r="I11">
            <v>58500</v>
          </cell>
          <cell r="J11">
            <v>58500</v>
          </cell>
        </row>
        <row r="12">
          <cell r="A12" t="str">
            <v>2H 07</v>
          </cell>
          <cell r="B12">
            <v>10624.92013838628</v>
          </cell>
          <cell r="C12">
            <v>12375.624430615735</v>
          </cell>
          <cell r="D12">
            <v>8499.9361107090244</v>
          </cell>
          <cell r="E12">
            <v>127.41767955801153</v>
          </cell>
          <cell r="F12">
            <v>226.50994475138106</v>
          </cell>
          <cell r="G12">
            <v>101.93414364640923</v>
          </cell>
          <cell r="H12">
            <v>58500</v>
          </cell>
          <cell r="I12">
            <v>58500</v>
          </cell>
          <cell r="J12">
            <v>58500</v>
          </cell>
        </row>
        <row r="13">
          <cell r="A13" t="str">
            <v>1H 08</v>
          </cell>
          <cell r="B13">
            <v>9308.0248576210197</v>
          </cell>
          <cell r="C13">
            <v>9071.5305195964411</v>
          </cell>
          <cell r="D13">
            <v>7446.4198860968163</v>
          </cell>
          <cell r="E13">
            <v>111.64021739130418</v>
          </cell>
          <cell r="F13">
            <v>189.20706521739157</v>
          </cell>
          <cell r="G13">
            <v>89.312173913043353</v>
          </cell>
          <cell r="H13">
            <v>58500</v>
          </cell>
          <cell r="I13">
            <v>58500</v>
          </cell>
          <cell r="J13">
            <v>58500</v>
          </cell>
        </row>
        <row r="14">
          <cell r="A14" t="str">
            <v>2H 08</v>
          </cell>
          <cell r="B14">
            <v>9370.0251681801401</v>
          </cell>
          <cell r="C14">
            <v>11235.15500597961</v>
          </cell>
          <cell r="D14">
            <v>7496.0201345441128</v>
          </cell>
          <cell r="E14">
            <v>116.54560439560467</v>
          </cell>
          <cell r="F14">
            <v>226.25329670329654</v>
          </cell>
          <cell r="G14">
            <v>93.236483516483744</v>
          </cell>
          <cell r="H14">
            <v>58500</v>
          </cell>
          <cell r="I14">
            <v>58500</v>
          </cell>
          <cell r="J14">
            <v>58500</v>
          </cell>
        </row>
        <row r="15">
          <cell r="A15" t="str">
            <v>1H 09</v>
          </cell>
          <cell r="B15">
            <v>8185.1379579204768</v>
          </cell>
          <cell r="C15">
            <v>10105.695451298998</v>
          </cell>
          <cell r="D15">
            <v>6548.110366336382</v>
          </cell>
          <cell r="E15">
            <v>96.378260869565338</v>
          </cell>
          <cell r="F15">
            <v>185.00543478260897</v>
          </cell>
          <cell r="G15">
            <v>77.102608695652279</v>
          </cell>
          <cell r="H15">
            <v>58500</v>
          </cell>
          <cell r="I15">
            <v>58500</v>
          </cell>
          <cell r="J15">
            <v>58500</v>
          </cell>
        </row>
        <row r="16">
          <cell r="A16" t="str">
            <v>2H 09</v>
          </cell>
          <cell r="B16">
            <v>8184.1972901328218</v>
          </cell>
          <cell r="C16">
            <v>8131.6870318899091</v>
          </cell>
          <cell r="D16">
            <v>6547.3578321062578</v>
          </cell>
          <cell r="E16">
            <v>96.143093922651687</v>
          </cell>
          <cell r="F16">
            <v>199.44254143646421</v>
          </cell>
          <cell r="G16">
            <v>76.914475138121361</v>
          </cell>
          <cell r="H16">
            <v>58500</v>
          </cell>
          <cell r="I16">
            <v>58500</v>
          </cell>
          <cell r="J16">
            <v>58500</v>
          </cell>
        </row>
        <row r="17">
          <cell r="A17" t="str">
            <v>1H 10</v>
          </cell>
          <cell r="B17">
            <v>6743.4029074785058</v>
          </cell>
          <cell r="C17">
            <v>6629.8812010832344</v>
          </cell>
          <cell r="D17">
            <v>5394.7223259828052</v>
          </cell>
          <cell r="E17">
            <v>82.498913043478254</v>
          </cell>
          <cell r="F17">
            <v>141.71739130434733</v>
          </cell>
          <cell r="G17">
            <v>65.9991304347826</v>
          </cell>
          <cell r="H17">
            <v>58500</v>
          </cell>
          <cell r="I17">
            <v>58500</v>
          </cell>
          <cell r="J17">
            <v>58500</v>
          </cell>
        </row>
        <row r="18">
          <cell r="A18" t="str">
            <v>2H 10</v>
          </cell>
          <cell r="B18">
            <v>6728.7641613819405</v>
          </cell>
          <cell r="C18">
            <v>6672.4480999542429</v>
          </cell>
          <cell r="D18">
            <v>5383.0113291055532</v>
          </cell>
          <cell r="E18">
            <v>78.83922651933706</v>
          </cell>
          <cell r="F18">
            <v>152.35911602209944</v>
          </cell>
          <cell r="G18">
            <v>63.07138121546965</v>
          </cell>
          <cell r="H18">
            <v>58500</v>
          </cell>
          <cell r="I18">
            <v>58500</v>
          </cell>
          <cell r="J18">
            <v>58500</v>
          </cell>
        </row>
        <row r="19">
          <cell r="A19" t="str">
            <v>1H 11</v>
          </cell>
          <cell r="B19">
            <v>5631.5539088771211</v>
          </cell>
          <cell r="C19">
            <v>5680.8697586524922</v>
          </cell>
          <cell r="D19">
            <v>4505.2431271016967</v>
          </cell>
          <cell r="E19">
            <v>67.576086956521578</v>
          </cell>
          <cell r="F19">
            <v>116.48369565217386</v>
          </cell>
          <cell r="G19">
            <v>54.060869565217267</v>
          </cell>
          <cell r="H19">
            <v>58500</v>
          </cell>
          <cell r="I19">
            <v>58500</v>
          </cell>
          <cell r="J19">
            <v>58500</v>
          </cell>
        </row>
        <row r="20">
          <cell r="A20" t="str">
            <v>2H 11</v>
          </cell>
          <cell r="B20">
            <v>5592.9548216804487</v>
          </cell>
          <cell r="C20">
            <v>5699.5427108504819</v>
          </cell>
          <cell r="D20">
            <v>4474.3638573443595</v>
          </cell>
          <cell r="E20">
            <v>56.76519337016569</v>
          </cell>
          <cell r="F20">
            <v>121.1381215469622</v>
          </cell>
          <cell r="G20">
            <v>45.412154696132554</v>
          </cell>
          <cell r="H20">
            <v>58500</v>
          </cell>
          <cell r="I20">
            <v>58500</v>
          </cell>
          <cell r="J20">
            <v>58500</v>
          </cell>
        </row>
        <row r="21">
          <cell r="A21" t="str">
            <v>1H 12</v>
          </cell>
          <cell r="B21">
            <v>5410.3870294318667</v>
          </cell>
          <cell r="C21">
            <v>5222.2718581673571</v>
          </cell>
          <cell r="D21">
            <v>4328.3096235454932</v>
          </cell>
          <cell r="E21">
            <v>45.425000000000672</v>
          </cell>
          <cell r="F21">
            <v>90.054347826086612</v>
          </cell>
          <cell r="G21">
            <v>36.340000000000536</v>
          </cell>
          <cell r="H21">
            <v>58500</v>
          </cell>
          <cell r="I21">
            <v>58500</v>
          </cell>
          <cell r="J21">
            <v>58500</v>
          </cell>
        </row>
        <row r="22">
          <cell r="A22" t="str">
            <v>2H 12</v>
          </cell>
          <cell r="B22">
            <v>5567.932633827465</v>
          </cell>
          <cell r="C22">
            <v>5244.8281171258031</v>
          </cell>
          <cell r="D22">
            <v>4454.3461070619724</v>
          </cell>
          <cell r="E22">
            <v>35.913736263735544</v>
          </cell>
          <cell r="F22">
            <v>83.373626373626252</v>
          </cell>
          <cell r="G22">
            <v>28.730989010988438</v>
          </cell>
          <cell r="H22">
            <v>58500</v>
          </cell>
          <cell r="I22">
            <v>58500</v>
          </cell>
          <cell r="J22">
            <v>58500</v>
          </cell>
        </row>
        <row r="23">
          <cell r="A23" t="str">
            <v>1H 13</v>
          </cell>
          <cell r="B23">
            <v>5224.4807323750774</v>
          </cell>
          <cell r="C23">
            <v>5217.651898640087</v>
          </cell>
          <cell r="D23">
            <v>4179.5845859000619</v>
          </cell>
          <cell r="E23">
            <v>22.207065217391239</v>
          </cell>
          <cell r="F23">
            <v>62.559782608695478</v>
          </cell>
          <cell r="G23">
            <v>17.765652173912994</v>
          </cell>
          <cell r="H23">
            <v>58500</v>
          </cell>
          <cell r="I23">
            <v>58500</v>
          </cell>
          <cell r="J23">
            <v>58500</v>
          </cell>
        </row>
        <row r="24">
          <cell r="A24" t="str">
            <v>2H 13</v>
          </cell>
          <cell r="B24">
            <v>5085.4290749165611</v>
          </cell>
          <cell r="C24">
            <v>4990.5015863651761</v>
          </cell>
          <cell r="D24">
            <v>4068.3432599332491</v>
          </cell>
          <cell r="E24">
            <v>14.074585635359192</v>
          </cell>
          <cell r="F24">
            <v>40.02762430939292</v>
          </cell>
          <cell r="G24">
            <v>11.259668508287355</v>
          </cell>
          <cell r="H24">
            <v>58500</v>
          </cell>
          <cell r="I24">
            <v>58500</v>
          </cell>
          <cell r="J24">
            <v>58500</v>
          </cell>
        </row>
        <row r="25">
          <cell r="A25" t="str">
            <v>1H 14</v>
          </cell>
          <cell r="B25">
            <v>4899.1218157039129</v>
          </cell>
          <cell r="C25">
            <v>4658.2804443977548</v>
          </cell>
          <cell r="D25">
            <v>3919.2974525631307</v>
          </cell>
          <cell r="E25">
            <v>7.4195652173916988</v>
          </cell>
          <cell r="F25">
            <v>24.847826086955919</v>
          </cell>
          <cell r="G25">
            <v>5.9356521739133594</v>
          </cell>
          <cell r="H25">
            <v>58500</v>
          </cell>
          <cell r="I25">
            <v>58500</v>
          </cell>
          <cell r="J25">
            <v>58500</v>
          </cell>
        </row>
        <row r="26">
          <cell r="A26" t="str">
            <v>2H 14</v>
          </cell>
          <cell r="B26">
            <v>4877.1142730663896</v>
          </cell>
          <cell r="C26">
            <v>4614.8228417073888</v>
          </cell>
          <cell r="D26">
            <v>3901.691418453112</v>
          </cell>
          <cell r="E26">
            <v>1.9176795580107997</v>
          </cell>
          <cell r="F26">
            <v>13.98342541436436</v>
          </cell>
          <cell r="G26">
            <v>1.5341436464086398</v>
          </cell>
          <cell r="H26">
            <v>58500</v>
          </cell>
          <cell r="I26">
            <v>58500</v>
          </cell>
          <cell r="J26">
            <v>58500</v>
          </cell>
        </row>
        <row r="27">
          <cell r="A27" t="str">
            <v>1H 15</v>
          </cell>
          <cell r="B27">
            <v>4721.8310940275469</v>
          </cell>
          <cell r="C27">
            <v>4435.9364715236206</v>
          </cell>
          <cell r="D27">
            <v>3777.4648752220378</v>
          </cell>
          <cell r="E27">
            <v>0</v>
          </cell>
          <cell r="F27">
            <v>3.7282608695660278</v>
          </cell>
          <cell r="G27">
            <v>0</v>
          </cell>
          <cell r="H27">
            <v>58500</v>
          </cell>
          <cell r="I27">
            <v>58500</v>
          </cell>
          <cell r="J27">
            <v>58500</v>
          </cell>
        </row>
        <row r="28">
          <cell r="A28" t="str">
            <v>2H 15</v>
          </cell>
          <cell r="B28">
            <v>4721.8310940275469</v>
          </cell>
          <cell r="C28">
            <v>4421.0234280453569</v>
          </cell>
          <cell r="D28">
            <v>3777.4648752220378</v>
          </cell>
          <cell r="E28">
            <v>0</v>
          </cell>
          <cell r="F28">
            <v>0</v>
          </cell>
          <cell r="G28">
            <v>0</v>
          </cell>
          <cell r="H28">
            <v>58500</v>
          </cell>
          <cell r="I28">
            <v>58500</v>
          </cell>
          <cell r="J28">
            <v>58500</v>
          </cell>
        </row>
        <row r="29">
          <cell r="A29" t="str">
            <v>1H 16</v>
          </cell>
          <cell r="B29">
            <v>4580.824527867012</v>
          </cell>
          <cell r="C29">
            <v>4287.3269234864192</v>
          </cell>
          <cell r="D29">
            <v>3664.6596222936096</v>
          </cell>
          <cell r="E29">
            <v>0</v>
          </cell>
          <cell r="F29">
            <v>0</v>
          </cell>
          <cell r="G29">
            <v>0</v>
          </cell>
          <cell r="H29">
            <v>58500</v>
          </cell>
          <cell r="I29">
            <v>58500</v>
          </cell>
          <cell r="J29">
            <v>58500</v>
          </cell>
        </row>
        <row r="30">
          <cell r="A30" t="str">
            <v>2H 16</v>
          </cell>
          <cell r="B30">
            <v>4580.824527867012</v>
          </cell>
          <cell r="C30">
            <v>4287.3269234864192</v>
          </cell>
          <cell r="D30">
            <v>3664.6596222936096</v>
          </cell>
          <cell r="E30">
            <v>0</v>
          </cell>
          <cell r="F30">
            <v>0</v>
          </cell>
          <cell r="G30">
            <v>0</v>
          </cell>
          <cell r="H30">
            <v>58500</v>
          </cell>
          <cell r="I30">
            <v>58500</v>
          </cell>
          <cell r="J30">
            <v>58500</v>
          </cell>
        </row>
        <row r="31">
          <cell r="A31" t="str">
            <v>1H 17</v>
          </cell>
          <cell r="B31">
            <v>0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</row>
        <row r="32">
          <cell r="A32" t="str">
            <v>2H 17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</row>
        <row r="33">
          <cell r="A33" t="str">
            <v>1H 18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</row>
        <row r="34">
          <cell r="A34" t="str">
            <v>2H 18</v>
          </cell>
          <cell r="B34">
            <v>0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</row>
        <row r="35">
          <cell r="A35" t="str">
            <v>1H 19</v>
          </cell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</row>
        <row r="36">
          <cell r="A36" t="str">
            <v>2H 19</v>
          </cell>
          <cell r="B36">
            <v>0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</row>
        <row r="37">
          <cell r="A37" t="str">
            <v>1H 20</v>
          </cell>
          <cell r="B37">
            <v>0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</row>
        <row r="38">
          <cell r="A38" t="str">
            <v>2H 20</v>
          </cell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</row>
      </sheetData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Matrix"/>
      <sheetName val="Replication Summary"/>
      <sheetName val="Listings"/>
    </sheetNames>
    <sheetDataSet>
      <sheetData sheetId="0" refreshError="1"/>
      <sheetData sheetId="1" refreshError="1"/>
      <sheetData sheetId="2" refreshError="1"/>
      <sheetData sheetId="3" refreshError="1">
        <row r="5">
          <cell r="C5" t="str">
            <v>About BHP Billiton</v>
          </cell>
          <cell r="D5" t="str">
            <v>Accidental Discharges</v>
          </cell>
        </row>
        <row r="6">
          <cell r="C6" t="str">
            <v>About Us</v>
          </cell>
          <cell r="D6" t="str">
            <v>Assistance for Natural Disasters</v>
          </cell>
        </row>
        <row r="7">
          <cell r="C7" t="str">
            <v>Community</v>
          </cell>
          <cell r="D7" t="str">
            <v>Audit and Assessment</v>
          </cell>
        </row>
        <row r="8">
          <cell r="C8" t="str">
            <v>Community Programs</v>
          </cell>
          <cell r="D8" t="str">
            <v>Back Cover</v>
          </cell>
        </row>
        <row r="9">
          <cell r="C9" t="str">
            <v>Community Relations</v>
          </cell>
          <cell r="D9" t="str">
            <v>Beyond the Mine Gate</v>
          </cell>
        </row>
        <row r="10">
          <cell r="C10" t="str">
            <v>Emissions</v>
          </cell>
          <cell r="D10" t="str">
            <v>Biodiversity</v>
          </cell>
        </row>
        <row r="11">
          <cell r="C11" t="str">
            <v>Employees and Contractors</v>
          </cell>
          <cell r="D11" t="str">
            <v>Business Conduct</v>
          </cell>
        </row>
        <row r="12">
          <cell r="C12" t="str">
            <v>Environment</v>
          </cell>
          <cell r="D12" t="str">
            <v>Business in the Community - Corporate Responsibility Index</v>
          </cell>
        </row>
        <row r="13">
          <cell r="C13" t="str">
            <v>Environment - Resource Use Waste</v>
          </cell>
          <cell r="D13" t="str">
            <v>Classified Injury Frequency Rate</v>
          </cell>
        </row>
        <row r="14">
          <cell r="C14" t="str">
            <v>Fatal Risk</v>
          </cell>
          <cell r="D14" t="str">
            <v>Community Complaints</v>
          </cell>
        </row>
        <row r="15">
          <cell r="C15" t="str">
            <v>Global Compact Navigator</v>
          </cell>
          <cell r="D15" t="str">
            <v>Community Contributions</v>
          </cell>
        </row>
        <row r="16">
          <cell r="C16" t="str">
            <v>Governance - Our Performance</v>
          </cell>
          <cell r="D16" t="str">
            <v>Community Planning</v>
          </cell>
        </row>
        <row r="17">
          <cell r="C17" t="str">
            <v>Health</v>
          </cell>
          <cell r="D17" t="str">
            <v>Community Relations</v>
          </cell>
        </row>
        <row r="18">
          <cell r="C18" t="str">
            <v>Human Rights</v>
          </cell>
          <cell r="D18" t="str">
            <v>Contractor Partnering and Engagement</v>
          </cell>
        </row>
        <row r="19">
          <cell r="C19" t="str">
            <v>Investment Community</v>
          </cell>
          <cell r="D19" t="str">
            <v>Diversity</v>
          </cell>
        </row>
        <row r="20">
          <cell r="C20" t="str">
            <v>Our Performance - Community</v>
          </cell>
          <cell r="D20" t="str">
            <v>Economic Contribution</v>
          </cell>
        </row>
        <row r="21">
          <cell r="C21" t="str">
            <v>Our Performance - Environment</v>
          </cell>
          <cell r="D21" t="str">
            <v>Emissions - Fluoride</v>
          </cell>
        </row>
        <row r="22">
          <cell r="C22" t="str">
            <v>Our Performance - Governance</v>
          </cell>
          <cell r="D22" t="str">
            <v>Emissions - Greenhouse Gases</v>
          </cell>
        </row>
        <row r="23">
          <cell r="C23" t="str">
            <v>Our Performance - Health</v>
          </cell>
          <cell r="D23" t="str">
            <v>Emissions - Oxides of Nitrogen</v>
          </cell>
        </row>
        <row r="24">
          <cell r="C24" t="str">
            <v>Our Performance - Safety</v>
          </cell>
          <cell r="D24" t="str">
            <v>Emissions - Oxides of Sulphur</v>
          </cell>
        </row>
        <row r="25">
          <cell r="C25" t="str">
            <v>Our Performance - Socio-Economic</v>
          </cell>
          <cell r="D25" t="str">
            <v>Emissions - Ozone-Depleting Substances</v>
          </cell>
        </row>
        <row r="26">
          <cell r="C26" t="str">
            <v>Our Stakeholders</v>
          </cell>
          <cell r="D26" t="str">
            <v>Employee Match Giving Program</v>
          </cell>
        </row>
        <row r="27">
          <cell r="C27" t="str">
            <v>Performance at a Glance</v>
          </cell>
          <cell r="D27" t="str">
            <v>Employee Relations</v>
          </cell>
        </row>
        <row r="28">
          <cell r="C28" t="str">
            <v>Resource Stewardship</v>
          </cell>
          <cell r="D28" t="str">
            <v>Environmental Fines</v>
          </cell>
        </row>
        <row r="29">
          <cell r="C29" t="str">
            <v>Safety</v>
          </cell>
          <cell r="D29" t="str">
            <v>Environmental Incidents</v>
          </cell>
        </row>
        <row r="30">
          <cell r="C30" t="str">
            <v>Socio Economic</v>
          </cell>
          <cell r="D30" t="str">
            <v>Environmental Management Systems</v>
          </cell>
        </row>
        <row r="31">
          <cell r="C31" t="str">
            <v>Stewardship</v>
          </cell>
          <cell r="D31" t="str">
            <v>Environmental Spending</v>
          </cell>
        </row>
        <row r="32">
          <cell r="C32" t="str">
            <v>Sustainable Community Development and Closure</v>
          </cell>
          <cell r="D32" t="str">
            <v>Fatal Risks</v>
          </cell>
        </row>
        <row r="33">
          <cell r="D33" t="str">
            <v>Fatalities</v>
          </cell>
        </row>
        <row r="34">
          <cell r="D34" t="str">
            <v>GCN-Principle 1</v>
          </cell>
        </row>
        <row r="35">
          <cell r="D35" t="str">
            <v>GCN-Principle 10</v>
          </cell>
        </row>
        <row r="36">
          <cell r="D36" t="str">
            <v>GCN-Principle 2</v>
          </cell>
        </row>
        <row r="37">
          <cell r="D37" t="str">
            <v>GCN-Principle 3</v>
          </cell>
        </row>
        <row r="38">
          <cell r="D38" t="str">
            <v>GCN-Principle 4</v>
          </cell>
        </row>
        <row r="39">
          <cell r="D39" t="str">
            <v>GCN-Principle 5</v>
          </cell>
        </row>
        <row r="40">
          <cell r="D40" t="str">
            <v>GCN-Principle 6</v>
          </cell>
        </row>
        <row r="41">
          <cell r="D41" t="str">
            <v>GCN-Principle 7</v>
          </cell>
        </row>
        <row r="42">
          <cell r="D42" t="str">
            <v>GCN-Principle 8</v>
          </cell>
        </row>
        <row r="43">
          <cell r="D43" t="str">
            <v>GCN-Principle 9</v>
          </cell>
        </row>
        <row r="44">
          <cell r="D44" t="str">
            <v>General Waste</v>
          </cell>
        </row>
        <row r="45">
          <cell r="D45" t="str">
            <v>Global Community Network</v>
          </cell>
        </row>
        <row r="46">
          <cell r="D46" t="str">
            <v>Hazardous Waste</v>
          </cell>
        </row>
        <row r="47">
          <cell r="D47" t="str">
            <v>HSEC Target Scorecard</v>
          </cell>
        </row>
        <row r="48">
          <cell r="D48" t="str">
            <v>Human Rights Self-Assessment</v>
          </cell>
        </row>
        <row r="49">
          <cell r="D49" t="str">
            <v>Injury Frequency Rates</v>
          </cell>
        </row>
        <row r="50">
          <cell r="D50" t="str">
            <v>Management System Review</v>
          </cell>
        </row>
        <row r="51">
          <cell r="D51" t="str">
            <v>Message from the Manager Social Responsibility</v>
          </cell>
        </row>
        <row r="52">
          <cell r="D52" t="str">
            <v>Message from the Vice President</v>
          </cell>
        </row>
        <row r="53">
          <cell r="D53" t="str">
            <v>Near Miss and Significant Incident Reporting</v>
          </cell>
        </row>
        <row r="54">
          <cell r="D54" t="str">
            <v>Occupational Exposure</v>
          </cell>
        </row>
        <row r="55">
          <cell r="D55" t="str">
            <v>Occupational Illnesses</v>
          </cell>
        </row>
        <row r="56">
          <cell r="D56" t="str">
            <v>Other Consumables</v>
          </cell>
        </row>
        <row r="57">
          <cell r="D57" t="str">
            <v>Our Profile</v>
          </cell>
        </row>
        <row r="58">
          <cell r="D58" t="str">
            <v>Overburden, Waste Rock and Mineral Residues</v>
          </cell>
        </row>
        <row r="59">
          <cell r="D59" t="str">
            <v>Performance</v>
          </cell>
        </row>
        <row r="60">
          <cell r="D60" t="str">
            <v>Personal Protective Equipment Compliance</v>
          </cell>
        </row>
        <row r="61">
          <cell r="D61" t="str">
            <v>Public reporting</v>
          </cell>
        </row>
        <row r="62">
          <cell r="D62" t="str">
            <v>Resource Use</v>
          </cell>
        </row>
        <row r="63">
          <cell r="D63" t="str">
            <v>Resource Use - Energy</v>
          </cell>
        </row>
        <row r="64">
          <cell r="D64" t="str">
            <v>Resource Use - Land</v>
          </cell>
        </row>
        <row r="65">
          <cell r="D65" t="str">
            <v>Resource Use - Waste</v>
          </cell>
        </row>
        <row r="66">
          <cell r="D66" t="str">
            <v>Resource Use - Water</v>
          </cell>
        </row>
        <row r="67">
          <cell r="D67" t="str">
            <v>Stakeholder Engagement</v>
          </cell>
        </row>
        <row r="68">
          <cell r="D68" t="str">
            <v>Supply</v>
          </cell>
        </row>
        <row r="69">
          <cell r="D69" t="str">
            <v>Total Recordable Injury Frequency Rate</v>
          </cell>
        </row>
        <row r="70">
          <cell r="D70" t="str">
            <v>Training and Development</v>
          </cell>
        </row>
        <row r="71">
          <cell r="D71" t="str">
            <v>Utilising Secondary Meterials and Wastes</v>
          </cell>
        </row>
        <row r="72">
          <cell r="D72" t="str">
            <v>Waste Water and Effluent Discharged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_dataMentahFileConsumptio"/>
      <sheetName val="Sheet2"/>
      <sheetName val="Sheet3"/>
      <sheetName val="Sheet1"/>
      <sheetName val="OKEHATI"/>
      <sheetName val="Curah Hujan"/>
      <sheetName val="Penggunaan B3 lainnya"/>
      <sheetName val="LB3"/>
      <sheetName val="Limbah Domestik"/>
      <sheetName val="Pemakaian Bensin"/>
      <sheetName val="Air Bawah Tanah"/>
      <sheetName val="Kualitas Air Limbah Tambang"/>
      <sheetName val="Kualitas Air Minum"/>
      <sheetName val="Pemakaian Solar"/>
      <sheetName val="Rehabilitasi Lahan"/>
      <sheetName val="Treatment Air Limbah"/>
      <sheetName val="Kualitas Air Bersih"/>
      <sheetName val="Kualitas Air Sungai"/>
      <sheetName val="Kualitas Air Limbah Domestik"/>
      <sheetName val="Bukaan Lahan"/>
      <sheetName val="Air Permukaa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3">
          <cell r="A3" t="str">
            <v>Bulan : November 2022</v>
          </cell>
        </row>
      </sheetData>
      <sheetData sheetId="11"/>
      <sheetData sheetId="12"/>
      <sheetData sheetId="13"/>
      <sheetData sheetId="14"/>
      <sheetData sheetId="15">
        <row r="3">
          <cell r="A3" t="str">
            <v>Bulan : November 2022</v>
          </cell>
        </row>
      </sheetData>
      <sheetData sheetId="16"/>
      <sheetData sheetId="17"/>
      <sheetData sheetId="18"/>
      <sheetData sheetId="19"/>
      <sheetData sheetId="20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_dataMentahFileConsumptio"/>
      <sheetName val="Sheet2"/>
      <sheetName val="Sheet3"/>
      <sheetName val="Sheet1"/>
      <sheetName val="OKEHATI"/>
      <sheetName val="Curah Hujan"/>
      <sheetName val="Penggunaan B3 lainnya"/>
      <sheetName val="LB3"/>
      <sheetName val="Limbah Domestik"/>
      <sheetName val="Pemakaian Bensin"/>
      <sheetName val="Air Bawah Tanah"/>
      <sheetName val="Kualitas Air Limbah Tambang"/>
      <sheetName val="Kualitas Air Minum"/>
      <sheetName val="Pemakaian Solar"/>
      <sheetName val="Rehabilitasi Lahan"/>
      <sheetName val="Treatment Air Limbah"/>
      <sheetName val="Kualitas Air Bersih"/>
      <sheetName val="Kualitas Air Sungai"/>
      <sheetName val="Kualitas Air Limbah Domestik"/>
      <sheetName val="Bukaan Lahan"/>
      <sheetName val="Air Permukaa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3">
          <cell r="A3" t="str">
            <v>Bulan : Oktober 2022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>
        <row r="3">
          <cell r="A3" t="str">
            <v>Bulan : Oktober 2022</v>
          </cell>
        </row>
      </sheetData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_dataMentahFileConsumptio"/>
      <sheetName val="Sheet2"/>
      <sheetName val="Sheet3"/>
      <sheetName val="Sheet1"/>
      <sheetName val="OKEHATI"/>
      <sheetName val="Curah Hujan"/>
      <sheetName val="Penggunaan B3 lainnya"/>
      <sheetName val="LB3"/>
      <sheetName val="Limbah Domestik"/>
      <sheetName val="Pemakaian Bensin"/>
      <sheetName val="Air Bawah Tanah"/>
      <sheetName val="Bukaan Lahan"/>
      <sheetName val="Pemakaian Solar"/>
      <sheetName val="Air Permukaan"/>
      <sheetName val="Rehabilitasi Lahan"/>
      <sheetName val="Treatment Air Limbah"/>
      <sheetName val="Kualitas Air Bersih"/>
      <sheetName val="Kualitas Air Limbah Tambang"/>
      <sheetName val="Kualitas Air Sungai"/>
      <sheetName val="Kualitas Air Minum"/>
      <sheetName val="Kualitas Air Limbah Domestik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3">
          <cell r="A3" t="str">
            <v>Bulan : September 2022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>
        <row r="3">
          <cell r="A3" t="str">
            <v>Bulan : September 2022</v>
          </cell>
        </row>
      </sheetData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ll Assumptions"/>
      <sheetName val="DW Adj  Well Del Forecast"/>
      <sheetName val="DW Unadj Well Del Forecast"/>
      <sheetName val="Case 0"/>
      <sheetName val="Case 1"/>
      <sheetName val="Case 2"/>
      <sheetName val="Monthly Summary"/>
      <sheetName val="Facility Assumptions"/>
      <sheetName val="D1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_dataMentahFileConsumptio"/>
      <sheetName val="Sheet2"/>
      <sheetName val="Sheet3"/>
      <sheetName val="Sheet1"/>
      <sheetName val="OKEHATI"/>
      <sheetName val="Curah Hujan"/>
      <sheetName val="Kualitas Air Limbah Tambang"/>
      <sheetName val="Penggunaan B3 lainnya"/>
      <sheetName val="LB3"/>
      <sheetName val="Limbah Domestik"/>
      <sheetName val="Pemakaian Bensin"/>
      <sheetName val="Air Bawah Tanah"/>
      <sheetName val="Bukaan Lahan"/>
      <sheetName val="Kualitas Air Sungai"/>
      <sheetName val="Kualitas Air Limbah Domestik"/>
      <sheetName val="Kualitas Air Minum"/>
      <sheetName val="Kualitas Air Bersih"/>
      <sheetName val="Treatment Air Limbah"/>
      <sheetName val="Pemakaian Solar"/>
      <sheetName val="Rehabilitasi Lahan"/>
      <sheetName val="Air Permukaa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3">
          <cell r="A3" t="str">
            <v>Bulan : Agustus 2022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>
        <row r="3">
          <cell r="A3" t="str">
            <v>Bulan : Agustus 2022</v>
          </cell>
        </row>
      </sheetData>
      <sheetData sheetId="18" refreshError="1"/>
      <sheetData sheetId="19" refreshError="1"/>
      <sheetData sheetId="20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_dataMentahFileConsumptio"/>
      <sheetName val="Sheet2"/>
      <sheetName val="Sheet3"/>
      <sheetName val="Sheet1"/>
      <sheetName val="OKEHATI"/>
      <sheetName val="Curah Hujan"/>
      <sheetName val="Kualitas Air Limbah Tambang"/>
      <sheetName val="Penggunaan B3 lainnya"/>
      <sheetName val="LB3"/>
      <sheetName val="Limbah Domestik"/>
      <sheetName val="Pemakaian Bensin"/>
      <sheetName val="Air Bawah Tanah"/>
      <sheetName val="Bukaan Lahan"/>
      <sheetName val="Kualitas Air Minum"/>
      <sheetName val="Kualitas Air Sungai"/>
      <sheetName val="Kualitas Air Limbah Domestik"/>
      <sheetName val="Kualitas Air Bersih"/>
      <sheetName val="Treatment Air Limbah"/>
      <sheetName val="Air Permukaan"/>
      <sheetName val="Pemakaian Solar"/>
      <sheetName val="Rehabilitasi Laha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3">
          <cell r="A3" t="str">
            <v>Bulan : Juli 2022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>
        <row r="3">
          <cell r="A3" t="str">
            <v>Bulan : Juli 2022</v>
          </cell>
        </row>
      </sheetData>
      <sheetData sheetId="18" refreshError="1"/>
      <sheetData sheetId="19" refreshError="1"/>
      <sheetData sheetId="20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_dataMentahFileConsumptio"/>
      <sheetName val="Sheet2"/>
      <sheetName val="Sheet3"/>
      <sheetName val="Sheet1"/>
      <sheetName val="Treatment Air Limbah (2)"/>
      <sheetName val="OKEHATI"/>
      <sheetName val="Curah Hujan"/>
      <sheetName val="Kualitas Air Limbah Tambang"/>
      <sheetName val="Penggunaan B3 lainnya"/>
      <sheetName val="LB3"/>
      <sheetName val="Limbah Domestik"/>
      <sheetName val="Pemakaian Bensin"/>
      <sheetName val="Air Bawah Tanah"/>
      <sheetName val="Bukaan Lahan"/>
      <sheetName val="Kualitas Air Minum"/>
      <sheetName val="Kualitas Air Sungai"/>
      <sheetName val="Kualitas Air Limbah Domestik"/>
      <sheetName val="Kualitas Air Bersih"/>
      <sheetName val="Treatment Air Limbah"/>
      <sheetName val="Air Permukaan"/>
      <sheetName val="Pemakaian Solar"/>
      <sheetName val="Rehabilitasi Laha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>
        <row r="3">
          <cell r="A3" t="str">
            <v>Bulan : Juni 2022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  <sheetData sheetId="18">
        <row r="3">
          <cell r="A3" t="str">
            <v>Bulan : Juni 2022</v>
          </cell>
        </row>
      </sheetData>
      <sheetData sheetId="19" refreshError="1"/>
      <sheetData sheetId="20" refreshError="1"/>
      <sheetData sheetId="21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_dataMentahFileConsumptio"/>
      <sheetName val="Sheet2"/>
      <sheetName val="Sheet3"/>
      <sheetName val="Sheet1"/>
      <sheetName val="OKEHATI"/>
      <sheetName val="Penggunaan B3 lainnya"/>
      <sheetName val="LB3"/>
      <sheetName val="Limbah Domestik"/>
      <sheetName val="Pemakaian Bensin"/>
      <sheetName val="Air Permukaan"/>
      <sheetName val="Air Bawah Tanah"/>
      <sheetName val="Bukaan Lahan"/>
      <sheetName val="Kualitas Air Sungai"/>
      <sheetName val="Pemakaian Solar"/>
      <sheetName val="Curah Hujan"/>
      <sheetName val="Kualitas Air Limbah Tambang"/>
      <sheetName val="Kualitas Air Bersih"/>
      <sheetName val="Kualitas Air Minum"/>
      <sheetName val="Rehabilitasi Lahan"/>
      <sheetName val="Treatment Air Limbah"/>
      <sheetName val="Kualitas Air Limbah Domestik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3">
          <cell r="A3" t="str">
            <v>Bulan : Mei 2022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>
        <row r="3">
          <cell r="A3" t="str">
            <v>Bulan : Mei 2022</v>
          </cell>
        </row>
      </sheetData>
      <sheetData sheetId="20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_dataMentahFileConsumptio"/>
      <sheetName val="Sheet2"/>
      <sheetName val="Sheet3"/>
      <sheetName val="Sheet1"/>
      <sheetName val="OKEHATI"/>
      <sheetName val="Curah Hujan"/>
      <sheetName val="Kualitas Air Limbah Tambang"/>
      <sheetName val="Kualitas Air Limbah Domestik"/>
      <sheetName val="Kualitas Air Bersih"/>
      <sheetName val="Kualitas Air Minum"/>
      <sheetName val="Penggunaan B3 lainnya"/>
      <sheetName val="LB3"/>
      <sheetName val="Limbah Domestik"/>
      <sheetName val="Pemakaian Bensin"/>
      <sheetName val="Kualitas Air Sungai"/>
      <sheetName val="Bukaan Lahan"/>
      <sheetName val="Air Bawah Tanah"/>
      <sheetName val="Rehabilitasi Lahan"/>
      <sheetName val="Air Permukaan"/>
      <sheetName val="Pemakaian Solar"/>
      <sheetName val="Treatment Air Limbah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>
        <row r="3">
          <cell r="A3" t="str">
            <v>Bulan : Maret 2021</v>
          </cell>
        </row>
      </sheetData>
      <sheetData sheetId="17" refreshError="1"/>
      <sheetData sheetId="18" refreshError="1"/>
      <sheetData sheetId="19" refreshError="1"/>
      <sheetData sheetId="20">
        <row r="3">
          <cell r="A3" t="str">
            <v>Bulan : Maret 2021</v>
          </cell>
        </row>
      </sheetData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_dataMentahFileConsumptio"/>
      <sheetName val="Sheet2"/>
      <sheetName val="Sheet3"/>
      <sheetName val="Sheet1"/>
      <sheetName val="OKEHATI"/>
      <sheetName val="Curah Hujan"/>
      <sheetName val="Kualitas Air Limbah Tambang"/>
      <sheetName val="Kualitas Air Limbah Domestik"/>
      <sheetName val="Kualitas Air Bersih"/>
      <sheetName val="Kualitas Air Minum"/>
      <sheetName val="Penggunaan B3 lainnya"/>
      <sheetName val="LB3"/>
      <sheetName val="Limbah Domestik"/>
      <sheetName val="Pemakaian Bensin"/>
      <sheetName val="Kualitas Air Sungai"/>
      <sheetName val="Bukaan Lahan"/>
      <sheetName val="Rehabilitasi Lahan"/>
      <sheetName val="Air Bawah Tanah"/>
      <sheetName val="Air Permukaan"/>
      <sheetName val="Treatment Air Limbah"/>
      <sheetName val="Pemakaian Sola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>
        <row r="3">
          <cell r="A3" t="str">
            <v>Bulan :  Februari 2021</v>
          </cell>
        </row>
      </sheetData>
      <sheetData sheetId="18" refreshError="1"/>
      <sheetData sheetId="19">
        <row r="3">
          <cell r="A3" t="str">
            <v>Bulan :  Februari 2021</v>
          </cell>
        </row>
      </sheetData>
      <sheetData sheetId="20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_dataMentahFileConsumptio"/>
      <sheetName val="Sheet2"/>
      <sheetName val="Sheet3"/>
      <sheetName val="Sheet1"/>
      <sheetName val="OKEHATI"/>
      <sheetName val="Curah Hujan"/>
      <sheetName val="Penggunaan B3 lainnya"/>
      <sheetName val="LB3"/>
      <sheetName val="Limbah Domestik"/>
      <sheetName val="Kualitas Air Limbah Tambang"/>
      <sheetName val="Kualitas Air Limbah Domestik"/>
      <sheetName val="Kualitas Air Bersih"/>
      <sheetName val="Kualitas Air Minum"/>
      <sheetName val="Pemakaian Bensin"/>
      <sheetName val="Kualitas Air Sungai"/>
      <sheetName val="Bukaan Lahan"/>
      <sheetName val="Air Bawah Tanah"/>
      <sheetName val="Air Permukaan"/>
      <sheetName val="Treatment Air Limbah"/>
      <sheetName val="Pemakaian Solar"/>
      <sheetName val="Rehabilitasi Laha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>
        <row r="3">
          <cell r="A3" t="str">
            <v>Bulan :  Januari 2021</v>
          </cell>
        </row>
      </sheetData>
      <sheetData sheetId="17" refreshError="1"/>
      <sheetData sheetId="18">
        <row r="3">
          <cell r="A3" t="str">
            <v>Bulan :  Januari 2021</v>
          </cell>
        </row>
      </sheetData>
      <sheetData sheetId="19" refreshError="1"/>
      <sheetData sheetId="20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_dataMentahFileConsumptio"/>
      <sheetName val="Sheet2"/>
      <sheetName val="Sheet3"/>
      <sheetName val="Sheet1"/>
      <sheetName val="OKEHATI"/>
      <sheetName val="Curah Hujan"/>
      <sheetName val="Air Bawah Tanah"/>
      <sheetName val="Bukaan Lahan"/>
      <sheetName val="Pemakaian Bensin"/>
      <sheetName val="Penggunaan B3 lainnya"/>
      <sheetName val="LB3"/>
      <sheetName val="Limbah Domestik"/>
      <sheetName val="Kualitas Air Sungai"/>
      <sheetName val="Air Permukaan"/>
      <sheetName val="Kualitas Air Limbah Tambang"/>
      <sheetName val="Kualitas Air Minum"/>
      <sheetName val="Kualitas Air Limbah Domestik"/>
      <sheetName val="Kualitas Air Bersih"/>
      <sheetName val="Rehabilitasi Lahan"/>
      <sheetName val="Pemakaian Solar"/>
      <sheetName val="Treatment Air Limbah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3">
          <cell r="A3" t="str">
            <v>Bulan :  Desember 2021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>
        <row r="3">
          <cell r="A3" t="str">
            <v>Bulan :  Desember 2021</v>
          </cell>
        </row>
      </sheetData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_dataMentahFileConsumptio"/>
      <sheetName val="Sheet2"/>
      <sheetName val="Sheet3"/>
      <sheetName val="Sheet1"/>
      <sheetName val="OKEHATI"/>
      <sheetName val="Curah Hujan"/>
      <sheetName val="Air Bawah Tanah"/>
      <sheetName val="Bukaan Lahan"/>
      <sheetName val="Pemakaian Bensin"/>
      <sheetName val="Penggunaan B3 lainnya"/>
      <sheetName val="LB3"/>
      <sheetName val="Limbah Domestik"/>
      <sheetName val="Kualitas Air Sungai"/>
      <sheetName val="Air Permukaan"/>
      <sheetName val="Kualitas Air Limbah Tambang"/>
      <sheetName val="Kualitas Air Minum"/>
      <sheetName val="Kualitas Air Limbah Domestik"/>
      <sheetName val="Kualitas Air Bersih"/>
      <sheetName val="Rehabilitasi Lahan"/>
      <sheetName val="Pemakaian Solar"/>
      <sheetName val="Treatment Air Limbah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3">
          <cell r="A3" t="str">
            <v>Bulan :  Nopember 2021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>
        <row r="3">
          <cell r="A3" t="str">
            <v>Bulan :  Nopember 2021</v>
          </cell>
        </row>
      </sheetData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_dataMentahFileConsumptio"/>
      <sheetName val="Sheet2"/>
      <sheetName val="Sheet3"/>
      <sheetName val="Sheet1"/>
      <sheetName val="OKEHATI"/>
      <sheetName val="Curah Hujan"/>
      <sheetName val="Air Bawah Tanah"/>
      <sheetName val="Bukaan Lahan"/>
      <sheetName val="Pemakaian Bensin"/>
      <sheetName val="Penggunaan B3 lainnya"/>
      <sheetName val="LB3"/>
      <sheetName val="Limbah Domestik"/>
      <sheetName val="Air Permukaan"/>
      <sheetName val="Rehabilitasi Lahan"/>
      <sheetName val="Kualitas Air Bersih"/>
      <sheetName val="Treatment Air Limbah"/>
      <sheetName val="Pemakaian Solar"/>
      <sheetName val="Kualitas Air Sungai"/>
      <sheetName val="Kualitas Air Limbah Domestik"/>
      <sheetName val="Kualitas Air Minum"/>
      <sheetName val="Kualitas Air Limbah Tamba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3">
          <cell r="A3" t="str">
            <v>Bulan :  Oktober 2021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>
        <row r="3">
          <cell r="A3" t="str">
            <v>Bulan :  Oktober 2021</v>
          </cell>
        </row>
      </sheetData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</sheetNames>
    <sheetDataSet>
      <sheetData sheetId="0" refreshError="1">
        <row r="26">
          <cell r="G26">
            <v>0.3947</v>
          </cell>
        </row>
        <row r="27">
          <cell r="G27">
            <v>0.371</v>
          </cell>
        </row>
      </sheetData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_dataMentahFileConsumptio"/>
      <sheetName val="Sheet2"/>
      <sheetName val="Sheet3"/>
      <sheetName val="Sheet1"/>
      <sheetName val="OKEHATI"/>
      <sheetName val="Curah Hujan"/>
      <sheetName val="Air Bawah Tanah"/>
      <sheetName val="Bukaan Lahan"/>
      <sheetName val="Pemakaian Bensin"/>
      <sheetName val="Penggunaan B3 lainnya"/>
      <sheetName val="LB3"/>
      <sheetName val="Limbah Domestik"/>
      <sheetName val="Air Permukaan"/>
      <sheetName val="Rehabilitasi Lahan"/>
      <sheetName val="Kualitas Air Bersih"/>
      <sheetName val="Treatment Air Limbah"/>
      <sheetName val="Pemakaian Solar"/>
      <sheetName val="Kualitas Air Sungai"/>
      <sheetName val="Kualitas Air Limbah Domestik"/>
      <sheetName val="Kualitas Air Minum"/>
      <sheetName val="Kualitas Air Limbah Tamba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3">
          <cell r="A3" t="str">
            <v>Bulan :  September 2021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>
        <row r="3">
          <cell r="A3" t="str">
            <v>Bulan :  September 2021</v>
          </cell>
        </row>
      </sheetData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_dataMentahFileConsumptio"/>
      <sheetName val="Sheet2"/>
      <sheetName val="Sheet3"/>
      <sheetName val="Sheet1"/>
      <sheetName val="OKEHATI"/>
      <sheetName val="Curah Hujan"/>
      <sheetName val="Air Bawah Tanah"/>
      <sheetName val="Bukaan Lahan"/>
      <sheetName val="Pemakaian Bensin"/>
      <sheetName val="Penggunaan B3 lainnya"/>
      <sheetName val="LB3"/>
      <sheetName val="Limbah Domestik"/>
      <sheetName val="Kualitas Air Sungai"/>
      <sheetName val="Air Permukaan"/>
      <sheetName val="Treatment Air Limbah"/>
      <sheetName val="Pemakaian Solar"/>
      <sheetName val="Rehabilitasi Lahan"/>
      <sheetName val="Kualitas Air Limbah Domestik"/>
      <sheetName val="Kualitas Air Minum"/>
      <sheetName val="Kualitas Air Limbah Tambang"/>
      <sheetName val="Kualitas Air Bersih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3">
          <cell r="A3" t="str">
            <v>Bulan :  Agustus 2021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>
        <row r="3">
          <cell r="A3" t="str">
            <v>Bulan :  Agustus 2021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_dataMentahFileConsumptio"/>
      <sheetName val="Sheet2"/>
      <sheetName val="Sheet3"/>
      <sheetName val="Sheet1"/>
      <sheetName val="OKEHATI"/>
      <sheetName val="Curah Hujan"/>
      <sheetName val="Bukaan Lahan"/>
      <sheetName val="Air Bawah Tanah"/>
      <sheetName val="Pemakaian Bensin"/>
      <sheetName val="Penggunaan B3 lainnya"/>
      <sheetName val="LB3"/>
      <sheetName val="Limbah Domestik"/>
      <sheetName val="Kualitas Air Limbah Tambang"/>
      <sheetName val="Pemakaian Solar"/>
      <sheetName val="Rehabilitasi Lahan"/>
      <sheetName val="Kualitas Air Sungai"/>
      <sheetName val="Air Permukaan"/>
      <sheetName val="Treatment Air Limbah"/>
      <sheetName val="Kualitas Air Limbah Domestik"/>
      <sheetName val="Kualitas Air Bersih"/>
      <sheetName val="Kualitas Air Minu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3">
          <cell r="A3" t="str">
            <v>Bulan :  Juli 2021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>
        <row r="3">
          <cell r="A3" t="str">
            <v>Bulan :  Juli 2021</v>
          </cell>
        </row>
      </sheetData>
      <sheetData sheetId="18" refreshError="1"/>
      <sheetData sheetId="19" refreshError="1"/>
      <sheetData sheetId="20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_dataMentahFileConsumptio"/>
      <sheetName val="Sheet2"/>
      <sheetName val="Sheet3"/>
      <sheetName val="Sheet1"/>
      <sheetName val="OKEHATI"/>
      <sheetName val="Curah Hujan"/>
      <sheetName val="Bukaan Lahan"/>
      <sheetName val="Air Bawah Tanah"/>
      <sheetName val="Pemakaian Bensin"/>
      <sheetName val="Penggunaan B3 lainnya"/>
      <sheetName val="LB3"/>
      <sheetName val="Limbah Domestik"/>
      <sheetName val="Kualitas Air Bersih"/>
      <sheetName val="Kualitas Air Limbah Domestik"/>
      <sheetName val="Kualitas Air Minum"/>
      <sheetName val="Pemakaian Solar"/>
      <sheetName val="Kualitas Air Limbah Tambang"/>
      <sheetName val="Treatment Air Limbah"/>
      <sheetName val="Rehabilitasi Lahan"/>
      <sheetName val="Air Permukaan"/>
      <sheetName val="Kualitas Air Sungai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3">
          <cell r="A3" t="str">
            <v>Bulan :  Juni 2021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>
        <row r="3">
          <cell r="A3" t="str">
            <v>Bulan :  Juni 2021</v>
          </cell>
        </row>
      </sheetData>
      <sheetData sheetId="18" refreshError="1"/>
      <sheetData sheetId="19" refreshError="1"/>
      <sheetData sheetId="20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_dataMentahFileConsumptio"/>
      <sheetName val="Sheet2"/>
      <sheetName val="Sheet3"/>
      <sheetName val="Sheet1"/>
      <sheetName val="OKEHATI"/>
      <sheetName val="Curah Hujan"/>
      <sheetName val="Treatment Air Limbah"/>
      <sheetName val="Bukaan Lahan"/>
      <sheetName val="Air Bawah Tanah"/>
      <sheetName val="Pemakaian Bensin"/>
      <sheetName val="Limbah Domestik"/>
      <sheetName val="Air Permukaan"/>
      <sheetName val="Penggunaan B3 lainnya"/>
      <sheetName val="LB3"/>
      <sheetName val="Rehabilitasi Lahan"/>
      <sheetName val="Pemakaian Solar"/>
      <sheetName val="Kualitas Air Limbah Tambang"/>
      <sheetName val="Kualitas Air Bersih"/>
      <sheetName val="Kualitas Air Minum"/>
      <sheetName val="Kualitas Air Sungai"/>
      <sheetName val="Kualitas Air Limbah Domestik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3">
          <cell r="A3" t="str">
            <v>Bulan :  Mei 2021</v>
          </cell>
        </row>
      </sheetData>
      <sheetData sheetId="7" refreshError="1"/>
      <sheetData sheetId="8">
        <row r="3">
          <cell r="A3" t="str">
            <v>Bulan :  Mei 2021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_dataMentahFileConsumptio"/>
      <sheetName val="Sheet2"/>
      <sheetName val="Sheet3"/>
      <sheetName val="Sheet1"/>
      <sheetName val="OKEHATI"/>
      <sheetName val="Curah Hujan"/>
      <sheetName val="Bukaan Lahan"/>
      <sheetName val="Air Bawah Tanah"/>
      <sheetName val="Pemakaian Bensin"/>
      <sheetName val="Treatment Air Limbah"/>
      <sheetName val="Limbah Domestik"/>
      <sheetName val="Air Permukaan"/>
      <sheetName val="Penggunaan B3 lainnya"/>
      <sheetName val="LB3"/>
      <sheetName val="Rehabilitasi Lahan"/>
      <sheetName val="Pemakaian Solar"/>
      <sheetName val="Kualitas Air Limbah Tambang"/>
      <sheetName val="Kualitas Air Bersih"/>
      <sheetName val="Kualitas Air Minum"/>
      <sheetName val="Kualitas Air Sungai"/>
      <sheetName val="Kualitas Air Limbah Domestik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3">
          <cell r="A3" t="str">
            <v>Bulan :  April 2021</v>
          </cell>
        </row>
      </sheetData>
      <sheetData sheetId="8"/>
      <sheetData sheetId="9">
        <row r="3">
          <cell r="A3" t="str">
            <v>Bulan :  April 2021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_dataMentahFileConsumptio"/>
      <sheetName val="Sheet2"/>
      <sheetName val="Sheet3"/>
      <sheetName val="Sheet1"/>
      <sheetName val="OKEHATI"/>
      <sheetName val="Curah Hujan"/>
      <sheetName val="Bukaan Lahan"/>
      <sheetName val="Air Bawah Tanah"/>
      <sheetName val="Kualitas Air Bersih"/>
      <sheetName val="Kualitas Air Minum"/>
      <sheetName val="Limbah Domestik"/>
      <sheetName val="Kualitas Air Sungai"/>
      <sheetName val="Kualitas Air Limbah Domestik"/>
      <sheetName val="Pemakaian Bensin"/>
      <sheetName val="Air Permukaan"/>
      <sheetName val="Penggunaan B3 lainnya"/>
      <sheetName val="LB3"/>
      <sheetName val="Rehabilitasi Lahan"/>
      <sheetName val="Pemakaian Solar"/>
      <sheetName val="Treatment Air Limbah"/>
      <sheetName val="Kualitas Air Limbah Tamba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3">
          <cell r="A3" t="str">
            <v>Bulan :  Maret 2021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>
        <row r="3">
          <cell r="A3" t="str">
            <v>Bulan :  Maret 2021</v>
          </cell>
        </row>
      </sheetData>
      <sheetData sheetId="20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_dataMentahFileConsumptio"/>
      <sheetName val="Sheet2"/>
      <sheetName val="Sheet3"/>
      <sheetName val="Sheet1"/>
      <sheetName val="OKEHATI"/>
      <sheetName val="Curah Hujan"/>
      <sheetName val="Bukaan Lahan"/>
      <sheetName val="Air Bawah Tanah"/>
      <sheetName val="Treatment Air Limbah"/>
      <sheetName val="Pemakaian Solar"/>
      <sheetName val="Kualitas Air Bersih"/>
      <sheetName val="Kualitas Air Minum"/>
      <sheetName val="Penggunaan B3 lainnya"/>
      <sheetName val="LB3"/>
      <sheetName val="Limbah Domestik"/>
      <sheetName val="Rehabilitasi Lahan"/>
      <sheetName val="Kualitas Air Sungai"/>
      <sheetName val="Kualitas Air Limbah Domestik"/>
      <sheetName val="Pemakaian Bensin"/>
      <sheetName val="Air Permukaan"/>
      <sheetName val="Kualitas Air Limbah Tamba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3">
          <cell r="A3" t="str">
            <v>Bulan :  Februari 2021</v>
          </cell>
        </row>
      </sheetData>
      <sheetData sheetId="8">
        <row r="3">
          <cell r="A3" t="str">
            <v>Bulan :  Februari 2021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_dataMentahFileConsumptio"/>
      <sheetName val="Sheet2"/>
      <sheetName val="Sheet3"/>
      <sheetName val="Sheet1"/>
      <sheetName val="OKEHATI"/>
      <sheetName val="Curah Hujan"/>
      <sheetName val="Bukaan Lahan"/>
      <sheetName val="Air Bawah Tanah"/>
      <sheetName val="Treatment Air Limbah"/>
      <sheetName val="Pemakaian Solar"/>
      <sheetName val="Kualitas Air Bersih"/>
      <sheetName val="Kualitas Air Minum"/>
      <sheetName val="Penggunaan B3 lainnya"/>
      <sheetName val="LB3"/>
      <sheetName val="Limbah Domestik"/>
      <sheetName val="Rehabilitasi Lahan"/>
      <sheetName val="Kualitas Air Sungai"/>
      <sheetName val="Kualitas Air Limbah Domestik"/>
      <sheetName val="Pemakaian Bensin"/>
      <sheetName val="Air Permukaan"/>
      <sheetName val="Kualitas Air Limbah Tamba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3">
          <cell r="A3" t="str">
            <v>Bulan :  Januari 2021</v>
          </cell>
        </row>
      </sheetData>
      <sheetData sheetId="8">
        <row r="3">
          <cell r="A3" t="str">
            <v>Bulan :  Januari 2021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_dataMentahFileConsumptio"/>
      <sheetName val="Sheet2"/>
      <sheetName val="Sheet3"/>
      <sheetName val="Sheet1"/>
      <sheetName val="OKEHATI"/>
      <sheetName val="Bukaan Lahan"/>
      <sheetName val="Air Bawah Tanah"/>
      <sheetName val="Kualitas Air Bersih"/>
      <sheetName val="Kualitas Air Minum"/>
      <sheetName val="Rehabilitasi Lahan"/>
      <sheetName val="Curah Hujan"/>
      <sheetName val="Treatment Air Limbah"/>
      <sheetName val="Air Permukaan"/>
      <sheetName val="Pemakaian Solar"/>
      <sheetName val="Penggunaan B3 lainnya"/>
      <sheetName val="LB3"/>
      <sheetName val="Pemakaian Bensin"/>
      <sheetName val="Limbah Domestik"/>
      <sheetName val="Kualitas Air Limbah Tambang"/>
      <sheetName val="Kualitas Air Limbah Domestik"/>
      <sheetName val="Kualitas Air Sungai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3">
          <cell r="A3" t="str">
            <v>Bulan :  November 2020</v>
          </cell>
        </row>
      </sheetData>
      <sheetData sheetId="7" refreshError="1"/>
      <sheetData sheetId="8" refreshError="1"/>
      <sheetData sheetId="9" refreshError="1"/>
      <sheetData sheetId="10" refreshError="1"/>
      <sheetData sheetId="11">
        <row r="3">
          <cell r="A3" t="str">
            <v>Bulan :  November 2020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</sheetNames>
    <sheetDataSet>
      <sheetData sheetId="0" refreshError="1">
        <row r="26">
          <cell r="G26">
            <v>0.3947</v>
          </cell>
        </row>
        <row r="27">
          <cell r="G27">
            <v>0.371</v>
          </cell>
        </row>
      </sheetData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_dataMentahFileConsumptio"/>
      <sheetName val="Sheet2"/>
      <sheetName val="Sheet3"/>
      <sheetName val="Sheet1"/>
      <sheetName val="OKEHATI"/>
      <sheetName val="Bukaan Lahan"/>
      <sheetName val="Air Bawah Tanah"/>
      <sheetName val="Kualitas Air Bersih"/>
      <sheetName val="Kualitas Air Minum"/>
      <sheetName val="Rehabilitasi Lahan"/>
      <sheetName val="Curah Hujan"/>
      <sheetName val="Treatment Air Limbah"/>
      <sheetName val="Air Permukaan"/>
      <sheetName val="Pemakaian Solar"/>
      <sheetName val="Penggunaan B3 lainnya"/>
      <sheetName val="LB3"/>
      <sheetName val="Pemakaian Bensin"/>
      <sheetName val="Limbah Domestik"/>
      <sheetName val="Kualitas Air Limbah Tambang"/>
      <sheetName val="Kualitas Air Limbah Domestik"/>
      <sheetName val="Kualitas Air Sungai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3">
          <cell r="A3" t="str">
            <v>Bulan :  November 2020</v>
          </cell>
        </row>
      </sheetData>
      <sheetData sheetId="7" refreshError="1"/>
      <sheetData sheetId="8" refreshError="1"/>
      <sheetData sheetId="9" refreshError="1"/>
      <sheetData sheetId="10" refreshError="1"/>
      <sheetData sheetId="11">
        <row r="3">
          <cell r="A3" t="str">
            <v>Bulan :  November 2020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_dataMentahFileConsumptio"/>
      <sheetName val="Sheet2"/>
      <sheetName val="Sheet3"/>
      <sheetName val="Sheet1"/>
      <sheetName val="OKEHATI"/>
      <sheetName val="Bukaan Lahan"/>
      <sheetName val="Air Bawah Tanah"/>
      <sheetName val="Kualitas Air Bersih"/>
      <sheetName val="Kualitas Air Minum"/>
      <sheetName val="Rehabilitasi Lahan"/>
      <sheetName val="Curah Hujan"/>
      <sheetName val="Treatment Air Limbah"/>
      <sheetName val="Air Permukaan"/>
      <sheetName val="Pemakaian Solar"/>
      <sheetName val="Penggunaan B3 lainnya"/>
      <sheetName val="LB3"/>
      <sheetName val="Pemakaian Bensin"/>
      <sheetName val="Limbah Domestik"/>
      <sheetName val="Kualitas Air Limbah Tambang"/>
      <sheetName val="Kualitas Air Limbah Domestik"/>
      <sheetName val="Kualitas Air Sungai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3">
          <cell r="A3" t="str">
            <v>Bulan :  Oktober 2020</v>
          </cell>
        </row>
      </sheetData>
      <sheetData sheetId="7" refreshError="1"/>
      <sheetData sheetId="8" refreshError="1"/>
      <sheetData sheetId="9" refreshError="1"/>
      <sheetData sheetId="10" refreshError="1"/>
      <sheetData sheetId="11">
        <row r="3">
          <cell r="A3" t="str">
            <v>Bulan :  Oktober 2020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_dataMentahFileConsumptio"/>
      <sheetName val="Sheet2"/>
      <sheetName val="Sheet3"/>
      <sheetName val="Sheet1"/>
      <sheetName val="OKEHATI"/>
      <sheetName val="Curah Hujan"/>
      <sheetName val="Bukaan Lahan"/>
      <sheetName val="Rehabilitasi Lahan"/>
      <sheetName val="Pemakaian Bensin"/>
      <sheetName val="Air Bawah Tanah"/>
      <sheetName val="Treatment Air Limbah"/>
      <sheetName val="Pemakaian Solar"/>
      <sheetName val="Limbah Domestik"/>
      <sheetName val="Penggunaan B3 lainnya"/>
      <sheetName val="LB3"/>
      <sheetName val="Air Permukaan"/>
      <sheetName val="Kualitas Air Bersih"/>
      <sheetName val="Kualitas Air Minum"/>
      <sheetName val="Kualitas Air Limbah Tambang"/>
      <sheetName val="Kualitas Air Limbah Domestik"/>
      <sheetName val="Kualitas Air Sungai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3">
          <cell r="A3" t="str">
            <v>Bulan :  September 2020</v>
          </cell>
        </row>
      </sheetData>
      <sheetData sheetId="10">
        <row r="3">
          <cell r="A3" t="str">
            <v>Bulan :  September 2020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_dataMentahFileConsumptio"/>
      <sheetName val="Sheet2"/>
      <sheetName val="Sheet3"/>
      <sheetName val="Sheet1"/>
      <sheetName val="OKEHATI"/>
      <sheetName val="Curah Hujan"/>
      <sheetName val="Bukaan Lahan"/>
      <sheetName val="Rehabilitasi Lahan"/>
      <sheetName val="Air Bawah Tanah"/>
      <sheetName val="Pemakaian Bensin"/>
      <sheetName val="Penggunaan B3 lainnya"/>
      <sheetName val="LB3"/>
      <sheetName val="Limbah Domestik"/>
      <sheetName val="Air Permukaan"/>
      <sheetName val="Treatment Air Limbah"/>
      <sheetName val="Pemakaian Solar"/>
      <sheetName val="Kualitas Air Limbah Domestik"/>
      <sheetName val="Kualitas Air Bersih"/>
      <sheetName val="Kualitas Air Minum"/>
      <sheetName val="Kualitas Air Limbah Tambang"/>
      <sheetName val="Kualitas Air Sungai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3">
          <cell r="A3" t="str">
            <v>Bulan :  Agustus 2020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>
        <row r="3">
          <cell r="A3" t="str">
            <v>Bulan :  Agustus 2020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_dataMentahFileConsumptio"/>
      <sheetName val="Sheet2"/>
      <sheetName val="Sheet3"/>
      <sheetName val="Sheet1"/>
      <sheetName val="OKEHATI"/>
      <sheetName val="Curah Hujan"/>
      <sheetName val="Bukaan Lahan"/>
      <sheetName val="Rehabilitasi Lahan"/>
      <sheetName val="Air Bawah Tanah"/>
      <sheetName val="Pemakaian Bensin"/>
      <sheetName val="Penggunaan B3 lainnya"/>
      <sheetName val="LB3"/>
      <sheetName val="Limbah Domestik"/>
      <sheetName val="Air Permukaan"/>
      <sheetName val="Treatment Air Limbah"/>
      <sheetName val="Pemakaian Solar"/>
      <sheetName val="Kualitas Air Limbah Domestik"/>
      <sheetName val="Kualitas Air Bersih"/>
      <sheetName val="Kualitas Air Minum"/>
      <sheetName val="Kualitas Air Limbah Tambang"/>
      <sheetName val="Kualitas Air Sungai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3">
          <cell r="A3" t="str">
            <v>Bulan: Juli 2020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>
        <row r="3">
          <cell r="A3" t="str">
            <v>Bulan: Juli 2020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_dataMentahFileConsumptio"/>
      <sheetName val="Sheet2"/>
      <sheetName val="Sheet3"/>
      <sheetName val="Sheet1"/>
      <sheetName val="OKEHATI"/>
      <sheetName val="Curah Hujan"/>
      <sheetName val="Bukaan Lahan"/>
      <sheetName val="Rehabilitasi Lahan"/>
      <sheetName val="Air Bawah Tanah"/>
      <sheetName val="Pemakaian Bensin"/>
      <sheetName val="Penggunaan B3 lainnya"/>
      <sheetName val="LB3"/>
      <sheetName val="Limbah Domestik"/>
      <sheetName val="Air Permukaan"/>
      <sheetName val="Pemakaian Solar"/>
      <sheetName val="Kualitas Air Limbah Domestik"/>
      <sheetName val="Kualitas Air Bersih"/>
      <sheetName val="Kualitas Air Minum"/>
      <sheetName val="Treatment Air Limbah"/>
      <sheetName val="Kualitas Air Limbah Tambang"/>
      <sheetName val="Kualitas Air Sunga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3">
          <cell r="A3" t="str">
            <v>Bulan: Juni 2020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3">
          <cell r="A3" t="str">
            <v>Bulan: Juni 2020</v>
          </cell>
        </row>
      </sheetData>
      <sheetData sheetId="19"/>
      <sheetData sheetId="20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_dataMentahFileConsumptio"/>
      <sheetName val="Sheet2"/>
      <sheetName val="Sheet3"/>
      <sheetName val="Sheet1"/>
      <sheetName val="OKEHATI"/>
      <sheetName val="Curah Hujan"/>
      <sheetName val="Bukaan Lahan"/>
      <sheetName val="Rehabilitasi Lahan"/>
      <sheetName val="Air Bawah Tanah"/>
      <sheetName val="Pemakaian Bensin"/>
      <sheetName val="Penggunaan B3 lainnya"/>
      <sheetName val="LB3"/>
      <sheetName val="Limbah Domestik"/>
      <sheetName val="Air Permukaan"/>
      <sheetName val="Treatment Air Limbah"/>
      <sheetName val="Pemakaian Solar"/>
      <sheetName val="Kualitas Air Limbah Domestik"/>
      <sheetName val="Kualitas Air Bersih"/>
      <sheetName val="Kualitas Air Minum"/>
      <sheetName val="Kualitas Air Limbah Tambang"/>
      <sheetName val="Kualitas Air Sungai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3">
          <cell r="A3" t="str">
            <v>Bulan: Mei 2020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>
        <row r="3">
          <cell r="A3" t="str">
            <v>Bulan: Mei 2020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_dataMentahFileConsumptio"/>
      <sheetName val="Sheet2"/>
      <sheetName val="Sheet3"/>
      <sheetName val="Sheet1"/>
      <sheetName val="OKEHATI"/>
      <sheetName val="Curah Hujan"/>
      <sheetName val="Bukaan Lahan"/>
      <sheetName val="Air Permukaan"/>
      <sheetName val="Air Bawah Tanah"/>
      <sheetName val="Treatment Air Limbah"/>
      <sheetName val="Pemakaian Solar"/>
      <sheetName val="Kualitas Air Limbah Domestik"/>
      <sheetName val="Kualitas Air Bersih"/>
      <sheetName val="Kualitas Air Minum"/>
      <sheetName val="Kualitas Air Limbah Tambang"/>
      <sheetName val="Pemakaian Bensin"/>
      <sheetName val="Limbah Domestik"/>
      <sheetName val="Kualitas Air Sungai"/>
      <sheetName val="Penggunaan B3 lainnya"/>
      <sheetName val="LB3"/>
      <sheetName val="Rehabilitasi Laha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3">
          <cell r="A3" t="str">
            <v>Bulan: April 2020</v>
          </cell>
        </row>
      </sheetData>
      <sheetData sheetId="9">
        <row r="3">
          <cell r="A3" t="str">
            <v>Bulan: April 2020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_dataMentahFileConsumptio"/>
      <sheetName val="Sheet2"/>
      <sheetName val="Sheet3"/>
      <sheetName val="Sheet1"/>
      <sheetName val="Pemakaian Solar"/>
      <sheetName val="Pemakaian Bensin"/>
      <sheetName val="Limbah Domestik"/>
      <sheetName val="Bukaan Lahan"/>
      <sheetName val="Curah Hujan"/>
      <sheetName val="Rehabilitasi Lahan"/>
      <sheetName val="Air Permukaan"/>
      <sheetName val="Air Bawah Tanah"/>
      <sheetName val="Treatment Air Limbah"/>
      <sheetName val="OKEHATI"/>
      <sheetName val="Kualitas Air Minum"/>
      <sheetName val="Kualitas Air Bersih"/>
      <sheetName val="Kualitas Air Limbah Tambang"/>
      <sheetName val="Kualitas Air Limbah Domestik"/>
      <sheetName val="Penggunaan B3 lainnya"/>
      <sheetName val="LB3"/>
      <sheetName val="Kualitas Air Sungai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3">
          <cell r="A3" t="str">
            <v>Bulan: Maret 2020</v>
          </cell>
        </row>
      </sheetData>
      <sheetData sheetId="12">
        <row r="3">
          <cell r="A3" t="str">
            <v>Bulan: Maret 2020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_dataMentahFileConsumptio"/>
      <sheetName val="Sheet2"/>
      <sheetName val="Sheet3"/>
      <sheetName val="Sheet1"/>
      <sheetName val="Pemakaian Solar"/>
      <sheetName val="Pemakaian Bensin"/>
      <sheetName val="Penggunaan B3 lainnya"/>
      <sheetName val="LB3"/>
      <sheetName val="Limbah Domestik"/>
      <sheetName val="Bukaan Lahan"/>
      <sheetName val="Curah Hujan"/>
      <sheetName val="Rehabilitasi Lahan"/>
      <sheetName val="Air Permukaan"/>
      <sheetName val="Air Bawah Tanah"/>
      <sheetName val="Treatment Air Limbah"/>
      <sheetName val="Kualitas Air Limbah Tambang"/>
      <sheetName val="Kualitas Air Bersih"/>
      <sheetName val="Kualitas Air Minum"/>
      <sheetName val="Kualitas Air Limbah Domestik"/>
      <sheetName val="Kualitas Air Sungai"/>
      <sheetName val="OKEHATI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>
        <row r="3">
          <cell r="A3" t="str">
            <v>Bulan: Februari 2020</v>
          </cell>
        </row>
        <row r="27">
          <cell r="A27">
            <v>43819</v>
          </cell>
        </row>
      </sheetData>
      <sheetData sheetId="14">
        <row r="3">
          <cell r="A3" t="str">
            <v>Bulan: Februari 2020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</sheetNames>
    <sheetDataSet>
      <sheetData sheetId="0" refreshError="1">
        <row r="26">
          <cell r="G26">
            <v>0.3947</v>
          </cell>
        </row>
        <row r="27">
          <cell r="G27">
            <v>0.371</v>
          </cell>
        </row>
      </sheetData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_dataMentahFileConsumptio"/>
      <sheetName val="Sheet2"/>
      <sheetName val="Sheet3"/>
      <sheetName val="Sheet1"/>
      <sheetName val="Pemakaian Solar"/>
      <sheetName val="Pemakaian Bensin"/>
      <sheetName val="Penggunaan B3 lainnya"/>
      <sheetName val="LB3"/>
      <sheetName val="Limbah Domestik"/>
      <sheetName val="Bukaan Lahan"/>
      <sheetName val="Curah Hujan"/>
      <sheetName val="Rehabilitasi Lahan"/>
      <sheetName val="Air Permukaan"/>
      <sheetName val="Air Bawah Tanah"/>
      <sheetName val="Treatment Air Limbah"/>
      <sheetName val="Kualitas Air Limbah Tambang"/>
      <sheetName val="Kualitas Air Bersih"/>
      <sheetName val="Kualitas Air Minum"/>
      <sheetName val="Kualitas Air Limbah Domestik"/>
      <sheetName val="Kualitas Air Sungai"/>
      <sheetName val="OKEHATI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>
        <row r="3">
          <cell r="A3" t="str">
            <v>Bulan: Januari 2020</v>
          </cell>
        </row>
      </sheetData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_dataMentahFileConsumptio"/>
      <sheetName val="Sheet2"/>
      <sheetName val="Sheet3"/>
      <sheetName val="Sheet1"/>
      <sheetName val="Pemakaian Solar"/>
      <sheetName val="Pemakaian Bensin"/>
      <sheetName val="Penggunaan B3 lainnya"/>
      <sheetName val="LB3"/>
      <sheetName val="Limbah Domestik"/>
      <sheetName val="Bukaan Lahan"/>
      <sheetName val="Curah Hujan"/>
      <sheetName val="Rehabilitasi Lahan"/>
      <sheetName val="Air Permukaan"/>
      <sheetName val="Air Bawah Tanah"/>
      <sheetName val="Treatment Air Limbah"/>
      <sheetName val="Kualitas Air Limbah Tambang"/>
      <sheetName val="Kualitas Air Bersih"/>
      <sheetName val="Kualitas Air Minum"/>
      <sheetName val="Kualitas Air Limbah Domestik"/>
      <sheetName val="Kualitas Air Sungai"/>
      <sheetName val="OKEHATI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>
        <row r="3">
          <cell r="A3" t="str">
            <v>Bulan: Desember 2019</v>
          </cell>
        </row>
      </sheetData>
      <sheetData sheetId="14">
        <row r="3">
          <cell r="A3" t="str">
            <v>Bulan: Desember 2019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_dataMentahFileConsumptio"/>
      <sheetName val="Sheet2"/>
      <sheetName val="Sheet3"/>
      <sheetName val="Sheet1"/>
      <sheetName val="Pemakaian Solar"/>
      <sheetName val="Pemakaian Bensin"/>
      <sheetName val="Penggunaan B3 lainnya"/>
      <sheetName val="LB3"/>
      <sheetName val="Limbah Domestik"/>
      <sheetName val="Bukaan Lahan"/>
      <sheetName val="Curah Hujan"/>
      <sheetName val="Rehabilitasi Lahan"/>
      <sheetName val="Air Permukaan"/>
      <sheetName val="Air Bawah Tanah"/>
      <sheetName val="Treatment Air Limbah"/>
      <sheetName val="Kualitas Air Limbah Tambang"/>
      <sheetName val="Kualitas Air Bersih"/>
      <sheetName val="Kualitas Air Minum"/>
      <sheetName val="Kualitas Air Limbah Domestik"/>
      <sheetName val="Kualitas Air Sungai"/>
      <sheetName val="OKEHATI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>
        <row r="3">
          <cell r="A3" t="str">
            <v>Bulan: November 2019</v>
          </cell>
        </row>
      </sheetData>
      <sheetData sheetId="14">
        <row r="3">
          <cell r="A3" t="str">
            <v>Bulan: November 2019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_dataMentahFileConsumptio"/>
      <sheetName val="Sheet2"/>
      <sheetName val="Sheet3"/>
      <sheetName val="Sheet1"/>
      <sheetName val="Pemakaian Solar"/>
      <sheetName val="Pemakaian Bensin"/>
      <sheetName val="Penggunaan B3 lainnya"/>
      <sheetName val="LB3"/>
      <sheetName val="Limbah Domestik"/>
      <sheetName val="Bukaan Lahan"/>
      <sheetName val="Curah Hujan"/>
      <sheetName val="Rehabilitasi Lahan"/>
      <sheetName val="Air Permukaan"/>
      <sheetName val="Air Bawah Tanah"/>
      <sheetName val="Treatment Air Limbah"/>
      <sheetName val="Kualitas Air Limbah Tambang"/>
      <sheetName val="Kualitas Air Bersih"/>
      <sheetName val="Kualitas Air Minum"/>
      <sheetName val="Kualitas Air Limbah Domestik"/>
      <sheetName val="Kualitas Air Sungai"/>
      <sheetName val="OKEHATI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>
        <row r="3">
          <cell r="A3" t="str">
            <v>Bulan: Oktober 2019</v>
          </cell>
        </row>
      </sheetData>
      <sheetData sheetId="14">
        <row r="3">
          <cell r="A3" t="str">
            <v>Bulan: Oktober 2019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_dataMentahFileConsumptio"/>
      <sheetName val="Sheet2"/>
      <sheetName val="Sheet3"/>
      <sheetName val="Sheet1"/>
      <sheetName val="Pemakaian Solar"/>
      <sheetName val="Pemakaian Bensin"/>
      <sheetName val="Penggunaan B3 lainnya"/>
      <sheetName val="LB3"/>
      <sheetName val="Limbah Domestik"/>
      <sheetName val="Bukaan Lahan"/>
      <sheetName val="Curah Hujan"/>
      <sheetName val="Rehabilitasi Lahan"/>
      <sheetName val="Air Permukaan"/>
      <sheetName val="Air Bawah Tanah"/>
      <sheetName val="Treatment Air Limbah"/>
      <sheetName val="Kualitas Air Limbah Tambang"/>
      <sheetName val="Kualitas Air Bersih"/>
      <sheetName val="Kualitas Air Minum"/>
      <sheetName val="Kualitas Air Limbah Domestik"/>
      <sheetName val="Kualitas Air Sungai"/>
      <sheetName val="OKEHATI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>
        <row r="3">
          <cell r="A3" t="str">
            <v>Bulan: September 2019</v>
          </cell>
        </row>
      </sheetData>
      <sheetData sheetId="14">
        <row r="3">
          <cell r="A3" t="str">
            <v>Bulan: September 2019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_dataMentahFileConsumptio"/>
      <sheetName val="Sheet2"/>
      <sheetName val="Sheet3"/>
      <sheetName val="Sheet1"/>
      <sheetName val="Pemakaian Solar"/>
      <sheetName val="Pemakaian Bensin"/>
      <sheetName val="Penggunaan B3 lainnya"/>
      <sheetName val="LB3"/>
      <sheetName val="Limbah Domestik"/>
      <sheetName val="Bukaan Lahan"/>
      <sheetName val="Curah Hujan"/>
      <sheetName val="Rehabilitasi Lahan"/>
      <sheetName val="Air Permukaan"/>
      <sheetName val="Air Bawah Tanah"/>
      <sheetName val="Treatment Air Limbah"/>
      <sheetName val="Kualitas Air Limbah Tambang"/>
      <sheetName val="Kualitas Air Bersih"/>
      <sheetName val="Kualitas Air Minum"/>
      <sheetName val="Kualitas Air Limbah Domestik"/>
      <sheetName val="Kualitas Air Sungai"/>
      <sheetName val="OKEHATI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>
        <row r="3">
          <cell r="A3" t="str">
            <v>Bulan: Agustus 2019</v>
          </cell>
        </row>
      </sheetData>
      <sheetData sheetId="14">
        <row r="3">
          <cell r="A3" t="str">
            <v>Bulan: Agustus 2019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_dataMentahFileConsumptio"/>
      <sheetName val="Sheet2"/>
      <sheetName val="Sheet3"/>
      <sheetName val="Sheet1"/>
      <sheetName val="Pemakaian Solar"/>
      <sheetName val="Pemakaian Bensin"/>
      <sheetName val="Penggunaan B3 lainnya"/>
      <sheetName val="LB3"/>
      <sheetName val="Limbah Domestik"/>
      <sheetName val="Bukaan Lahan"/>
      <sheetName val="Curah Hujan"/>
      <sheetName val="Rehabilitasi Lahan"/>
      <sheetName val="Air Permukaan"/>
      <sheetName val="Air Bawah Tanah"/>
      <sheetName val="Treatment Air Limbah"/>
      <sheetName val="Kualitas Air Limbah Tambang"/>
      <sheetName val="Kualitas Air Bersih"/>
      <sheetName val="Kualitas Air Minum"/>
      <sheetName val="Kualitas Air Limbah Domestik"/>
      <sheetName val="Kualitas Air Sungai"/>
      <sheetName val="OKEHATI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>
        <row r="3">
          <cell r="A3" t="str">
            <v>Bulan: Juli 2019</v>
          </cell>
        </row>
      </sheetData>
      <sheetData sheetId="14">
        <row r="3">
          <cell r="A3" t="str">
            <v>Bulan: Juli 2019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_dataMentahFileConsumptio"/>
      <sheetName val="Sheet2"/>
      <sheetName val="Sheet3"/>
      <sheetName val="Sheet1"/>
      <sheetName val="Pemakaian Solar"/>
      <sheetName val="Pemakaian Bensin"/>
      <sheetName val="Penggunaan B3 lainnya"/>
      <sheetName val="LB3"/>
      <sheetName val="Limbah Domestik"/>
      <sheetName val="Bukaan Lahan"/>
      <sheetName val="Curah Hujan"/>
      <sheetName val="Rehabilitasi Lahan"/>
      <sheetName val="Air Permukaan"/>
      <sheetName val="Air Bawah Tanah"/>
      <sheetName val="Treatment Air Limbah"/>
      <sheetName val="Kualitas Air Limbah Tambang"/>
      <sheetName val="Kualitas Air Bersih"/>
      <sheetName val="Kualitas Air Minum"/>
      <sheetName val="Kualitas Air Limbah Domestik"/>
      <sheetName val="Kualitas Air Sungai"/>
      <sheetName val="OKEHATI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>
        <row r="3">
          <cell r="A3" t="str">
            <v>Bulan: Juni 2019</v>
          </cell>
        </row>
      </sheetData>
      <sheetData sheetId="14">
        <row r="3">
          <cell r="A3" t="str">
            <v>Bulan: Juni 2019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Report_dataMentahFileConsumptio"/>
      <sheetName val="Sheet3"/>
      <sheetName val="Report_dataMentahFileConsum"/>
      <sheetName val="Pemakaian Solar"/>
      <sheetName val="Pemakaian Bensin"/>
      <sheetName val="Penggunaan B3 lainnya"/>
      <sheetName val="LB3"/>
      <sheetName val="Limbah Domestik"/>
      <sheetName val="Bukaan Lahan"/>
      <sheetName val="Rehabilitasi Lahan"/>
      <sheetName val="Air Permukaan"/>
      <sheetName val="Air Bawah Tanah"/>
      <sheetName val="Treatment Air Limbah"/>
      <sheetName val="Kualitas Air Limbah Tambang"/>
      <sheetName val="Kualitas Air Bersih"/>
      <sheetName val="Kualitas Air Limbah Domestik"/>
      <sheetName val="Kualitas Air Minum"/>
      <sheetName val="Kualitas Air Sungai"/>
      <sheetName val="OKEHATI"/>
      <sheetName val="Curah Huja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>
        <row r="3">
          <cell r="A3" t="str">
            <v>Maret 2019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Report_dataMentahFileConsumptio"/>
      <sheetName val="Sheet3"/>
      <sheetName val="Report_dataMentahFileConsum"/>
      <sheetName val="Pemakaian Solar"/>
      <sheetName val="Pemakaian Bensin"/>
      <sheetName val="Penggunaan B3 lainnya"/>
      <sheetName val="LB3"/>
      <sheetName val="Limbah Domestik"/>
      <sheetName val="Bukaan Lahan"/>
      <sheetName val="Rehabilitasi Lahan"/>
      <sheetName val="Air Permukaan"/>
      <sheetName val="Air Bawah Tanah"/>
      <sheetName val="Treatment Air Limbah"/>
      <sheetName val="Kualitas Air Limbah Tambang"/>
      <sheetName val="Kualitas Air Bersih"/>
      <sheetName val="Kualitas Air Limbah Domestik"/>
      <sheetName val="Kualitas Air Minum"/>
      <sheetName val="Kualitas Air Sungai"/>
      <sheetName val="OKEHATI"/>
      <sheetName val="Curah Huja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>
        <row r="3">
          <cell r="A3" t="str">
            <v>Bulan: Februari 2019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fting Costs"/>
      <sheetName val="Lifting Costs Graph"/>
      <sheetName val="Lifting cost Opex Requirements"/>
      <sheetName val="#REF"/>
      <sheetName val="A-Data"/>
      <sheetName val="MGL Costs"/>
      <sheetName val="Opex Detail"/>
      <sheetName val="Data"/>
      <sheetName val="OPEX"/>
    </sheetNames>
    <sheetDataSet>
      <sheetData sheetId="0" refreshError="1">
        <row r="3">
          <cell r="A3" t="str">
            <v>scf to cubic m</v>
          </cell>
          <cell r="B3">
            <v>2.8316999999999998E-2</v>
          </cell>
        </row>
        <row r="4">
          <cell r="B4">
            <v>5985</v>
          </cell>
        </row>
        <row r="5">
          <cell r="B5">
            <v>1.46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Report_dataMentahFileConsumptio"/>
      <sheetName val="Sheet3"/>
      <sheetName val="Report_dataMentahFileConsum"/>
      <sheetName val="Pemakaian Solar"/>
      <sheetName val="Pemakaian Bensin"/>
      <sheetName val="Penggunaan B3 lainnya"/>
      <sheetName val="LB3"/>
      <sheetName val="Limbah Domestik"/>
      <sheetName val="Bukaan Lahan"/>
      <sheetName val="Rehabilitasi Lahan"/>
      <sheetName val="Air Permukaan"/>
      <sheetName val="Air Bawah Tanah"/>
      <sheetName val="Treatment Air Limbah"/>
      <sheetName val="Kualitas Air Limbah Tambang"/>
      <sheetName val="Kualitas Air Bersih"/>
      <sheetName val="Kualitas Air Limbah Domestik"/>
      <sheetName val="Kualitas Air Minum"/>
      <sheetName val="Kualitas Air Sungai"/>
      <sheetName val="OKEHATI"/>
      <sheetName val="Curah Huja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>
        <row r="3">
          <cell r="A3" t="str">
            <v>Bulan: Januari 2019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Report_dataMentahFileConsumptio"/>
      <sheetName val="Pemakaian Solar"/>
      <sheetName val="Pemakaian Bensin"/>
      <sheetName val="Penggunaan B3 lainnya"/>
      <sheetName val="LB3"/>
      <sheetName val="Limbah Domestik"/>
      <sheetName val="Bukaan Lahan"/>
      <sheetName val="Rehabilitasi Lahan"/>
      <sheetName val="Air Permukaan"/>
      <sheetName val="Air Bawah Tanah"/>
      <sheetName val="Treatment Air Limbah"/>
      <sheetName val="Kualitas Air Limbah Tambang"/>
      <sheetName val="Kualitas Air Bersih"/>
      <sheetName val="Kualitas Air Minum"/>
      <sheetName val="Kualitas Air Limbah Domestik"/>
      <sheetName val="Kualitas Air Sungai"/>
      <sheetName val="OKEHATI"/>
      <sheetName val="Curah Hujan"/>
    </sheetNames>
    <sheetDataSet>
      <sheetData sheetId="0">
        <row r="4">
          <cell r="A4" t="str">
            <v>EQUIP NO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3">
          <cell r="A3" t="str">
            <v>Bulan: November 2018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/>
      <sheetData sheetId="16" refreshError="1"/>
      <sheetData sheetId="17" refreshError="1"/>
      <sheetData sheetId="18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SE SELECTOR"/>
      <sheetName val="INTRODUCTION"/>
      <sheetName val="PROTOCOL"/>
      <sheetName val="RESULTS LOG"/>
      <sheetName val="SAM DATA"/>
      <sheetName val="RESERVE OUTPUT"/>
      <sheetName val="PvAR (GBP)"/>
      <sheetName val="PvAR (USD)"/>
      <sheetName val="MODEL"/>
      <sheetName val="INC_P1"/>
      <sheetName val="INC_P2"/>
      <sheetName val="LB02"/>
      <sheetName val="LB03"/>
      <sheetName val="LB03SEP02"/>
      <sheetName val="GRAPH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W Adj  Well Del Forecast"/>
      <sheetName val="DW Unadj Well Del Forecast"/>
      <sheetName val="Case 0"/>
      <sheetName val="Case 1"/>
      <sheetName val="Case 2"/>
      <sheetName val="Monthly Summary"/>
      <sheetName val="Well Assumptions"/>
      <sheetName val="Facility Assumptions"/>
      <sheetName val="D1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Summary"/>
      <sheetName val="Matrix"/>
      <sheetName val="MM_OI(T)"/>
      <sheetName val="MM_OI(BI Mockup)"/>
      <sheetName val="1SAP T_MD"/>
      <sheetName val="MM_Hygiene"/>
      <sheetName val="AgM_S(T)"/>
      <sheetName val="Questions"/>
      <sheetName val="Listings"/>
      <sheetName val="OI_M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>
        <row r="5">
          <cell r="B5" t="str">
            <v>Health</v>
          </cell>
          <cell r="D5" t="str">
            <v>External_SD</v>
          </cell>
          <cell r="F5" t="str">
            <v>Asset</v>
          </cell>
          <cell r="I5" t="str">
            <v>RD&gt;R</v>
          </cell>
        </row>
        <row r="6">
          <cell r="B6" t="str">
            <v>Safety</v>
          </cell>
          <cell r="D6" t="str">
            <v>External_Other</v>
          </cell>
          <cell r="F6" t="str">
            <v>BHPB</v>
          </cell>
          <cell r="I6" t="str">
            <v>RD&gt;AgM</v>
          </cell>
        </row>
        <row r="7">
          <cell r="B7" t="str">
            <v>Environment</v>
          </cell>
          <cell r="D7" t="str">
            <v>Internal_Monthly</v>
          </cell>
          <cell r="F7" t="str">
            <v>CSG</v>
          </cell>
          <cell r="I7" t="str">
            <v>AgM&gt;R</v>
          </cell>
        </row>
        <row r="8">
          <cell r="B8" t="str">
            <v>Community</v>
          </cell>
          <cell r="D8" t="str">
            <v>Internal_Quarterly</v>
          </cell>
          <cell r="F8" t="str">
            <v>Operation</v>
          </cell>
          <cell r="I8" t="str">
            <v>AgM&gt;R.2</v>
          </cell>
        </row>
        <row r="9">
          <cell r="B9" t="str">
            <v>Occupational Illness</v>
          </cell>
          <cell r="D9" t="str">
            <v>Other</v>
          </cell>
        </row>
        <row r="10">
          <cell r="B10" t="str">
            <v>Hygiene</v>
          </cell>
          <cell r="D10" t="str">
            <v>TBD</v>
          </cell>
        </row>
      </sheetData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.xml"/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.xml"/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.xml"/><Relationship Id="rId2" Type="http://schemas.openxmlformats.org/officeDocument/2006/relationships/vmlDrawing" Target="../drawings/vmlDrawing21.v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.xml"/><Relationship Id="rId2" Type="http://schemas.openxmlformats.org/officeDocument/2006/relationships/vmlDrawing" Target="../drawings/vmlDrawing22.v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.xml"/><Relationship Id="rId2" Type="http://schemas.openxmlformats.org/officeDocument/2006/relationships/vmlDrawing" Target="../drawings/vmlDrawing23.v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.xml"/><Relationship Id="rId2" Type="http://schemas.openxmlformats.org/officeDocument/2006/relationships/vmlDrawing" Target="../drawings/vmlDrawing24.v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.xml"/><Relationship Id="rId2" Type="http://schemas.openxmlformats.org/officeDocument/2006/relationships/vmlDrawing" Target="../drawings/vmlDrawing25.v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.xml"/><Relationship Id="rId2" Type="http://schemas.openxmlformats.org/officeDocument/2006/relationships/vmlDrawing" Target="../drawings/vmlDrawing26.v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.xml"/><Relationship Id="rId2" Type="http://schemas.openxmlformats.org/officeDocument/2006/relationships/vmlDrawing" Target="../drawings/vmlDrawing27.v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.xml"/><Relationship Id="rId2" Type="http://schemas.openxmlformats.org/officeDocument/2006/relationships/vmlDrawing" Target="../drawings/vmlDrawing28.v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.xml"/><Relationship Id="rId2" Type="http://schemas.openxmlformats.org/officeDocument/2006/relationships/vmlDrawing" Target="../drawings/vmlDrawing29.v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.xml"/><Relationship Id="rId2" Type="http://schemas.openxmlformats.org/officeDocument/2006/relationships/vmlDrawing" Target="../drawings/vmlDrawing30.v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.xml"/><Relationship Id="rId2" Type="http://schemas.openxmlformats.org/officeDocument/2006/relationships/vmlDrawing" Target="../drawings/vmlDrawing31.v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.xml"/><Relationship Id="rId2" Type="http://schemas.openxmlformats.org/officeDocument/2006/relationships/vmlDrawing" Target="../drawings/vmlDrawing32.v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.xml"/><Relationship Id="rId2" Type="http://schemas.openxmlformats.org/officeDocument/2006/relationships/vmlDrawing" Target="../drawings/vmlDrawing33.v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.xml"/><Relationship Id="rId2" Type="http://schemas.openxmlformats.org/officeDocument/2006/relationships/vmlDrawing" Target="../drawings/vmlDrawing34.v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.xml"/><Relationship Id="rId2" Type="http://schemas.openxmlformats.org/officeDocument/2006/relationships/vmlDrawing" Target="../drawings/vmlDrawing35.v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.xml"/><Relationship Id="rId2" Type="http://schemas.openxmlformats.org/officeDocument/2006/relationships/vmlDrawing" Target="../drawings/vmlDrawing36.v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7.xml"/><Relationship Id="rId2" Type="http://schemas.openxmlformats.org/officeDocument/2006/relationships/vmlDrawing" Target="../drawings/vmlDrawing37.v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8.xml"/><Relationship Id="rId2" Type="http://schemas.openxmlformats.org/officeDocument/2006/relationships/vmlDrawing" Target="../drawings/vmlDrawing38.v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9.xml"/><Relationship Id="rId2" Type="http://schemas.openxmlformats.org/officeDocument/2006/relationships/vmlDrawing" Target="../drawings/vmlDrawing39.v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0.xml"/><Relationship Id="rId2" Type="http://schemas.openxmlformats.org/officeDocument/2006/relationships/vmlDrawing" Target="../drawings/vmlDrawing40.v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1.xml"/><Relationship Id="rId2" Type="http://schemas.openxmlformats.org/officeDocument/2006/relationships/vmlDrawing" Target="../drawings/vmlDrawing41.v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2.xml"/><Relationship Id="rId2" Type="http://schemas.openxmlformats.org/officeDocument/2006/relationships/vmlDrawing" Target="../drawings/vmlDrawing42.v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43.xml"/><Relationship Id="rId2" Type="http://schemas.openxmlformats.org/officeDocument/2006/relationships/vmlDrawing" Target="../drawings/vmlDrawing43.v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4.xml"/><Relationship Id="rId2" Type="http://schemas.openxmlformats.org/officeDocument/2006/relationships/vmlDrawing" Target="../drawings/vmlDrawing44.v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5.xml"/><Relationship Id="rId2" Type="http://schemas.openxmlformats.org/officeDocument/2006/relationships/vmlDrawing" Target="../drawings/vmlDrawing45.v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6.xml"/><Relationship Id="rId2" Type="http://schemas.openxmlformats.org/officeDocument/2006/relationships/vmlDrawing" Target="../drawings/vmlDrawing46.vml"/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7.xml"/><Relationship Id="rId2" Type="http://schemas.openxmlformats.org/officeDocument/2006/relationships/vmlDrawing" Target="../drawings/vmlDrawing47.vml"/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8.xml"/><Relationship Id="rId2" Type="http://schemas.openxmlformats.org/officeDocument/2006/relationships/vmlDrawing" Target="../drawings/vmlDrawing48.vml"/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9.xml"/><Relationship Id="rId2" Type="http://schemas.openxmlformats.org/officeDocument/2006/relationships/vmlDrawing" Target="../drawings/vmlDrawing49.vml"/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0.xml"/><Relationship Id="rId2" Type="http://schemas.openxmlformats.org/officeDocument/2006/relationships/vmlDrawing" Target="../drawings/vmlDrawing50.vml"/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51.xml"/><Relationship Id="rId2" Type="http://schemas.openxmlformats.org/officeDocument/2006/relationships/vmlDrawing" Target="../drawings/vmlDrawing51.vml"/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52.xml"/><Relationship Id="rId2" Type="http://schemas.openxmlformats.org/officeDocument/2006/relationships/vmlDrawing" Target="../drawings/vmlDrawing52.vml"/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3.xml"/><Relationship Id="rId2" Type="http://schemas.openxmlformats.org/officeDocument/2006/relationships/vmlDrawing" Target="../drawings/vmlDrawing53.vml"/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2" Type="http://schemas.openxmlformats.org/officeDocument/2006/relationships/comments" Target="../comments54.xml"/><Relationship Id="rId1" Type="http://schemas.openxmlformats.org/officeDocument/2006/relationships/vmlDrawing" Target="../drawings/vmlDrawing54.vml"/></Relationships>
</file>

<file path=xl/worksheets/_rels/sheet5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5.xml"/><Relationship Id="rId1" Type="http://schemas.openxmlformats.org/officeDocument/2006/relationships/vmlDrawing" Target="../drawings/vmlDrawing55.vml"/></Relationships>
</file>

<file path=xl/worksheets/_rels/sheet5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6.xml"/><Relationship Id="rId1" Type="http://schemas.openxmlformats.org/officeDocument/2006/relationships/vmlDrawing" Target="../drawings/vmlDrawing56.vml"/></Relationships>
</file>

<file path=xl/worksheets/_rels/sheet5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7.xml"/><Relationship Id="rId1" Type="http://schemas.openxmlformats.org/officeDocument/2006/relationships/vmlDrawing" Target="../drawings/vmlDrawing57.vml"/></Relationships>
</file>

<file path=xl/worksheets/_rels/sheet58.xml.rels><?xml version="1.0" encoding="UTF-8" standalone="yes"?>
<Relationships xmlns="http://schemas.openxmlformats.org/package/2006/relationships"><Relationship Id="rId2" Type="http://schemas.openxmlformats.org/officeDocument/2006/relationships/comments" Target="../comments58.xml"/><Relationship Id="rId1" Type="http://schemas.openxmlformats.org/officeDocument/2006/relationships/vmlDrawing" Target="../drawings/vmlDrawing58.vml"/></Relationships>
</file>

<file path=xl/worksheets/_rels/sheet59.xml.rels><?xml version="1.0" encoding="UTF-8" standalone="yes"?>
<Relationships xmlns="http://schemas.openxmlformats.org/package/2006/relationships"><Relationship Id="rId2" Type="http://schemas.openxmlformats.org/officeDocument/2006/relationships/comments" Target="../comments59.xml"/><Relationship Id="rId1" Type="http://schemas.openxmlformats.org/officeDocument/2006/relationships/vmlDrawing" Target="../drawings/vmlDrawing59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0.xml"/><Relationship Id="rId1" Type="http://schemas.openxmlformats.org/officeDocument/2006/relationships/vmlDrawing" Target="../drawings/vmlDrawing60.vml"/></Relationships>
</file>

<file path=xl/worksheets/_rels/sheet61.xml.rels><?xml version="1.0" encoding="UTF-8" standalone="yes"?>
<Relationships xmlns="http://schemas.openxmlformats.org/package/2006/relationships"><Relationship Id="rId2" Type="http://schemas.openxmlformats.org/officeDocument/2006/relationships/comments" Target="../comments61.xml"/><Relationship Id="rId1" Type="http://schemas.openxmlformats.org/officeDocument/2006/relationships/vmlDrawing" Target="../drawings/vmlDrawing61.vml"/></Relationships>
</file>

<file path=xl/worksheets/_rels/sheet62.xml.rels><?xml version="1.0" encoding="UTF-8" standalone="yes"?>
<Relationships xmlns="http://schemas.openxmlformats.org/package/2006/relationships"><Relationship Id="rId2" Type="http://schemas.openxmlformats.org/officeDocument/2006/relationships/comments" Target="../comments62.xml"/><Relationship Id="rId1" Type="http://schemas.openxmlformats.org/officeDocument/2006/relationships/vmlDrawing" Target="../drawings/vmlDrawing62.vml"/></Relationships>
</file>

<file path=xl/worksheets/_rels/sheet6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3.xml"/><Relationship Id="rId1" Type="http://schemas.openxmlformats.org/officeDocument/2006/relationships/vmlDrawing" Target="../drawings/vmlDrawing63.vml"/></Relationships>
</file>

<file path=xl/worksheets/_rels/sheet64.xml.rels><?xml version="1.0" encoding="UTF-8" standalone="yes"?>
<Relationships xmlns="http://schemas.openxmlformats.org/package/2006/relationships"><Relationship Id="rId2" Type="http://schemas.openxmlformats.org/officeDocument/2006/relationships/comments" Target="../comments64.xml"/><Relationship Id="rId1" Type="http://schemas.openxmlformats.org/officeDocument/2006/relationships/vmlDrawing" Target="../drawings/vmlDrawing64.vml"/></Relationships>
</file>

<file path=xl/worksheets/_rels/sheet65.xml.rels><?xml version="1.0" encoding="UTF-8" standalone="yes"?>
<Relationships xmlns="http://schemas.openxmlformats.org/package/2006/relationships"><Relationship Id="rId2" Type="http://schemas.openxmlformats.org/officeDocument/2006/relationships/comments" Target="../comments65.xml"/><Relationship Id="rId1" Type="http://schemas.openxmlformats.org/officeDocument/2006/relationships/vmlDrawing" Target="../drawings/vmlDrawing65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70C0"/>
  </sheetPr>
  <dimension ref="A2:S33"/>
  <sheetViews>
    <sheetView tabSelected="1" view="pageBreakPreview" topLeftCell="A2" zoomScale="62" zoomScaleNormal="85" zoomScaleSheetLayoutView="62" workbookViewId="0">
      <selection activeCell="A5" sqref="A5"/>
    </sheetView>
  </sheetViews>
  <sheetFormatPr defaultRowHeight="15"/>
  <cols>
    <col min="1" max="2" width="17.28515625" style="2" customWidth="1"/>
    <col min="3" max="3" width="17.28515625" style="293" customWidth="1"/>
    <col min="4" max="4" width="12.85546875" style="2" bestFit="1" customWidth="1"/>
    <col min="5" max="5" width="13.7109375" style="2" bestFit="1" customWidth="1"/>
    <col min="6" max="6" width="20.140625" style="2" bestFit="1" customWidth="1"/>
    <col min="7" max="7" width="15.7109375" style="2" customWidth="1"/>
    <col min="8" max="8" width="21.5703125" style="2" bestFit="1" customWidth="1"/>
    <col min="9" max="9" width="17.42578125" style="2" customWidth="1"/>
    <col min="10" max="10" width="17.5703125" style="2" bestFit="1" customWidth="1"/>
    <col min="11" max="11" width="25.140625" style="2" bestFit="1" customWidth="1"/>
    <col min="12" max="12" width="27.42578125" style="2" bestFit="1" customWidth="1"/>
    <col min="13" max="13" width="14.5703125" style="2" customWidth="1"/>
    <col min="14" max="16" width="0" style="2" hidden="1" customWidth="1"/>
    <col min="17" max="259" width="9.140625" style="2"/>
    <col min="260" max="260" width="17.28515625" style="2" customWidth="1"/>
    <col min="261" max="261" width="12.5703125" style="2" customWidth="1"/>
    <col min="262" max="262" width="13" style="2" customWidth="1"/>
    <col min="263" max="263" width="15.7109375" style="2" customWidth="1"/>
    <col min="264" max="264" width="19.5703125" style="2" customWidth="1"/>
    <col min="265" max="266" width="17.42578125" style="2" customWidth="1"/>
    <col min="267" max="267" width="19.5703125" style="2" customWidth="1"/>
    <col min="268" max="268" width="15.85546875" style="2" customWidth="1"/>
    <col min="269" max="269" width="14.5703125" style="2" customWidth="1"/>
    <col min="270" max="272" width="0" style="2" hidden="1" customWidth="1"/>
    <col min="273" max="515" width="9.140625" style="2"/>
    <col min="516" max="516" width="17.28515625" style="2" customWidth="1"/>
    <col min="517" max="517" width="12.5703125" style="2" customWidth="1"/>
    <col min="518" max="518" width="13" style="2" customWidth="1"/>
    <col min="519" max="519" width="15.7109375" style="2" customWidth="1"/>
    <col min="520" max="520" width="19.5703125" style="2" customWidth="1"/>
    <col min="521" max="522" width="17.42578125" style="2" customWidth="1"/>
    <col min="523" max="523" width="19.5703125" style="2" customWidth="1"/>
    <col min="524" max="524" width="15.85546875" style="2" customWidth="1"/>
    <col min="525" max="525" width="14.5703125" style="2" customWidth="1"/>
    <col min="526" max="528" width="0" style="2" hidden="1" customWidth="1"/>
    <col min="529" max="771" width="9.140625" style="2"/>
    <col min="772" max="772" width="17.28515625" style="2" customWidth="1"/>
    <col min="773" max="773" width="12.5703125" style="2" customWidth="1"/>
    <col min="774" max="774" width="13" style="2" customWidth="1"/>
    <col min="775" max="775" width="15.7109375" style="2" customWidth="1"/>
    <col min="776" max="776" width="19.5703125" style="2" customWidth="1"/>
    <col min="777" max="778" width="17.42578125" style="2" customWidth="1"/>
    <col min="779" max="779" width="19.5703125" style="2" customWidth="1"/>
    <col min="780" max="780" width="15.85546875" style="2" customWidth="1"/>
    <col min="781" max="781" width="14.5703125" style="2" customWidth="1"/>
    <col min="782" max="784" width="0" style="2" hidden="1" customWidth="1"/>
    <col min="785" max="1027" width="9.140625" style="2"/>
    <col min="1028" max="1028" width="17.28515625" style="2" customWidth="1"/>
    <col min="1029" max="1029" width="12.5703125" style="2" customWidth="1"/>
    <col min="1030" max="1030" width="13" style="2" customWidth="1"/>
    <col min="1031" max="1031" width="15.7109375" style="2" customWidth="1"/>
    <col min="1032" max="1032" width="19.5703125" style="2" customWidth="1"/>
    <col min="1033" max="1034" width="17.42578125" style="2" customWidth="1"/>
    <col min="1035" max="1035" width="19.5703125" style="2" customWidth="1"/>
    <col min="1036" max="1036" width="15.85546875" style="2" customWidth="1"/>
    <col min="1037" max="1037" width="14.5703125" style="2" customWidth="1"/>
    <col min="1038" max="1040" width="0" style="2" hidden="1" customWidth="1"/>
    <col min="1041" max="1283" width="9.140625" style="2"/>
    <col min="1284" max="1284" width="17.28515625" style="2" customWidth="1"/>
    <col min="1285" max="1285" width="12.5703125" style="2" customWidth="1"/>
    <col min="1286" max="1286" width="13" style="2" customWidth="1"/>
    <col min="1287" max="1287" width="15.7109375" style="2" customWidth="1"/>
    <col min="1288" max="1288" width="19.5703125" style="2" customWidth="1"/>
    <col min="1289" max="1290" width="17.42578125" style="2" customWidth="1"/>
    <col min="1291" max="1291" width="19.5703125" style="2" customWidth="1"/>
    <col min="1292" max="1292" width="15.85546875" style="2" customWidth="1"/>
    <col min="1293" max="1293" width="14.5703125" style="2" customWidth="1"/>
    <col min="1294" max="1296" width="0" style="2" hidden="1" customWidth="1"/>
    <col min="1297" max="1539" width="9.140625" style="2"/>
    <col min="1540" max="1540" width="17.28515625" style="2" customWidth="1"/>
    <col min="1541" max="1541" width="12.5703125" style="2" customWidth="1"/>
    <col min="1542" max="1542" width="13" style="2" customWidth="1"/>
    <col min="1543" max="1543" width="15.7109375" style="2" customWidth="1"/>
    <col min="1544" max="1544" width="19.5703125" style="2" customWidth="1"/>
    <col min="1545" max="1546" width="17.42578125" style="2" customWidth="1"/>
    <col min="1547" max="1547" width="19.5703125" style="2" customWidth="1"/>
    <col min="1548" max="1548" width="15.85546875" style="2" customWidth="1"/>
    <col min="1549" max="1549" width="14.5703125" style="2" customWidth="1"/>
    <col min="1550" max="1552" width="0" style="2" hidden="1" customWidth="1"/>
    <col min="1553" max="1795" width="9.140625" style="2"/>
    <col min="1796" max="1796" width="17.28515625" style="2" customWidth="1"/>
    <col min="1797" max="1797" width="12.5703125" style="2" customWidth="1"/>
    <col min="1798" max="1798" width="13" style="2" customWidth="1"/>
    <col min="1799" max="1799" width="15.7109375" style="2" customWidth="1"/>
    <col min="1800" max="1800" width="19.5703125" style="2" customWidth="1"/>
    <col min="1801" max="1802" width="17.42578125" style="2" customWidth="1"/>
    <col min="1803" max="1803" width="19.5703125" style="2" customWidth="1"/>
    <col min="1804" max="1804" width="15.85546875" style="2" customWidth="1"/>
    <col min="1805" max="1805" width="14.5703125" style="2" customWidth="1"/>
    <col min="1806" max="1808" width="0" style="2" hidden="1" customWidth="1"/>
    <col min="1809" max="2051" width="9.140625" style="2"/>
    <col min="2052" max="2052" width="17.28515625" style="2" customWidth="1"/>
    <col min="2053" max="2053" width="12.5703125" style="2" customWidth="1"/>
    <col min="2054" max="2054" width="13" style="2" customWidth="1"/>
    <col min="2055" max="2055" width="15.7109375" style="2" customWidth="1"/>
    <col min="2056" max="2056" width="19.5703125" style="2" customWidth="1"/>
    <col min="2057" max="2058" width="17.42578125" style="2" customWidth="1"/>
    <col min="2059" max="2059" width="19.5703125" style="2" customWidth="1"/>
    <col min="2060" max="2060" width="15.85546875" style="2" customWidth="1"/>
    <col min="2061" max="2061" width="14.5703125" style="2" customWidth="1"/>
    <col min="2062" max="2064" width="0" style="2" hidden="1" customWidth="1"/>
    <col min="2065" max="2307" width="9.140625" style="2"/>
    <col min="2308" max="2308" width="17.28515625" style="2" customWidth="1"/>
    <col min="2309" max="2309" width="12.5703125" style="2" customWidth="1"/>
    <col min="2310" max="2310" width="13" style="2" customWidth="1"/>
    <col min="2311" max="2311" width="15.7109375" style="2" customWidth="1"/>
    <col min="2312" max="2312" width="19.5703125" style="2" customWidth="1"/>
    <col min="2313" max="2314" width="17.42578125" style="2" customWidth="1"/>
    <col min="2315" max="2315" width="19.5703125" style="2" customWidth="1"/>
    <col min="2316" max="2316" width="15.85546875" style="2" customWidth="1"/>
    <col min="2317" max="2317" width="14.5703125" style="2" customWidth="1"/>
    <col min="2318" max="2320" width="0" style="2" hidden="1" customWidth="1"/>
    <col min="2321" max="2563" width="9.140625" style="2"/>
    <col min="2564" max="2564" width="17.28515625" style="2" customWidth="1"/>
    <col min="2565" max="2565" width="12.5703125" style="2" customWidth="1"/>
    <col min="2566" max="2566" width="13" style="2" customWidth="1"/>
    <col min="2567" max="2567" width="15.7109375" style="2" customWidth="1"/>
    <col min="2568" max="2568" width="19.5703125" style="2" customWidth="1"/>
    <col min="2569" max="2570" width="17.42578125" style="2" customWidth="1"/>
    <col min="2571" max="2571" width="19.5703125" style="2" customWidth="1"/>
    <col min="2572" max="2572" width="15.85546875" style="2" customWidth="1"/>
    <col min="2573" max="2573" width="14.5703125" style="2" customWidth="1"/>
    <col min="2574" max="2576" width="0" style="2" hidden="1" customWidth="1"/>
    <col min="2577" max="2819" width="9.140625" style="2"/>
    <col min="2820" max="2820" width="17.28515625" style="2" customWidth="1"/>
    <col min="2821" max="2821" width="12.5703125" style="2" customWidth="1"/>
    <col min="2822" max="2822" width="13" style="2" customWidth="1"/>
    <col min="2823" max="2823" width="15.7109375" style="2" customWidth="1"/>
    <col min="2824" max="2824" width="19.5703125" style="2" customWidth="1"/>
    <col min="2825" max="2826" width="17.42578125" style="2" customWidth="1"/>
    <col min="2827" max="2827" width="19.5703125" style="2" customWidth="1"/>
    <col min="2828" max="2828" width="15.85546875" style="2" customWidth="1"/>
    <col min="2829" max="2829" width="14.5703125" style="2" customWidth="1"/>
    <col min="2830" max="2832" width="0" style="2" hidden="1" customWidth="1"/>
    <col min="2833" max="3075" width="9.140625" style="2"/>
    <col min="3076" max="3076" width="17.28515625" style="2" customWidth="1"/>
    <col min="3077" max="3077" width="12.5703125" style="2" customWidth="1"/>
    <col min="3078" max="3078" width="13" style="2" customWidth="1"/>
    <col min="3079" max="3079" width="15.7109375" style="2" customWidth="1"/>
    <col min="3080" max="3080" width="19.5703125" style="2" customWidth="1"/>
    <col min="3081" max="3082" width="17.42578125" style="2" customWidth="1"/>
    <col min="3083" max="3083" width="19.5703125" style="2" customWidth="1"/>
    <col min="3084" max="3084" width="15.85546875" style="2" customWidth="1"/>
    <col min="3085" max="3085" width="14.5703125" style="2" customWidth="1"/>
    <col min="3086" max="3088" width="0" style="2" hidden="1" customWidth="1"/>
    <col min="3089" max="3331" width="9.140625" style="2"/>
    <col min="3332" max="3332" width="17.28515625" style="2" customWidth="1"/>
    <col min="3333" max="3333" width="12.5703125" style="2" customWidth="1"/>
    <col min="3334" max="3334" width="13" style="2" customWidth="1"/>
    <col min="3335" max="3335" width="15.7109375" style="2" customWidth="1"/>
    <col min="3336" max="3336" width="19.5703125" style="2" customWidth="1"/>
    <col min="3337" max="3338" width="17.42578125" style="2" customWidth="1"/>
    <col min="3339" max="3339" width="19.5703125" style="2" customWidth="1"/>
    <col min="3340" max="3340" width="15.85546875" style="2" customWidth="1"/>
    <col min="3341" max="3341" width="14.5703125" style="2" customWidth="1"/>
    <col min="3342" max="3344" width="0" style="2" hidden="1" customWidth="1"/>
    <col min="3345" max="3587" width="9.140625" style="2"/>
    <col min="3588" max="3588" width="17.28515625" style="2" customWidth="1"/>
    <col min="3589" max="3589" width="12.5703125" style="2" customWidth="1"/>
    <col min="3590" max="3590" width="13" style="2" customWidth="1"/>
    <col min="3591" max="3591" width="15.7109375" style="2" customWidth="1"/>
    <col min="3592" max="3592" width="19.5703125" style="2" customWidth="1"/>
    <col min="3593" max="3594" width="17.42578125" style="2" customWidth="1"/>
    <col min="3595" max="3595" width="19.5703125" style="2" customWidth="1"/>
    <col min="3596" max="3596" width="15.85546875" style="2" customWidth="1"/>
    <col min="3597" max="3597" width="14.5703125" style="2" customWidth="1"/>
    <col min="3598" max="3600" width="0" style="2" hidden="1" customWidth="1"/>
    <col min="3601" max="3843" width="9.140625" style="2"/>
    <col min="3844" max="3844" width="17.28515625" style="2" customWidth="1"/>
    <col min="3845" max="3845" width="12.5703125" style="2" customWidth="1"/>
    <col min="3846" max="3846" width="13" style="2" customWidth="1"/>
    <col min="3847" max="3847" width="15.7109375" style="2" customWidth="1"/>
    <col min="3848" max="3848" width="19.5703125" style="2" customWidth="1"/>
    <col min="3849" max="3850" width="17.42578125" style="2" customWidth="1"/>
    <col min="3851" max="3851" width="19.5703125" style="2" customWidth="1"/>
    <col min="3852" max="3852" width="15.85546875" style="2" customWidth="1"/>
    <col min="3853" max="3853" width="14.5703125" style="2" customWidth="1"/>
    <col min="3854" max="3856" width="0" style="2" hidden="1" customWidth="1"/>
    <col min="3857" max="4099" width="9.140625" style="2"/>
    <col min="4100" max="4100" width="17.28515625" style="2" customWidth="1"/>
    <col min="4101" max="4101" width="12.5703125" style="2" customWidth="1"/>
    <col min="4102" max="4102" width="13" style="2" customWidth="1"/>
    <col min="4103" max="4103" width="15.7109375" style="2" customWidth="1"/>
    <col min="4104" max="4104" width="19.5703125" style="2" customWidth="1"/>
    <col min="4105" max="4106" width="17.42578125" style="2" customWidth="1"/>
    <col min="4107" max="4107" width="19.5703125" style="2" customWidth="1"/>
    <col min="4108" max="4108" width="15.85546875" style="2" customWidth="1"/>
    <col min="4109" max="4109" width="14.5703125" style="2" customWidth="1"/>
    <col min="4110" max="4112" width="0" style="2" hidden="1" customWidth="1"/>
    <col min="4113" max="4355" width="9.140625" style="2"/>
    <col min="4356" max="4356" width="17.28515625" style="2" customWidth="1"/>
    <col min="4357" max="4357" width="12.5703125" style="2" customWidth="1"/>
    <col min="4358" max="4358" width="13" style="2" customWidth="1"/>
    <col min="4359" max="4359" width="15.7109375" style="2" customWidth="1"/>
    <col min="4360" max="4360" width="19.5703125" style="2" customWidth="1"/>
    <col min="4361" max="4362" width="17.42578125" style="2" customWidth="1"/>
    <col min="4363" max="4363" width="19.5703125" style="2" customWidth="1"/>
    <col min="4364" max="4364" width="15.85546875" style="2" customWidth="1"/>
    <col min="4365" max="4365" width="14.5703125" style="2" customWidth="1"/>
    <col min="4366" max="4368" width="0" style="2" hidden="1" customWidth="1"/>
    <col min="4369" max="4611" width="9.140625" style="2"/>
    <col min="4612" max="4612" width="17.28515625" style="2" customWidth="1"/>
    <col min="4613" max="4613" width="12.5703125" style="2" customWidth="1"/>
    <col min="4614" max="4614" width="13" style="2" customWidth="1"/>
    <col min="4615" max="4615" width="15.7109375" style="2" customWidth="1"/>
    <col min="4616" max="4616" width="19.5703125" style="2" customWidth="1"/>
    <col min="4617" max="4618" width="17.42578125" style="2" customWidth="1"/>
    <col min="4619" max="4619" width="19.5703125" style="2" customWidth="1"/>
    <col min="4620" max="4620" width="15.85546875" style="2" customWidth="1"/>
    <col min="4621" max="4621" width="14.5703125" style="2" customWidth="1"/>
    <col min="4622" max="4624" width="0" style="2" hidden="1" customWidth="1"/>
    <col min="4625" max="4867" width="9.140625" style="2"/>
    <col min="4868" max="4868" width="17.28515625" style="2" customWidth="1"/>
    <col min="4869" max="4869" width="12.5703125" style="2" customWidth="1"/>
    <col min="4870" max="4870" width="13" style="2" customWidth="1"/>
    <col min="4871" max="4871" width="15.7109375" style="2" customWidth="1"/>
    <col min="4872" max="4872" width="19.5703125" style="2" customWidth="1"/>
    <col min="4873" max="4874" width="17.42578125" style="2" customWidth="1"/>
    <col min="4875" max="4875" width="19.5703125" style="2" customWidth="1"/>
    <col min="4876" max="4876" width="15.85546875" style="2" customWidth="1"/>
    <col min="4877" max="4877" width="14.5703125" style="2" customWidth="1"/>
    <col min="4878" max="4880" width="0" style="2" hidden="1" customWidth="1"/>
    <col min="4881" max="5123" width="9.140625" style="2"/>
    <col min="5124" max="5124" width="17.28515625" style="2" customWidth="1"/>
    <col min="5125" max="5125" width="12.5703125" style="2" customWidth="1"/>
    <col min="5126" max="5126" width="13" style="2" customWidth="1"/>
    <col min="5127" max="5127" width="15.7109375" style="2" customWidth="1"/>
    <col min="5128" max="5128" width="19.5703125" style="2" customWidth="1"/>
    <col min="5129" max="5130" width="17.42578125" style="2" customWidth="1"/>
    <col min="5131" max="5131" width="19.5703125" style="2" customWidth="1"/>
    <col min="5132" max="5132" width="15.85546875" style="2" customWidth="1"/>
    <col min="5133" max="5133" width="14.5703125" style="2" customWidth="1"/>
    <col min="5134" max="5136" width="0" style="2" hidden="1" customWidth="1"/>
    <col min="5137" max="5379" width="9.140625" style="2"/>
    <col min="5380" max="5380" width="17.28515625" style="2" customWidth="1"/>
    <col min="5381" max="5381" width="12.5703125" style="2" customWidth="1"/>
    <col min="5382" max="5382" width="13" style="2" customWidth="1"/>
    <col min="5383" max="5383" width="15.7109375" style="2" customWidth="1"/>
    <col min="5384" max="5384" width="19.5703125" style="2" customWidth="1"/>
    <col min="5385" max="5386" width="17.42578125" style="2" customWidth="1"/>
    <col min="5387" max="5387" width="19.5703125" style="2" customWidth="1"/>
    <col min="5388" max="5388" width="15.85546875" style="2" customWidth="1"/>
    <col min="5389" max="5389" width="14.5703125" style="2" customWidth="1"/>
    <col min="5390" max="5392" width="0" style="2" hidden="1" customWidth="1"/>
    <col min="5393" max="5635" width="9.140625" style="2"/>
    <col min="5636" max="5636" width="17.28515625" style="2" customWidth="1"/>
    <col min="5637" max="5637" width="12.5703125" style="2" customWidth="1"/>
    <col min="5638" max="5638" width="13" style="2" customWidth="1"/>
    <col min="5639" max="5639" width="15.7109375" style="2" customWidth="1"/>
    <col min="5640" max="5640" width="19.5703125" style="2" customWidth="1"/>
    <col min="5641" max="5642" width="17.42578125" style="2" customWidth="1"/>
    <col min="5643" max="5643" width="19.5703125" style="2" customWidth="1"/>
    <col min="5644" max="5644" width="15.85546875" style="2" customWidth="1"/>
    <col min="5645" max="5645" width="14.5703125" style="2" customWidth="1"/>
    <col min="5646" max="5648" width="0" style="2" hidden="1" customWidth="1"/>
    <col min="5649" max="5891" width="9.140625" style="2"/>
    <col min="5892" max="5892" width="17.28515625" style="2" customWidth="1"/>
    <col min="5893" max="5893" width="12.5703125" style="2" customWidth="1"/>
    <col min="5894" max="5894" width="13" style="2" customWidth="1"/>
    <col min="5895" max="5895" width="15.7109375" style="2" customWidth="1"/>
    <col min="5896" max="5896" width="19.5703125" style="2" customWidth="1"/>
    <col min="5897" max="5898" width="17.42578125" style="2" customWidth="1"/>
    <col min="5899" max="5899" width="19.5703125" style="2" customWidth="1"/>
    <col min="5900" max="5900" width="15.85546875" style="2" customWidth="1"/>
    <col min="5901" max="5901" width="14.5703125" style="2" customWidth="1"/>
    <col min="5902" max="5904" width="0" style="2" hidden="1" customWidth="1"/>
    <col min="5905" max="6147" width="9.140625" style="2"/>
    <col min="6148" max="6148" width="17.28515625" style="2" customWidth="1"/>
    <col min="6149" max="6149" width="12.5703125" style="2" customWidth="1"/>
    <col min="6150" max="6150" width="13" style="2" customWidth="1"/>
    <col min="6151" max="6151" width="15.7109375" style="2" customWidth="1"/>
    <col min="6152" max="6152" width="19.5703125" style="2" customWidth="1"/>
    <col min="6153" max="6154" width="17.42578125" style="2" customWidth="1"/>
    <col min="6155" max="6155" width="19.5703125" style="2" customWidth="1"/>
    <col min="6156" max="6156" width="15.85546875" style="2" customWidth="1"/>
    <col min="6157" max="6157" width="14.5703125" style="2" customWidth="1"/>
    <col min="6158" max="6160" width="0" style="2" hidden="1" customWidth="1"/>
    <col min="6161" max="6403" width="9.140625" style="2"/>
    <col min="6404" max="6404" width="17.28515625" style="2" customWidth="1"/>
    <col min="6405" max="6405" width="12.5703125" style="2" customWidth="1"/>
    <col min="6406" max="6406" width="13" style="2" customWidth="1"/>
    <col min="6407" max="6407" width="15.7109375" style="2" customWidth="1"/>
    <col min="6408" max="6408" width="19.5703125" style="2" customWidth="1"/>
    <col min="6409" max="6410" width="17.42578125" style="2" customWidth="1"/>
    <col min="6411" max="6411" width="19.5703125" style="2" customWidth="1"/>
    <col min="6412" max="6412" width="15.85546875" style="2" customWidth="1"/>
    <col min="6413" max="6413" width="14.5703125" style="2" customWidth="1"/>
    <col min="6414" max="6416" width="0" style="2" hidden="1" customWidth="1"/>
    <col min="6417" max="6659" width="9.140625" style="2"/>
    <col min="6660" max="6660" width="17.28515625" style="2" customWidth="1"/>
    <col min="6661" max="6661" width="12.5703125" style="2" customWidth="1"/>
    <col min="6662" max="6662" width="13" style="2" customWidth="1"/>
    <col min="6663" max="6663" width="15.7109375" style="2" customWidth="1"/>
    <col min="6664" max="6664" width="19.5703125" style="2" customWidth="1"/>
    <col min="6665" max="6666" width="17.42578125" style="2" customWidth="1"/>
    <col min="6667" max="6667" width="19.5703125" style="2" customWidth="1"/>
    <col min="6668" max="6668" width="15.85546875" style="2" customWidth="1"/>
    <col min="6669" max="6669" width="14.5703125" style="2" customWidth="1"/>
    <col min="6670" max="6672" width="0" style="2" hidden="1" customWidth="1"/>
    <col min="6673" max="6915" width="9.140625" style="2"/>
    <col min="6916" max="6916" width="17.28515625" style="2" customWidth="1"/>
    <col min="6917" max="6917" width="12.5703125" style="2" customWidth="1"/>
    <col min="6918" max="6918" width="13" style="2" customWidth="1"/>
    <col min="6919" max="6919" width="15.7109375" style="2" customWidth="1"/>
    <col min="6920" max="6920" width="19.5703125" style="2" customWidth="1"/>
    <col min="6921" max="6922" width="17.42578125" style="2" customWidth="1"/>
    <col min="6923" max="6923" width="19.5703125" style="2" customWidth="1"/>
    <col min="6924" max="6924" width="15.85546875" style="2" customWidth="1"/>
    <col min="6925" max="6925" width="14.5703125" style="2" customWidth="1"/>
    <col min="6926" max="6928" width="0" style="2" hidden="1" customWidth="1"/>
    <col min="6929" max="7171" width="9.140625" style="2"/>
    <col min="7172" max="7172" width="17.28515625" style="2" customWidth="1"/>
    <col min="7173" max="7173" width="12.5703125" style="2" customWidth="1"/>
    <col min="7174" max="7174" width="13" style="2" customWidth="1"/>
    <col min="7175" max="7175" width="15.7109375" style="2" customWidth="1"/>
    <col min="7176" max="7176" width="19.5703125" style="2" customWidth="1"/>
    <col min="7177" max="7178" width="17.42578125" style="2" customWidth="1"/>
    <col min="7179" max="7179" width="19.5703125" style="2" customWidth="1"/>
    <col min="7180" max="7180" width="15.85546875" style="2" customWidth="1"/>
    <col min="7181" max="7181" width="14.5703125" style="2" customWidth="1"/>
    <col min="7182" max="7184" width="0" style="2" hidden="1" customWidth="1"/>
    <col min="7185" max="7427" width="9.140625" style="2"/>
    <col min="7428" max="7428" width="17.28515625" style="2" customWidth="1"/>
    <col min="7429" max="7429" width="12.5703125" style="2" customWidth="1"/>
    <col min="7430" max="7430" width="13" style="2" customWidth="1"/>
    <col min="7431" max="7431" width="15.7109375" style="2" customWidth="1"/>
    <col min="7432" max="7432" width="19.5703125" style="2" customWidth="1"/>
    <col min="7433" max="7434" width="17.42578125" style="2" customWidth="1"/>
    <col min="7435" max="7435" width="19.5703125" style="2" customWidth="1"/>
    <col min="7436" max="7436" width="15.85546875" style="2" customWidth="1"/>
    <col min="7437" max="7437" width="14.5703125" style="2" customWidth="1"/>
    <col min="7438" max="7440" width="0" style="2" hidden="1" customWidth="1"/>
    <col min="7441" max="7683" width="9.140625" style="2"/>
    <col min="7684" max="7684" width="17.28515625" style="2" customWidth="1"/>
    <col min="7685" max="7685" width="12.5703125" style="2" customWidth="1"/>
    <col min="7686" max="7686" width="13" style="2" customWidth="1"/>
    <col min="7687" max="7687" width="15.7109375" style="2" customWidth="1"/>
    <col min="7688" max="7688" width="19.5703125" style="2" customWidth="1"/>
    <col min="7689" max="7690" width="17.42578125" style="2" customWidth="1"/>
    <col min="7691" max="7691" width="19.5703125" style="2" customWidth="1"/>
    <col min="7692" max="7692" width="15.85546875" style="2" customWidth="1"/>
    <col min="7693" max="7693" width="14.5703125" style="2" customWidth="1"/>
    <col min="7694" max="7696" width="0" style="2" hidden="1" customWidth="1"/>
    <col min="7697" max="7939" width="9.140625" style="2"/>
    <col min="7940" max="7940" width="17.28515625" style="2" customWidth="1"/>
    <col min="7941" max="7941" width="12.5703125" style="2" customWidth="1"/>
    <col min="7942" max="7942" width="13" style="2" customWidth="1"/>
    <col min="7943" max="7943" width="15.7109375" style="2" customWidth="1"/>
    <col min="7944" max="7944" width="19.5703125" style="2" customWidth="1"/>
    <col min="7945" max="7946" width="17.42578125" style="2" customWidth="1"/>
    <col min="7947" max="7947" width="19.5703125" style="2" customWidth="1"/>
    <col min="7948" max="7948" width="15.85546875" style="2" customWidth="1"/>
    <col min="7949" max="7949" width="14.5703125" style="2" customWidth="1"/>
    <col min="7950" max="7952" width="0" style="2" hidden="1" customWidth="1"/>
    <col min="7953" max="8195" width="9.140625" style="2"/>
    <col min="8196" max="8196" width="17.28515625" style="2" customWidth="1"/>
    <col min="8197" max="8197" width="12.5703125" style="2" customWidth="1"/>
    <col min="8198" max="8198" width="13" style="2" customWidth="1"/>
    <col min="8199" max="8199" width="15.7109375" style="2" customWidth="1"/>
    <col min="8200" max="8200" width="19.5703125" style="2" customWidth="1"/>
    <col min="8201" max="8202" width="17.42578125" style="2" customWidth="1"/>
    <col min="8203" max="8203" width="19.5703125" style="2" customWidth="1"/>
    <col min="8204" max="8204" width="15.85546875" style="2" customWidth="1"/>
    <col min="8205" max="8205" width="14.5703125" style="2" customWidth="1"/>
    <col min="8206" max="8208" width="0" style="2" hidden="1" customWidth="1"/>
    <col min="8209" max="8451" width="9.140625" style="2"/>
    <col min="8452" max="8452" width="17.28515625" style="2" customWidth="1"/>
    <col min="8453" max="8453" width="12.5703125" style="2" customWidth="1"/>
    <col min="8454" max="8454" width="13" style="2" customWidth="1"/>
    <col min="8455" max="8455" width="15.7109375" style="2" customWidth="1"/>
    <col min="8456" max="8456" width="19.5703125" style="2" customWidth="1"/>
    <col min="8457" max="8458" width="17.42578125" style="2" customWidth="1"/>
    <col min="8459" max="8459" width="19.5703125" style="2" customWidth="1"/>
    <col min="8460" max="8460" width="15.85546875" style="2" customWidth="1"/>
    <col min="8461" max="8461" width="14.5703125" style="2" customWidth="1"/>
    <col min="8462" max="8464" width="0" style="2" hidden="1" customWidth="1"/>
    <col min="8465" max="8707" width="9.140625" style="2"/>
    <col min="8708" max="8708" width="17.28515625" style="2" customWidth="1"/>
    <col min="8709" max="8709" width="12.5703125" style="2" customWidth="1"/>
    <col min="8710" max="8710" width="13" style="2" customWidth="1"/>
    <col min="8711" max="8711" width="15.7109375" style="2" customWidth="1"/>
    <col min="8712" max="8712" width="19.5703125" style="2" customWidth="1"/>
    <col min="8713" max="8714" width="17.42578125" style="2" customWidth="1"/>
    <col min="8715" max="8715" width="19.5703125" style="2" customWidth="1"/>
    <col min="8716" max="8716" width="15.85546875" style="2" customWidth="1"/>
    <col min="8717" max="8717" width="14.5703125" style="2" customWidth="1"/>
    <col min="8718" max="8720" width="0" style="2" hidden="1" customWidth="1"/>
    <col min="8721" max="8963" width="9.140625" style="2"/>
    <col min="8964" max="8964" width="17.28515625" style="2" customWidth="1"/>
    <col min="8965" max="8965" width="12.5703125" style="2" customWidth="1"/>
    <col min="8966" max="8966" width="13" style="2" customWidth="1"/>
    <col min="8967" max="8967" width="15.7109375" style="2" customWidth="1"/>
    <col min="8968" max="8968" width="19.5703125" style="2" customWidth="1"/>
    <col min="8969" max="8970" width="17.42578125" style="2" customWidth="1"/>
    <col min="8971" max="8971" width="19.5703125" style="2" customWidth="1"/>
    <col min="8972" max="8972" width="15.85546875" style="2" customWidth="1"/>
    <col min="8973" max="8973" width="14.5703125" style="2" customWidth="1"/>
    <col min="8974" max="8976" width="0" style="2" hidden="1" customWidth="1"/>
    <col min="8977" max="9219" width="9.140625" style="2"/>
    <col min="9220" max="9220" width="17.28515625" style="2" customWidth="1"/>
    <col min="9221" max="9221" width="12.5703125" style="2" customWidth="1"/>
    <col min="9222" max="9222" width="13" style="2" customWidth="1"/>
    <col min="9223" max="9223" width="15.7109375" style="2" customWidth="1"/>
    <col min="9224" max="9224" width="19.5703125" style="2" customWidth="1"/>
    <col min="9225" max="9226" width="17.42578125" style="2" customWidth="1"/>
    <col min="9227" max="9227" width="19.5703125" style="2" customWidth="1"/>
    <col min="9228" max="9228" width="15.85546875" style="2" customWidth="1"/>
    <col min="9229" max="9229" width="14.5703125" style="2" customWidth="1"/>
    <col min="9230" max="9232" width="0" style="2" hidden="1" customWidth="1"/>
    <col min="9233" max="9475" width="9.140625" style="2"/>
    <col min="9476" max="9476" width="17.28515625" style="2" customWidth="1"/>
    <col min="9477" max="9477" width="12.5703125" style="2" customWidth="1"/>
    <col min="9478" max="9478" width="13" style="2" customWidth="1"/>
    <col min="9479" max="9479" width="15.7109375" style="2" customWidth="1"/>
    <col min="9480" max="9480" width="19.5703125" style="2" customWidth="1"/>
    <col min="9481" max="9482" width="17.42578125" style="2" customWidth="1"/>
    <col min="9483" max="9483" width="19.5703125" style="2" customWidth="1"/>
    <col min="9484" max="9484" width="15.85546875" style="2" customWidth="1"/>
    <col min="9485" max="9485" width="14.5703125" style="2" customWidth="1"/>
    <col min="9486" max="9488" width="0" style="2" hidden="1" customWidth="1"/>
    <col min="9489" max="9731" width="9.140625" style="2"/>
    <col min="9732" max="9732" width="17.28515625" style="2" customWidth="1"/>
    <col min="9733" max="9733" width="12.5703125" style="2" customWidth="1"/>
    <col min="9734" max="9734" width="13" style="2" customWidth="1"/>
    <col min="9735" max="9735" width="15.7109375" style="2" customWidth="1"/>
    <col min="9736" max="9736" width="19.5703125" style="2" customWidth="1"/>
    <col min="9737" max="9738" width="17.42578125" style="2" customWidth="1"/>
    <col min="9739" max="9739" width="19.5703125" style="2" customWidth="1"/>
    <col min="9740" max="9740" width="15.85546875" style="2" customWidth="1"/>
    <col min="9741" max="9741" width="14.5703125" style="2" customWidth="1"/>
    <col min="9742" max="9744" width="0" style="2" hidden="1" customWidth="1"/>
    <col min="9745" max="9987" width="9.140625" style="2"/>
    <col min="9988" max="9988" width="17.28515625" style="2" customWidth="1"/>
    <col min="9989" max="9989" width="12.5703125" style="2" customWidth="1"/>
    <col min="9990" max="9990" width="13" style="2" customWidth="1"/>
    <col min="9991" max="9991" width="15.7109375" style="2" customWidth="1"/>
    <col min="9992" max="9992" width="19.5703125" style="2" customWidth="1"/>
    <col min="9993" max="9994" width="17.42578125" style="2" customWidth="1"/>
    <col min="9995" max="9995" width="19.5703125" style="2" customWidth="1"/>
    <col min="9996" max="9996" width="15.85546875" style="2" customWidth="1"/>
    <col min="9997" max="9997" width="14.5703125" style="2" customWidth="1"/>
    <col min="9998" max="10000" width="0" style="2" hidden="1" customWidth="1"/>
    <col min="10001" max="10243" width="9.140625" style="2"/>
    <col min="10244" max="10244" width="17.28515625" style="2" customWidth="1"/>
    <col min="10245" max="10245" width="12.5703125" style="2" customWidth="1"/>
    <col min="10246" max="10246" width="13" style="2" customWidth="1"/>
    <col min="10247" max="10247" width="15.7109375" style="2" customWidth="1"/>
    <col min="10248" max="10248" width="19.5703125" style="2" customWidth="1"/>
    <col min="10249" max="10250" width="17.42578125" style="2" customWidth="1"/>
    <col min="10251" max="10251" width="19.5703125" style="2" customWidth="1"/>
    <col min="10252" max="10252" width="15.85546875" style="2" customWidth="1"/>
    <col min="10253" max="10253" width="14.5703125" style="2" customWidth="1"/>
    <col min="10254" max="10256" width="0" style="2" hidden="1" customWidth="1"/>
    <col min="10257" max="10499" width="9.140625" style="2"/>
    <col min="10500" max="10500" width="17.28515625" style="2" customWidth="1"/>
    <col min="10501" max="10501" width="12.5703125" style="2" customWidth="1"/>
    <col min="10502" max="10502" width="13" style="2" customWidth="1"/>
    <col min="10503" max="10503" width="15.7109375" style="2" customWidth="1"/>
    <col min="10504" max="10504" width="19.5703125" style="2" customWidth="1"/>
    <col min="10505" max="10506" width="17.42578125" style="2" customWidth="1"/>
    <col min="10507" max="10507" width="19.5703125" style="2" customWidth="1"/>
    <col min="10508" max="10508" width="15.85546875" style="2" customWidth="1"/>
    <col min="10509" max="10509" width="14.5703125" style="2" customWidth="1"/>
    <col min="10510" max="10512" width="0" style="2" hidden="1" customWidth="1"/>
    <col min="10513" max="10755" width="9.140625" style="2"/>
    <col min="10756" max="10756" width="17.28515625" style="2" customWidth="1"/>
    <col min="10757" max="10757" width="12.5703125" style="2" customWidth="1"/>
    <col min="10758" max="10758" width="13" style="2" customWidth="1"/>
    <col min="10759" max="10759" width="15.7109375" style="2" customWidth="1"/>
    <col min="10760" max="10760" width="19.5703125" style="2" customWidth="1"/>
    <col min="10761" max="10762" width="17.42578125" style="2" customWidth="1"/>
    <col min="10763" max="10763" width="19.5703125" style="2" customWidth="1"/>
    <col min="10764" max="10764" width="15.85546875" style="2" customWidth="1"/>
    <col min="10765" max="10765" width="14.5703125" style="2" customWidth="1"/>
    <col min="10766" max="10768" width="0" style="2" hidden="1" customWidth="1"/>
    <col min="10769" max="11011" width="9.140625" style="2"/>
    <col min="11012" max="11012" width="17.28515625" style="2" customWidth="1"/>
    <col min="11013" max="11013" width="12.5703125" style="2" customWidth="1"/>
    <col min="11014" max="11014" width="13" style="2" customWidth="1"/>
    <col min="11015" max="11015" width="15.7109375" style="2" customWidth="1"/>
    <col min="11016" max="11016" width="19.5703125" style="2" customWidth="1"/>
    <col min="11017" max="11018" width="17.42578125" style="2" customWidth="1"/>
    <col min="11019" max="11019" width="19.5703125" style="2" customWidth="1"/>
    <col min="11020" max="11020" width="15.85546875" style="2" customWidth="1"/>
    <col min="11021" max="11021" width="14.5703125" style="2" customWidth="1"/>
    <col min="11022" max="11024" width="0" style="2" hidden="1" customWidth="1"/>
    <col min="11025" max="11267" width="9.140625" style="2"/>
    <col min="11268" max="11268" width="17.28515625" style="2" customWidth="1"/>
    <col min="11269" max="11269" width="12.5703125" style="2" customWidth="1"/>
    <col min="11270" max="11270" width="13" style="2" customWidth="1"/>
    <col min="11271" max="11271" width="15.7109375" style="2" customWidth="1"/>
    <col min="11272" max="11272" width="19.5703125" style="2" customWidth="1"/>
    <col min="11273" max="11274" width="17.42578125" style="2" customWidth="1"/>
    <col min="11275" max="11275" width="19.5703125" style="2" customWidth="1"/>
    <col min="11276" max="11276" width="15.85546875" style="2" customWidth="1"/>
    <col min="11277" max="11277" width="14.5703125" style="2" customWidth="1"/>
    <col min="11278" max="11280" width="0" style="2" hidden="1" customWidth="1"/>
    <col min="11281" max="11523" width="9.140625" style="2"/>
    <col min="11524" max="11524" width="17.28515625" style="2" customWidth="1"/>
    <col min="11525" max="11525" width="12.5703125" style="2" customWidth="1"/>
    <col min="11526" max="11526" width="13" style="2" customWidth="1"/>
    <col min="11527" max="11527" width="15.7109375" style="2" customWidth="1"/>
    <col min="11528" max="11528" width="19.5703125" style="2" customWidth="1"/>
    <col min="11529" max="11530" width="17.42578125" style="2" customWidth="1"/>
    <col min="11531" max="11531" width="19.5703125" style="2" customWidth="1"/>
    <col min="11532" max="11532" width="15.85546875" style="2" customWidth="1"/>
    <col min="11533" max="11533" width="14.5703125" style="2" customWidth="1"/>
    <col min="11534" max="11536" width="0" style="2" hidden="1" customWidth="1"/>
    <col min="11537" max="11779" width="9.140625" style="2"/>
    <col min="11780" max="11780" width="17.28515625" style="2" customWidth="1"/>
    <col min="11781" max="11781" width="12.5703125" style="2" customWidth="1"/>
    <col min="11782" max="11782" width="13" style="2" customWidth="1"/>
    <col min="11783" max="11783" width="15.7109375" style="2" customWidth="1"/>
    <col min="11784" max="11784" width="19.5703125" style="2" customWidth="1"/>
    <col min="11785" max="11786" width="17.42578125" style="2" customWidth="1"/>
    <col min="11787" max="11787" width="19.5703125" style="2" customWidth="1"/>
    <col min="11788" max="11788" width="15.85546875" style="2" customWidth="1"/>
    <col min="11789" max="11789" width="14.5703125" style="2" customWidth="1"/>
    <col min="11790" max="11792" width="0" style="2" hidden="1" customWidth="1"/>
    <col min="11793" max="12035" width="9.140625" style="2"/>
    <col min="12036" max="12036" width="17.28515625" style="2" customWidth="1"/>
    <col min="12037" max="12037" width="12.5703125" style="2" customWidth="1"/>
    <col min="12038" max="12038" width="13" style="2" customWidth="1"/>
    <col min="12039" max="12039" width="15.7109375" style="2" customWidth="1"/>
    <col min="12040" max="12040" width="19.5703125" style="2" customWidth="1"/>
    <col min="12041" max="12042" width="17.42578125" style="2" customWidth="1"/>
    <col min="12043" max="12043" width="19.5703125" style="2" customWidth="1"/>
    <col min="12044" max="12044" width="15.85546875" style="2" customWidth="1"/>
    <col min="12045" max="12045" width="14.5703125" style="2" customWidth="1"/>
    <col min="12046" max="12048" width="0" style="2" hidden="1" customWidth="1"/>
    <col min="12049" max="12291" width="9.140625" style="2"/>
    <col min="12292" max="12292" width="17.28515625" style="2" customWidth="1"/>
    <col min="12293" max="12293" width="12.5703125" style="2" customWidth="1"/>
    <col min="12294" max="12294" width="13" style="2" customWidth="1"/>
    <col min="12295" max="12295" width="15.7109375" style="2" customWidth="1"/>
    <col min="12296" max="12296" width="19.5703125" style="2" customWidth="1"/>
    <col min="12297" max="12298" width="17.42578125" style="2" customWidth="1"/>
    <col min="12299" max="12299" width="19.5703125" style="2" customWidth="1"/>
    <col min="12300" max="12300" width="15.85546875" style="2" customWidth="1"/>
    <col min="12301" max="12301" width="14.5703125" style="2" customWidth="1"/>
    <col min="12302" max="12304" width="0" style="2" hidden="1" customWidth="1"/>
    <col min="12305" max="12547" width="9.140625" style="2"/>
    <col min="12548" max="12548" width="17.28515625" style="2" customWidth="1"/>
    <col min="12549" max="12549" width="12.5703125" style="2" customWidth="1"/>
    <col min="12550" max="12550" width="13" style="2" customWidth="1"/>
    <col min="12551" max="12551" width="15.7109375" style="2" customWidth="1"/>
    <col min="12552" max="12552" width="19.5703125" style="2" customWidth="1"/>
    <col min="12553" max="12554" width="17.42578125" style="2" customWidth="1"/>
    <col min="12555" max="12555" width="19.5703125" style="2" customWidth="1"/>
    <col min="12556" max="12556" width="15.85546875" style="2" customWidth="1"/>
    <col min="12557" max="12557" width="14.5703125" style="2" customWidth="1"/>
    <col min="12558" max="12560" width="0" style="2" hidden="1" customWidth="1"/>
    <col min="12561" max="12803" width="9.140625" style="2"/>
    <col min="12804" max="12804" width="17.28515625" style="2" customWidth="1"/>
    <col min="12805" max="12805" width="12.5703125" style="2" customWidth="1"/>
    <col min="12806" max="12806" width="13" style="2" customWidth="1"/>
    <col min="12807" max="12807" width="15.7109375" style="2" customWidth="1"/>
    <col min="12808" max="12808" width="19.5703125" style="2" customWidth="1"/>
    <col min="12809" max="12810" width="17.42578125" style="2" customWidth="1"/>
    <col min="12811" max="12811" width="19.5703125" style="2" customWidth="1"/>
    <col min="12812" max="12812" width="15.85546875" style="2" customWidth="1"/>
    <col min="12813" max="12813" width="14.5703125" style="2" customWidth="1"/>
    <col min="12814" max="12816" width="0" style="2" hidden="1" customWidth="1"/>
    <col min="12817" max="13059" width="9.140625" style="2"/>
    <col min="13060" max="13060" width="17.28515625" style="2" customWidth="1"/>
    <col min="13061" max="13061" width="12.5703125" style="2" customWidth="1"/>
    <col min="13062" max="13062" width="13" style="2" customWidth="1"/>
    <col min="13063" max="13063" width="15.7109375" style="2" customWidth="1"/>
    <col min="13064" max="13064" width="19.5703125" style="2" customWidth="1"/>
    <col min="13065" max="13066" width="17.42578125" style="2" customWidth="1"/>
    <col min="13067" max="13067" width="19.5703125" style="2" customWidth="1"/>
    <col min="13068" max="13068" width="15.85546875" style="2" customWidth="1"/>
    <col min="13069" max="13069" width="14.5703125" style="2" customWidth="1"/>
    <col min="13070" max="13072" width="0" style="2" hidden="1" customWidth="1"/>
    <col min="13073" max="13315" width="9.140625" style="2"/>
    <col min="13316" max="13316" width="17.28515625" style="2" customWidth="1"/>
    <col min="13317" max="13317" width="12.5703125" style="2" customWidth="1"/>
    <col min="13318" max="13318" width="13" style="2" customWidth="1"/>
    <col min="13319" max="13319" width="15.7109375" style="2" customWidth="1"/>
    <col min="13320" max="13320" width="19.5703125" style="2" customWidth="1"/>
    <col min="13321" max="13322" width="17.42578125" style="2" customWidth="1"/>
    <col min="13323" max="13323" width="19.5703125" style="2" customWidth="1"/>
    <col min="13324" max="13324" width="15.85546875" style="2" customWidth="1"/>
    <col min="13325" max="13325" width="14.5703125" style="2" customWidth="1"/>
    <col min="13326" max="13328" width="0" style="2" hidden="1" customWidth="1"/>
    <col min="13329" max="13571" width="9.140625" style="2"/>
    <col min="13572" max="13572" width="17.28515625" style="2" customWidth="1"/>
    <col min="13573" max="13573" width="12.5703125" style="2" customWidth="1"/>
    <col min="13574" max="13574" width="13" style="2" customWidth="1"/>
    <col min="13575" max="13575" width="15.7109375" style="2" customWidth="1"/>
    <col min="13576" max="13576" width="19.5703125" style="2" customWidth="1"/>
    <col min="13577" max="13578" width="17.42578125" style="2" customWidth="1"/>
    <col min="13579" max="13579" width="19.5703125" style="2" customWidth="1"/>
    <col min="13580" max="13580" width="15.85546875" style="2" customWidth="1"/>
    <col min="13581" max="13581" width="14.5703125" style="2" customWidth="1"/>
    <col min="13582" max="13584" width="0" style="2" hidden="1" customWidth="1"/>
    <col min="13585" max="13827" width="9.140625" style="2"/>
    <col min="13828" max="13828" width="17.28515625" style="2" customWidth="1"/>
    <col min="13829" max="13829" width="12.5703125" style="2" customWidth="1"/>
    <col min="13830" max="13830" width="13" style="2" customWidth="1"/>
    <col min="13831" max="13831" width="15.7109375" style="2" customWidth="1"/>
    <col min="13832" max="13832" width="19.5703125" style="2" customWidth="1"/>
    <col min="13833" max="13834" width="17.42578125" style="2" customWidth="1"/>
    <col min="13835" max="13835" width="19.5703125" style="2" customWidth="1"/>
    <col min="13836" max="13836" width="15.85546875" style="2" customWidth="1"/>
    <col min="13837" max="13837" width="14.5703125" style="2" customWidth="1"/>
    <col min="13838" max="13840" width="0" style="2" hidden="1" customWidth="1"/>
    <col min="13841" max="14083" width="9.140625" style="2"/>
    <col min="14084" max="14084" width="17.28515625" style="2" customWidth="1"/>
    <col min="14085" max="14085" width="12.5703125" style="2" customWidth="1"/>
    <col min="14086" max="14086" width="13" style="2" customWidth="1"/>
    <col min="14087" max="14087" width="15.7109375" style="2" customWidth="1"/>
    <col min="14088" max="14088" width="19.5703125" style="2" customWidth="1"/>
    <col min="14089" max="14090" width="17.42578125" style="2" customWidth="1"/>
    <col min="14091" max="14091" width="19.5703125" style="2" customWidth="1"/>
    <col min="14092" max="14092" width="15.85546875" style="2" customWidth="1"/>
    <col min="14093" max="14093" width="14.5703125" style="2" customWidth="1"/>
    <col min="14094" max="14096" width="0" style="2" hidden="1" customWidth="1"/>
    <col min="14097" max="14339" width="9.140625" style="2"/>
    <col min="14340" max="14340" width="17.28515625" style="2" customWidth="1"/>
    <col min="14341" max="14341" width="12.5703125" style="2" customWidth="1"/>
    <col min="14342" max="14342" width="13" style="2" customWidth="1"/>
    <col min="14343" max="14343" width="15.7109375" style="2" customWidth="1"/>
    <col min="14344" max="14344" width="19.5703125" style="2" customWidth="1"/>
    <col min="14345" max="14346" width="17.42578125" style="2" customWidth="1"/>
    <col min="14347" max="14347" width="19.5703125" style="2" customWidth="1"/>
    <col min="14348" max="14348" width="15.85546875" style="2" customWidth="1"/>
    <col min="14349" max="14349" width="14.5703125" style="2" customWidth="1"/>
    <col min="14350" max="14352" width="0" style="2" hidden="1" customWidth="1"/>
    <col min="14353" max="14595" width="9.140625" style="2"/>
    <col min="14596" max="14596" width="17.28515625" style="2" customWidth="1"/>
    <col min="14597" max="14597" width="12.5703125" style="2" customWidth="1"/>
    <col min="14598" max="14598" width="13" style="2" customWidth="1"/>
    <col min="14599" max="14599" width="15.7109375" style="2" customWidth="1"/>
    <col min="14600" max="14600" width="19.5703125" style="2" customWidth="1"/>
    <col min="14601" max="14602" width="17.42578125" style="2" customWidth="1"/>
    <col min="14603" max="14603" width="19.5703125" style="2" customWidth="1"/>
    <col min="14604" max="14604" width="15.85546875" style="2" customWidth="1"/>
    <col min="14605" max="14605" width="14.5703125" style="2" customWidth="1"/>
    <col min="14606" max="14608" width="0" style="2" hidden="1" customWidth="1"/>
    <col min="14609" max="14851" width="9.140625" style="2"/>
    <col min="14852" max="14852" width="17.28515625" style="2" customWidth="1"/>
    <col min="14853" max="14853" width="12.5703125" style="2" customWidth="1"/>
    <col min="14854" max="14854" width="13" style="2" customWidth="1"/>
    <col min="14855" max="14855" width="15.7109375" style="2" customWidth="1"/>
    <col min="14856" max="14856" width="19.5703125" style="2" customWidth="1"/>
    <col min="14857" max="14858" width="17.42578125" style="2" customWidth="1"/>
    <col min="14859" max="14859" width="19.5703125" style="2" customWidth="1"/>
    <col min="14860" max="14860" width="15.85546875" style="2" customWidth="1"/>
    <col min="14861" max="14861" width="14.5703125" style="2" customWidth="1"/>
    <col min="14862" max="14864" width="0" style="2" hidden="1" customWidth="1"/>
    <col min="14865" max="15107" width="9.140625" style="2"/>
    <col min="15108" max="15108" width="17.28515625" style="2" customWidth="1"/>
    <col min="15109" max="15109" width="12.5703125" style="2" customWidth="1"/>
    <col min="15110" max="15110" width="13" style="2" customWidth="1"/>
    <col min="15111" max="15111" width="15.7109375" style="2" customWidth="1"/>
    <col min="15112" max="15112" width="19.5703125" style="2" customWidth="1"/>
    <col min="15113" max="15114" width="17.42578125" style="2" customWidth="1"/>
    <col min="15115" max="15115" width="19.5703125" style="2" customWidth="1"/>
    <col min="15116" max="15116" width="15.85546875" style="2" customWidth="1"/>
    <col min="15117" max="15117" width="14.5703125" style="2" customWidth="1"/>
    <col min="15118" max="15120" width="0" style="2" hidden="1" customWidth="1"/>
    <col min="15121" max="15363" width="9.140625" style="2"/>
    <col min="15364" max="15364" width="17.28515625" style="2" customWidth="1"/>
    <col min="15365" max="15365" width="12.5703125" style="2" customWidth="1"/>
    <col min="15366" max="15366" width="13" style="2" customWidth="1"/>
    <col min="15367" max="15367" width="15.7109375" style="2" customWidth="1"/>
    <col min="15368" max="15368" width="19.5703125" style="2" customWidth="1"/>
    <col min="15369" max="15370" width="17.42578125" style="2" customWidth="1"/>
    <col min="15371" max="15371" width="19.5703125" style="2" customWidth="1"/>
    <col min="15372" max="15372" width="15.85546875" style="2" customWidth="1"/>
    <col min="15373" max="15373" width="14.5703125" style="2" customWidth="1"/>
    <col min="15374" max="15376" width="0" style="2" hidden="1" customWidth="1"/>
    <col min="15377" max="15619" width="9.140625" style="2"/>
    <col min="15620" max="15620" width="17.28515625" style="2" customWidth="1"/>
    <col min="15621" max="15621" width="12.5703125" style="2" customWidth="1"/>
    <col min="15622" max="15622" width="13" style="2" customWidth="1"/>
    <col min="15623" max="15623" width="15.7109375" style="2" customWidth="1"/>
    <col min="15624" max="15624" width="19.5703125" style="2" customWidth="1"/>
    <col min="15625" max="15626" width="17.42578125" style="2" customWidth="1"/>
    <col min="15627" max="15627" width="19.5703125" style="2" customWidth="1"/>
    <col min="15628" max="15628" width="15.85546875" style="2" customWidth="1"/>
    <col min="15629" max="15629" width="14.5703125" style="2" customWidth="1"/>
    <col min="15630" max="15632" width="0" style="2" hidden="1" customWidth="1"/>
    <col min="15633" max="15875" width="9.140625" style="2"/>
    <col min="15876" max="15876" width="17.28515625" style="2" customWidth="1"/>
    <col min="15877" max="15877" width="12.5703125" style="2" customWidth="1"/>
    <col min="15878" max="15878" width="13" style="2" customWidth="1"/>
    <col min="15879" max="15879" width="15.7109375" style="2" customWidth="1"/>
    <col min="15880" max="15880" width="19.5703125" style="2" customWidth="1"/>
    <col min="15881" max="15882" width="17.42578125" style="2" customWidth="1"/>
    <col min="15883" max="15883" width="19.5703125" style="2" customWidth="1"/>
    <col min="15884" max="15884" width="15.85546875" style="2" customWidth="1"/>
    <col min="15885" max="15885" width="14.5703125" style="2" customWidth="1"/>
    <col min="15886" max="15888" width="0" style="2" hidden="1" customWidth="1"/>
    <col min="15889" max="16131" width="9.140625" style="2"/>
    <col min="16132" max="16132" width="17.28515625" style="2" customWidth="1"/>
    <col min="16133" max="16133" width="12.5703125" style="2" customWidth="1"/>
    <col min="16134" max="16134" width="13" style="2" customWidth="1"/>
    <col min="16135" max="16135" width="15.7109375" style="2" customWidth="1"/>
    <col min="16136" max="16136" width="19.5703125" style="2" customWidth="1"/>
    <col min="16137" max="16138" width="17.42578125" style="2" customWidth="1"/>
    <col min="16139" max="16139" width="19.5703125" style="2" customWidth="1"/>
    <col min="16140" max="16140" width="15.85546875" style="2" customWidth="1"/>
    <col min="16141" max="16141" width="14.5703125" style="2" customWidth="1"/>
    <col min="16142" max="16144" width="0" style="2" hidden="1" customWidth="1"/>
    <col min="16145" max="16384" width="9.140625" style="2"/>
  </cols>
  <sheetData>
    <row r="2" spans="1:19" ht="21" customHeight="1">
      <c r="A2" s="313" t="s">
        <v>0</v>
      </c>
      <c r="B2" s="313"/>
      <c r="C2" s="313"/>
      <c r="D2" s="313"/>
      <c r="E2" s="313"/>
      <c r="F2" s="313"/>
      <c r="G2" s="313"/>
      <c r="H2" s="313"/>
      <c r="I2" s="313"/>
      <c r="J2" s="313"/>
      <c r="K2" s="313"/>
      <c r="L2" s="313"/>
    </row>
    <row r="3" spans="1:19">
      <c r="A3" s="313"/>
      <c r="B3" s="313"/>
      <c r="C3" s="313"/>
      <c r="D3" s="313"/>
      <c r="E3" s="313"/>
      <c r="F3" s="313"/>
      <c r="G3" s="313"/>
      <c r="H3" s="313"/>
      <c r="I3" s="313"/>
      <c r="J3" s="313"/>
      <c r="K3" s="313"/>
      <c r="L3" s="313"/>
    </row>
    <row r="4" spans="1:19" ht="28.5">
      <c r="A4" s="314" t="s">
        <v>89</v>
      </c>
      <c r="B4" s="314"/>
      <c r="C4" s="314"/>
      <c r="D4" s="314"/>
      <c r="E4" s="314"/>
      <c r="F4" s="314"/>
      <c r="G4" s="314"/>
      <c r="H4" s="314"/>
      <c r="I4" s="314"/>
      <c r="J4" s="314"/>
      <c r="K4" s="314"/>
      <c r="L4" s="314"/>
      <c r="N4" s="2" t="s">
        <v>1</v>
      </c>
      <c r="O4" s="2" t="s">
        <v>2</v>
      </c>
    </row>
    <row r="5" spans="1:19" ht="36">
      <c r="A5" s="311" t="s">
        <v>3</v>
      </c>
      <c r="B5" s="306" t="s">
        <v>70</v>
      </c>
      <c r="C5" s="306" t="s">
        <v>69</v>
      </c>
      <c r="D5" s="306" t="s">
        <v>4</v>
      </c>
      <c r="E5" s="306" t="s">
        <v>5</v>
      </c>
      <c r="F5" s="306" t="s">
        <v>25</v>
      </c>
      <c r="G5" s="307" t="s">
        <v>85</v>
      </c>
      <c r="H5" s="306" t="s">
        <v>7</v>
      </c>
      <c r="I5" s="308" t="s">
        <v>8</v>
      </c>
      <c r="J5" s="309" t="s">
        <v>24</v>
      </c>
      <c r="K5" s="310" t="s">
        <v>10</v>
      </c>
      <c r="L5" s="308" t="s">
        <v>86</v>
      </c>
      <c r="N5" s="11">
        <v>3400</v>
      </c>
      <c r="O5" s="11">
        <v>12000</v>
      </c>
    </row>
    <row r="6" spans="1:19" s="62" customFormat="1" ht="18" customHeight="1">
      <c r="A6" s="296" t="s">
        <v>21</v>
      </c>
      <c r="B6" s="303">
        <v>2020</v>
      </c>
      <c r="C6" s="302" t="s">
        <v>73</v>
      </c>
      <c r="D6" s="297">
        <f>'Sep 20'!B9</f>
        <v>6.833333333333333</v>
      </c>
      <c r="E6" s="298">
        <f>'Sep 20'!C9</f>
        <v>13</v>
      </c>
      <c r="F6" s="297">
        <f>'Sep 20'!D9</f>
        <v>46.298055034154515</v>
      </c>
      <c r="G6" s="299">
        <f>'Sep 20'!E9</f>
        <v>221119.51084312197</v>
      </c>
      <c r="H6" s="299">
        <f>'Sep 20'!F9</f>
        <v>4675</v>
      </c>
      <c r="I6" s="299">
        <f>'Sep 20'!G9</f>
        <v>0</v>
      </c>
      <c r="J6" s="299">
        <f>'Sep 20'!H9</f>
        <v>4925</v>
      </c>
      <c r="K6" s="300">
        <f t="shared" ref="K6:K31" si="0">(H6*3500)+(I6*13000)+(J6*18000)</f>
        <v>105012500</v>
      </c>
      <c r="L6" s="300">
        <f t="shared" ref="L6:L33" si="1">K6/G6</f>
        <v>474.91286318240543</v>
      </c>
      <c r="M6" s="2"/>
      <c r="N6" s="2"/>
      <c r="O6" s="2"/>
      <c r="P6" s="2"/>
      <c r="Q6" s="2"/>
      <c r="R6" s="2"/>
      <c r="S6" s="2"/>
    </row>
    <row r="7" spans="1:19" s="62" customFormat="1" ht="18" customHeight="1">
      <c r="A7" s="296" t="s">
        <v>21</v>
      </c>
      <c r="B7" s="303">
        <v>2020</v>
      </c>
      <c r="C7" s="302" t="s">
        <v>72</v>
      </c>
      <c r="D7" s="297">
        <f>'Okt 20'!B9</f>
        <v>6.5288018433179715</v>
      </c>
      <c r="E7" s="298">
        <f>'Okt 20'!C9</f>
        <v>8.8245007680491554</v>
      </c>
      <c r="F7" s="297">
        <f>'Okt 20'!D9</f>
        <v>21.034217764277788</v>
      </c>
      <c r="G7" s="299">
        <f>'Okt 20'!E9</f>
        <v>169014.14657952485</v>
      </c>
      <c r="H7" s="299">
        <f>'Okt 20'!F9</f>
        <v>10375</v>
      </c>
      <c r="I7" s="299">
        <f>'Okt 20'!G9</f>
        <v>0</v>
      </c>
      <c r="J7" s="299">
        <f>'Okt 20'!H9</f>
        <v>5225</v>
      </c>
      <c r="K7" s="300">
        <f t="shared" si="0"/>
        <v>130362500</v>
      </c>
      <c r="L7" s="300">
        <f t="shared" si="1"/>
        <v>771.31117505990301</v>
      </c>
      <c r="M7" s="2"/>
      <c r="N7" s="2"/>
      <c r="O7" s="2"/>
      <c r="P7" s="2"/>
      <c r="Q7" s="2"/>
      <c r="R7" s="2"/>
      <c r="S7" s="2"/>
    </row>
    <row r="8" spans="1:19" ht="18" customHeight="1">
      <c r="A8" s="296" t="s">
        <v>21</v>
      </c>
      <c r="B8" s="303">
        <v>2020</v>
      </c>
      <c r="C8" s="296" t="s">
        <v>71</v>
      </c>
      <c r="D8" s="297">
        <f>'Nop 20'!B9</f>
        <v>6.4033333333333333</v>
      </c>
      <c r="E8" s="298">
        <f>'Nop 20'!C9</f>
        <v>13.956666666666665</v>
      </c>
      <c r="F8" s="297">
        <f>'Nop 20'!D9</f>
        <v>10.411940657266404</v>
      </c>
      <c r="G8" s="299">
        <f>'Nop 20'!E9</f>
        <v>80963.250550903555</v>
      </c>
      <c r="H8" s="299">
        <f>'Nop 20'!F9</f>
        <v>4475</v>
      </c>
      <c r="I8" s="299">
        <f>'Nop 20'!G9</f>
        <v>0</v>
      </c>
      <c r="J8" s="299">
        <f>'Nop 20'!H9</f>
        <v>3575</v>
      </c>
      <c r="K8" s="300">
        <f t="shared" si="0"/>
        <v>80012500</v>
      </c>
      <c r="L8" s="300">
        <f t="shared" si="1"/>
        <v>988.2570111200539</v>
      </c>
    </row>
    <row r="9" spans="1:19" ht="18" customHeight="1">
      <c r="A9" s="296" t="s">
        <v>21</v>
      </c>
      <c r="B9" s="303">
        <v>2020</v>
      </c>
      <c r="C9" s="302" t="s">
        <v>82</v>
      </c>
      <c r="D9" s="297">
        <f>'Des 20'!B9</f>
        <v>6.4033333333333333</v>
      </c>
      <c r="E9" s="298">
        <f>'Des 20'!C9</f>
        <v>13.956666666666665</v>
      </c>
      <c r="F9" s="297">
        <f>'Des 20'!D9</f>
        <v>10.076071603806199</v>
      </c>
      <c r="G9" s="299">
        <f>'Des 20'!E9</f>
        <v>80963.250550903555</v>
      </c>
      <c r="H9" s="299">
        <f>'Des 20'!F9</f>
        <v>4475</v>
      </c>
      <c r="I9" s="299">
        <f>'Des 20'!G9</f>
        <v>0</v>
      </c>
      <c r="J9" s="299">
        <f>'Des 20'!H9</f>
        <v>3575</v>
      </c>
      <c r="K9" s="300">
        <f t="shared" si="0"/>
        <v>80012500</v>
      </c>
      <c r="L9" s="300">
        <f t="shared" si="1"/>
        <v>988.2570111200539</v>
      </c>
    </row>
    <row r="10" spans="1:19" ht="18" customHeight="1">
      <c r="A10" s="296" t="s">
        <v>21</v>
      </c>
      <c r="B10" s="296">
        <v>2021</v>
      </c>
      <c r="C10" s="302" t="s">
        <v>81</v>
      </c>
      <c r="D10" s="297">
        <f>'Jan 21'!B9</f>
        <v>6.434408602150536</v>
      </c>
      <c r="E10" s="298">
        <f>'Jan 21'!C9</f>
        <v>16</v>
      </c>
      <c r="F10" s="297">
        <f>'Jan 21'!D9</f>
        <v>13.902821889361661</v>
      </c>
      <c r="G10" s="299">
        <f>'Jan 21'!E9</f>
        <v>111711.95444539882</v>
      </c>
      <c r="H10" s="299">
        <f>'Jan 21'!F9</f>
        <v>5375</v>
      </c>
      <c r="I10" s="299">
        <f>'Jan 21'!G9</f>
        <v>0</v>
      </c>
      <c r="J10" s="299">
        <f>'Jan 21'!H9</f>
        <v>2852</v>
      </c>
      <c r="K10" s="300">
        <f t="shared" si="0"/>
        <v>70148500</v>
      </c>
      <c r="L10" s="300">
        <f t="shared" si="1"/>
        <v>627.9408533156253</v>
      </c>
    </row>
    <row r="11" spans="1:19" ht="18" customHeight="1">
      <c r="A11" s="296" t="s">
        <v>21</v>
      </c>
      <c r="B11" s="296">
        <v>2021</v>
      </c>
      <c r="C11" s="302" t="s">
        <v>80</v>
      </c>
      <c r="D11" s="297">
        <f>'Feb 21'!B9</f>
        <v>6.730952380952381</v>
      </c>
      <c r="E11" s="298">
        <f>'Feb 21'!C9</f>
        <v>9.6190476190476186</v>
      </c>
      <c r="F11" s="297">
        <f>'Feb 21'!D9</f>
        <v>11.325423987638773</v>
      </c>
      <c r="G11" s="299">
        <f>'Feb 21'!E9</f>
        <v>82195.397132687169</v>
      </c>
      <c r="H11" s="299">
        <f>'Feb 21'!F9</f>
        <v>8575</v>
      </c>
      <c r="I11" s="299">
        <f>'Feb 21'!G9</f>
        <v>0</v>
      </c>
      <c r="J11" s="299">
        <f>'Feb 21'!H9</f>
        <v>2775</v>
      </c>
      <c r="K11" s="300">
        <f t="shared" si="0"/>
        <v>79962500</v>
      </c>
      <c r="L11" s="300">
        <f t="shared" si="1"/>
        <v>972.83428013514401</v>
      </c>
    </row>
    <row r="12" spans="1:19" ht="18" customHeight="1">
      <c r="A12" s="296" t="s">
        <v>21</v>
      </c>
      <c r="B12" s="296">
        <v>2021</v>
      </c>
      <c r="C12" s="302" t="s">
        <v>79</v>
      </c>
      <c r="D12" s="297">
        <f>'Mar 21'!B9</f>
        <v>6.4365591397849444</v>
      </c>
      <c r="E12" s="298">
        <f>'Mar 21'!C9</f>
        <v>16.559139784946236</v>
      </c>
      <c r="F12" s="297">
        <f>'Mar 21'!D9</f>
        <v>46.55079628709197</v>
      </c>
      <c r="G12" s="299">
        <f>'Mar 21'!E9</f>
        <v>374044.95832604141</v>
      </c>
      <c r="H12" s="299">
        <f>'Mar 21'!F9</f>
        <v>11725</v>
      </c>
      <c r="I12" s="299">
        <f>'Mar 21'!G9</f>
        <v>0</v>
      </c>
      <c r="J12" s="299">
        <f>'Mar 21'!H9</f>
        <v>2700</v>
      </c>
      <c r="K12" s="300">
        <f t="shared" si="0"/>
        <v>89637500</v>
      </c>
      <c r="L12" s="300">
        <f t="shared" si="1"/>
        <v>239.64365246668089</v>
      </c>
    </row>
    <row r="13" spans="1:19" ht="18" customHeight="1">
      <c r="A13" s="296" t="s">
        <v>21</v>
      </c>
      <c r="B13" s="296">
        <v>2021</v>
      </c>
      <c r="C13" s="302" t="s">
        <v>78</v>
      </c>
      <c r="D13" s="297">
        <f>'Apr 21'!B9</f>
        <v>6.8462037037037042</v>
      </c>
      <c r="E13" s="298">
        <f>'Apr 21'!C9</f>
        <v>6.75</v>
      </c>
      <c r="F13" s="297">
        <f>'Apr 21'!D9</f>
        <v>9.8258603708929417</v>
      </c>
      <c r="G13" s="299">
        <f>'Apr 21'!E9</f>
        <v>76405.890244063514</v>
      </c>
      <c r="H13" s="299">
        <f>'Apr 21'!F9</f>
        <v>6500</v>
      </c>
      <c r="I13" s="299">
        <f>'Apr 21'!G9</f>
        <v>0</v>
      </c>
      <c r="J13" s="299">
        <f>'Apr 21'!H9</f>
        <v>1975</v>
      </c>
      <c r="K13" s="300">
        <f t="shared" si="0"/>
        <v>58300000</v>
      </c>
      <c r="L13" s="300">
        <f t="shared" si="1"/>
        <v>763.03017756578936</v>
      </c>
    </row>
    <row r="14" spans="1:19" ht="18" customHeight="1">
      <c r="A14" s="296" t="s">
        <v>21</v>
      </c>
      <c r="B14" s="296">
        <v>2021</v>
      </c>
      <c r="C14" s="302" t="s">
        <v>77</v>
      </c>
      <c r="D14" s="297">
        <f>'Mei 21'!B9</f>
        <v>6.7182795698924735</v>
      </c>
      <c r="E14" s="298">
        <f>'Mei 21'!C9</f>
        <v>5.4086021505376349</v>
      </c>
      <c r="F14" s="297">
        <f>'Mei 21'!D9</f>
        <v>7.7992303674986987</v>
      </c>
      <c r="G14" s="299">
        <f>'Mei 21'!E9</f>
        <v>62668.375848925542</v>
      </c>
      <c r="H14" s="299">
        <f>'Mei 21'!F9</f>
        <v>7925</v>
      </c>
      <c r="I14" s="299">
        <f>'Mei 21'!G9</f>
        <v>0</v>
      </c>
      <c r="J14" s="299">
        <f>'Mei 21'!H9</f>
        <v>1975</v>
      </c>
      <c r="K14" s="300">
        <f t="shared" si="0"/>
        <v>63287500</v>
      </c>
      <c r="L14" s="300">
        <f t="shared" si="1"/>
        <v>1009.8793712568358</v>
      </c>
    </row>
    <row r="15" spans="1:19" ht="18" customHeight="1">
      <c r="A15" s="296" t="s">
        <v>21</v>
      </c>
      <c r="B15" s="296">
        <v>2021</v>
      </c>
      <c r="C15" s="302" t="s">
        <v>76</v>
      </c>
      <c r="D15" s="297">
        <f>'Jun 21'!B9</f>
        <v>6.7172413793103454</v>
      </c>
      <c r="E15" s="298">
        <f>'Jun 21'!C9</f>
        <v>12.9</v>
      </c>
      <c r="F15" s="297">
        <f>'Jun 21'!D9</f>
        <v>19.701213531479787</v>
      </c>
      <c r="G15" s="299">
        <f>'Jun 21'!E9</f>
        <v>51065.545473595601</v>
      </c>
      <c r="H15" s="299">
        <f>'Jun 21'!F9</f>
        <v>2025</v>
      </c>
      <c r="I15" s="299">
        <f>'Jun 21'!G9</f>
        <v>0</v>
      </c>
      <c r="J15" s="299">
        <f>'Jun 21'!H9</f>
        <v>3125</v>
      </c>
      <c r="K15" s="300">
        <f t="shared" si="0"/>
        <v>63337500</v>
      </c>
      <c r="L15" s="300">
        <f t="shared" si="1"/>
        <v>1240.3177017417711</v>
      </c>
    </row>
    <row r="16" spans="1:19" ht="18" customHeight="1">
      <c r="A16" s="296" t="s">
        <v>21</v>
      </c>
      <c r="B16" s="296">
        <v>2021</v>
      </c>
      <c r="C16" s="302" t="s">
        <v>75</v>
      </c>
      <c r="D16" s="297">
        <f>'Jul 21'!B9</f>
        <v>6.6096774193548411</v>
      </c>
      <c r="E16" s="298">
        <f>'Jul 21'!C9</f>
        <v>8.9032258064516121</v>
      </c>
      <c r="F16" s="297">
        <f>'Jul 21'!D9</f>
        <v>17.782436066801687</v>
      </c>
      <c r="G16" s="299">
        <f>'Jul 21'!E9</f>
        <v>47628.476761321632</v>
      </c>
      <c r="H16" s="299">
        <f>'Jul 21'!F9</f>
        <v>375</v>
      </c>
      <c r="I16" s="299">
        <f>'Jul 21'!G9</f>
        <v>0</v>
      </c>
      <c r="J16" s="299">
        <f>'Jul 21'!H9</f>
        <v>1225</v>
      </c>
      <c r="K16" s="300">
        <f t="shared" si="0"/>
        <v>23362500</v>
      </c>
      <c r="L16" s="300">
        <f t="shared" si="1"/>
        <v>490.51537207615115</v>
      </c>
    </row>
    <row r="17" spans="1:19" ht="18" customHeight="1">
      <c r="A17" s="296" t="s">
        <v>21</v>
      </c>
      <c r="B17" s="296">
        <v>2021</v>
      </c>
      <c r="C17" s="302" t="s">
        <v>74</v>
      </c>
      <c r="D17" s="297">
        <f>'Agu 21'!B9</f>
        <v>6.5870967741935509</v>
      </c>
      <c r="E17" s="298">
        <f>'Agu 21'!C9</f>
        <v>9.4516129032258061</v>
      </c>
      <c r="F17" s="297">
        <f>'Agu 21'!D9</f>
        <v>9.3004799698161946</v>
      </c>
      <c r="G17" s="299">
        <f>'Agu 21'!E9</f>
        <v>24910.405551155694</v>
      </c>
      <c r="H17" s="299">
        <f>'Agu 21'!F9</f>
        <v>2500</v>
      </c>
      <c r="I17" s="299">
        <f>'Agu 21'!G9</f>
        <v>0</v>
      </c>
      <c r="J17" s="299">
        <f>'Agu 21'!H9</f>
        <v>1200</v>
      </c>
      <c r="K17" s="300">
        <f t="shared" si="0"/>
        <v>30350000</v>
      </c>
      <c r="L17" s="300">
        <f t="shared" si="1"/>
        <v>1218.3663544808062</v>
      </c>
    </row>
    <row r="18" spans="1:19" ht="18" customHeight="1">
      <c r="A18" s="296" t="s">
        <v>21</v>
      </c>
      <c r="B18" s="296">
        <v>2021</v>
      </c>
      <c r="C18" s="302" t="s">
        <v>73</v>
      </c>
      <c r="D18" s="297">
        <f>'Sep 21'!B9</f>
        <v>6.6299999999999981</v>
      </c>
      <c r="E18" s="298">
        <f>'Sep 21'!C9</f>
        <v>11.5</v>
      </c>
      <c r="F18" s="297">
        <f>'Sep 21'!D9</f>
        <v>20.417515187387298</v>
      </c>
      <c r="G18" s="299">
        <f>'Sep 21'!E9</f>
        <v>52922.199365707871</v>
      </c>
      <c r="H18" s="299">
        <f>'Sep 21'!F9</f>
        <v>3050</v>
      </c>
      <c r="I18" s="299">
        <f>'Sep 21'!G9</f>
        <v>0</v>
      </c>
      <c r="J18" s="299">
        <f>'Sep 21'!H9</f>
        <v>3675</v>
      </c>
      <c r="K18" s="300">
        <f t="shared" si="0"/>
        <v>76825000</v>
      </c>
      <c r="L18" s="300">
        <f t="shared" si="1"/>
        <v>1451.6592454730912</v>
      </c>
    </row>
    <row r="19" spans="1:19" ht="18" customHeight="1">
      <c r="A19" s="296" t="s">
        <v>21</v>
      </c>
      <c r="B19" s="296">
        <v>2021</v>
      </c>
      <c r="C19" s="302" t="s">
        <v>72</v>
      </c>
      <c r="D19" s="297">
        <f>'Okt 21'!B9</f>
        <v>6.8</v>
      </c>
      <c r="E19" s="298">
        <f>'Okt 21'!C9</f>
        <v>13.62</v>
      </c>
      <c r="F19" s="297">
        <f>'Okt 21'!D9</f>
        <v>24.446191756272402</v>
      </c>
      <c r="G19" s="299">
        <f>'Okt 21'!E9</f>
        <v>65476.68</v>
      </c>
      <c r="H19" s="299">
        <f>'Okt 21'!F9</f>
        <v>2800</v>
      </c>
      <c r="I19" s="299">
        <f>'Okt 21'!G9</f>
        <v>0</v>
      </c>
      <c r="J19" s="299">
        <f>'Okt 21'!H9</f>
        <v>2900</v>
      </c>
      <c r="K19" s="300">
        <f t="shared" si="0"/>
        <v>62000000</v>
      </c>
      <c r="L19" s="300">
        <f t="shared" si="1"/>
        <v>946.90201152532472</v>
      </c>
    </row>
    <row r="20" spans="1:19" ht="18" customHeight="1">
      <c r="A20" s="296" t="s">
        <v>21</v>
      </c>
      <c r="B20" s="296">
        <v>2021</v>
      </c>
      <c r="C20" s="296" t="s">
        <v>71</v>
      </c>
      <c r="D20" s="297">
        <f>'Nop 21'!B9</f>
        <v>6.6733333333333347</v>
      </c>
      <c r="E20" s="298">
        <f>'Nop 21'!C9</f>
        <v>13.2</v>
      </c>
      <c r="F20" s="297">
        <f>'Nop 21'!D9</f>
        <v>74.829083423835755</v>
      </c>
      <c r="G20" s="299">
        <f>'Nop 21'!E9</f>
        <v>193956.98423458228</v>
      </c>
      <c r="H20" s="299">
        <f>'Nop 21'!F9</f>
        <v>0</v>
      </c>
      <c r="I20" s="299">
        <f>'Nop 21'!G9</f>
        <v>0</v>
      </c>
      <c r="J20" s="299">
        <f>'Nop 21'!H9</f>
        <v>2250</v>
      </c>
      <c r="K20" s="300">
        <f t="shared" si="0"/>
        <v>40500000</v>
      </c>
      <c r="L20" s="300">
        <f t="shared" si="1"/>
        <v>208.80918601527165</v>
      </c>
    </row>
    <row r="21" spans="1:19" ht="18" customHeight="1">
      <c r="A21" s="296" t="s">
        <v>21</v>
      </c>
      <c r="B21" s="296">
        <v>2021</v>
      </c>
      <c r="C21" s="302" t="s">
        <v>82</v>
      </c>
      <c r="D21" s="297">
        <f>'Des 21'!B9</f>
        <v>6.61</v>
      </c>
      <c r="E21" s="298">
        <f>'Des 21'!C9</f>
        <v>12.22</v>
      </c>
      <c r="F21" s="297">
        <f>'Des 21'!D9</f>
        <v>60.310256123058544</v>
      </c>
      <c r="G21" s="299">
        <f>'Des 21'!E9</f>
        <v>161534.99</v>
      </c>
      <c r="H21" s="299">
        <f>'Des 21'!F9</f>
        <v>850</v>
      </c>
      <c r="I21" s="299">
        <f>'Des 21'!G9</f>
        <v>0</v>
      </c>
      <c r="J21" s="299">
        <f>'Des 21'!H9</f>
        <v>2875</v>
      </c>
      <c r="K21" s="300">
        <f t="shared" si="0"/>
        <v>54725000</v>
      </c>
      <c r="L21" s="300">
        <f t="shared" si="1"/>
        <v>338.7810900907599</v>
      </c>
    </row>
    <row r="22" spans="1:19" ht="18" customHeight="1">
      <c r="A22" s="296" t="s">
        <v>21</v>
      </c>
      <c r="B22" s="296">
        <v>2022</v>
      </c>
      <c r="C22" s="301" t="s">
        <v>81</v>
      </c>
      <c r="D22" s="297">
        <f>'Jan 22'!B9</f>
        <v>6.8677419354838731</v>
      </c>
      <c r="E22" s="298">
        <f>'Jan 22'!C9</f>
        <v>29.580645161290324</v>
      </c>
      <c r="F22" s="297">
        <f>'Jan 22'!D9</f>
        <v>41.84310418652273</v>
      </c>
      <c r="G22" s="299">
        <f>'Jan 22'!E9</f>
        <v>112072.57025318246</v>
      </c>
      <c r="H22" s="299">
        <f>'Jan 22'!F9</f>
        <v>4175</v>
      </c>
      <c r="I22" s="299">
        <f>'Jan 22'!G9</f>
        <v>0</v>
      </c>
      <c r="J22" s="299">
        <f>'Jan 22'!H9</f>
        <v>2850</v>
      </c>
      <c r="K22" s="300">
        <f t="shared" si="0"/>
        <v>65912500</v>
      </c>
      <c r="L22" s="300">
        <f t="shared" si="1"/>
        <v>588.12339050578987</v>
      </c>
    </row>
    <row r="23" spans="1:19" ht="18" customHeight="1">
      <c r="A23" s="296" t="s">
        <v>21</v>
      </c>
      <c r="B23" s="296">
        <v>2022</v>
      </c>
      <c r="C23" s="301" t="s">
        <v>80</v>
      </c>
      <c r="D23" s="297">
        <f>'Feb 22'!B9</f>
        <v>6.6857142857142886</v>
      </c>
      <c r="E23" s="298">
        <f>'Feb 22'!C9</f>
        <v>26.035714285714285</v>
      </c>
      <c r="F23" s="297">
        <f>'Feb 22'!D9</f>
        <v>33.424754247650114</v>
      </c>
      <c r="G23" s="299">
        <f>'Feb 22'!E9</f>
        <v>80861.165475915157</v>
      </c>
      <c r="H23" s="299">
        <f>'Feb 22'!F9</f>
        <v>1350</v>
      </c>
      <c r="I23" s="299">
        <f>'Feb 22'!G9</f>
        <v>0</v>
      </c>
      <c r="J23" s="299">
        <f>'Feb 22'!H9</f>
        <v>600</v>
      </c>
      <c r="K23" s="300">
        <f t="shared" si="0"/>
        <v>15525000</v>
      </c>
      <c r="L23" s="300">
        <f t="shared" si="1"/>
        <v>191.99574862205253</v>
      </c>
    </row>
    <row r="24" spans="1:19" ht="18" customHeight="1">
      <c r="A24" s="296" t="s">
        <v>21</v>
      </c>
      <c r="B24" s="296">
        <v>2022</v>
      </c>
      <c r="C24" s="301" t="s">
        <v>79</v>
      </c>
      <c r="D24" s="297">
        <f>'Mar 22'!B9</f>
        <v>6.4322580645161294</v>
      </c>
      <c r="E24" s="298">
        <f>'Mar 22'!C9</f>
        <v>21.838709677419356</v>
      </c>
      <c r="F24" s="297">
        <f>'Mar 22'!D9</f>
        <v>43.731918147784185</v>
      </c>
      <c r="G24" s="299">
        <f>'Mar 22'!E9</f>
        <v>117131.56956702516</v>
      </c>
      <c r="H24" s="299">
        <f>'Mar 22'!F9</f>
        <v>2925</v>
      </c>
      <c r="I24" s="299">
        <f>'Mar 22'!G9</f>
        <v>0</v>
      </c>
      <c r="J24" s="299">
        <f>'Mar 22'!H9</f>
        <v>1025</v>
      </c>
      <c r="K24" s="300">
        <f t="shared" si="0"/>
        <v>28687500</v>
      </c>
      <c r="L24" s="300">
        <f t="shared" si="1"/>
        <v>244.91689222677417</v>
      </c>
    </row>
    <row r="25" spans="1:19" ht="18" customHeight="1">
      <c r="A25" s="296" t="s">
        <v>21</v>
      </c>
      <c r="B25" s="296">
        <v>2022</v>
      </c>
      <c r="C25" s="301" t="s">
        <v>78</v>
      </c>
      <c r="D25" s="297">
        <f>'Apr 22'!B9</f>
        <v>6.52</v>
      </c>
      <c r="E25" s="298">
        <f>'Apr 22'!C9</f>
        <v>25.2</v>
      </c>
      <c r="F25" s="297">
        <f>'Apr 22'!D9</f>
        <v>82.383059413580241</v>
      </c>
      <c r="G25" s="299">
        <f>'Apr 22'!E9</f>
        <v>91627.85583</v>
      </c>
      <c r="H25" s="299">
        <f>'Apr 22'!F9</f>
        <v>3750</v>
      </c>
      <c r="I25" s="299">
        <f>'Apr 22'!G9</f>
        <v>0</v>
      </c>
      <c r="J25" s="299">
        <f>'Apr 22'!H9</f>
        <v>5850</v>
      </c>
      <c r="K25" s="300">
        <f t="shared" si="0"/>
        <v>118425000</v>
      </c>
      <c r="L25" s="300">
        <f t="shared" si="1"/>
        <v>1292.4563052061108</v>
      </c>
    </row>
    <row r="26" spans="1:19" ht="18" customHeight="1">
      <c r="A26" s="296" t="s">
        <v>21</v>
      </c>
      <c r="B26" s="296">
        <v>2022</v>
      </c>
      <c r="C26" s="301" t="s">
        <v>77</v>
      </c>
      <c r="D26" s="297">
        <f>'Mei 22'!B9</f>
        <v>6.7161290322580651</v>
      </c>
      <c r="E26" s="298">
        <f>'Mei 22'!C9</f>
        <v>26.870967741935484</v>
      </c>
      <c r="F26" s="297">
        <f>'Mei 22'!D9</f>
        <v>79.725541367980881</v>
      </c>
      <c r="G26" s="299">
        <f>'Mei 22'!E9</f>
        <v>213536.89107631781</v>
      </c>
      <c r="H26" s="299">
        <f>'Mei 22'!F9</f>
        <v>9900</v>
      </c>
      <c r="I26" s="299">
        <f>'Mei 22'!G9</f>
        <v>0</v>
      </c>
      <c r="J26" s="299">
        <f>'Mei 22'!H9</f>
        <v>12875</v>
      </c>
      <c r="K26" s="300">
        <f t="shared" si="0"/>
        <v>266400000</v>
      </c>
      <c r="L26" s="300">
        <f t="shared" si="1"/>
        <v>1247.5596074159803</v>
      </c>
    </row>
    <row r="27" spans="1:19" ht="18" customHeight="1">
      <c r="A27" s="296" t="s">
        <v>21</v>
      </c>
      <c r="B27" s="296">
        <v>2022</v>
      </c>
      <c r="C27" s="301" t="s">
        <v>76</v>
      </c>
      <c r="D27" s="297">
        <f>'Jun 22'!B9</f>
        <v>6.6133333333333333</v>
      </c>
      <c r="E27" s="298">
        <f>'Jun 22'!C9</f>
        <v>22.633333333333333</v>
      </c>
      <c r="F27" s="297">
        <f>'Jun 22'!D9</f>
        <v>63.084950994652317</v>
      </c>
      <c r="G27" s="299">
        <f>'Jun 22'!E9</f>
        <v>163516.1929781388</v>
      </c>
      <c r="H27" s="299">
        <f>'Jun 22'!F9</f>
        <v>2875</v>
      </c>
      <c r="I27" s="299">
        <f>'Jun 22'!G9</f>
        <v>0</v>
      </c>
      <c r="J27" s="299">
        <f>'Jun 22'!H9</f>
        <v>8250</v>
      </c>
      <c r="K27" s="300">
        <f t="shared" si="0"/>
        <v>158562500</v>
      </c>
      <c r="L27" s="300">
        <f t="shared" si="1"/>
        <v>969.70518400705987</v>
      </c>
    </row>
    <row r="28" spans="1:19" ht="18" customHeight="1">
      <c r="A28" s="296" t="s">
        <v>21</v>
      </c>
      <c r="B28" s="296">
        <v>2022</v>
      </c>
      <c r="C28" s="301" t="s">
        <v>75</v>
      </c>
      <c r="D28" s="297">
        <f>'Jul 22'!B9</f>
        <v>6.76</v>
      </c>
      <c r="E28" s="298">
        <f>'Jul 22'!C9</f>
        <v>20.87</v>
      </c>
      <c r="F28" s="297">
        <f>'Jul 22'!D9</f>
        <v>58.410130123411882</v>
      </c>
      <c r="G28" s="299">
        <f>'Jul 22'!E9</f>
        <v>156445.69252254639</v>
      </c>
      <c r="H28" s="299">
        <f>'Jul 22'!F9</f>
        <v>5325</v>
      </c>
      <c r="I28" s="299">
        <f>'Jul 22'!G9</f>
        <v>0</v>
      </c>
      <c r="J28" s="299">
        <f>'Jul 22'!H9</f>
        <v>11175</v>
      </c>
      <c r="K28" s="300">
        <f t="shared" si="0"/>
        <v>219787500</v>
      </c>
      <c r="L28" s="300">
        <f t="shared" si="1"/>
        <v>1404.8804825247905</v>
      </c>
    </row>
    <row r="29" spans="1:19" ht="18" customHeight="1">
      <c r="A29" s="296" t="s">
        <v>21</v>
      </c>
      <c r="B29" s="296">
        <v>2022</v>
      </c>
      <c r="C29" s="301" t="s">
        <v>74</v>
      </c>
      <c r="D29" s="297">
        <f>'Agu 22'!B9</f>
        <v>6.7646505376344077</v>
      </c>
      <c r="E29" s="298">
        <f>'Agu 22'!C9</f>
        <v>26.35483870967742</v>
      </c>
      <c r="F29" s="297">
        <f>'Agu 22'!D9</f>
        <v>36.905468742996213</v>
      </c>
      <c r="G29" s="299">
        <f>'Agu 22'!E9</f>
        <v>98847.607481241052</v>
      </c>
      <c r="H29" s="299">
        <f>'Agu 22'!F9</f>
        <v>1650</v>
      </c>
      <c r="I29" s="299">
        <f>'Agu 22'!G9</f>
        <v>0</v>
      </c>
      <c r="J29" s="299">
        <f>'Agu 22'!H9</f>
        <v>4550</v>
      </c>
      <c r="K29" s="300">
        <f t="shared" si="0"/>
        <v>87675000</v>
      </c>
      <c r="L29" s="300">
        <f t="shared" si="1"/>
        <v>886.97139196453134</v>
      </c>
    </row>
    <row r="30" spans="1:19" ht="15.75">
      <c r="A30" s="296" t="s">
        <v>21</v>
      </c>
      <c r="B30" s="296">
        <v>2022</v>
      </c>
      <c r="C30" s="301" t="s">
        <v>73</v>
      </c>
      <c r="D30" s="297">
        <f>'Sep 22'!B9</f>
        <v>6.7956944444444458</v>
      </c>
      <c r="E30" s="298">
        <f>'Sep 22'!C9</f>
        <v>23.627777777777776</v>
      </c>
      <c r="F30" s="297">
        <f>'Sep 22'!D9</f>
        <v>48.489352926147376</v>
      </c>
      <c r="G30" s="299">
        <f>'Sep 22'!E9</f>
        <v>125684.40278457401</v>
      </c>
      <c r="H30" s="299">
        <f>'Sep 22'!F9</f>
        <v>7175</v>
      </c>
      <c r="I30" s="299">
        <f>'Sep 22'!G9</f>
        <v>0</v>
      </c>
      <c r="J30" s="299">
        <f>'Sep 22'!H9</f>
        <v>8725</v>
      </c>
      <c r="K30" s="300">
        <f t="shared" si="0"/>
        <v>182162500</v>
      </c>
      <c r="L30" s="300">
        <f t="shared" si="1"/>
        <v>1449.3644077080173</v>
      </c>
    </row>
    <row r="31" spans="1:19" ht="15.75">
      <c r="A31" s="296" t="s">
        <v>21</v>
      </c>
      <c r="B31" s="296">
        <v>2022</v>
      </c>
      <c r="C31" s="301" t="s">
        <v>72</v>
      </c>
      <c r="D31" s="297">
        <f>'Okt 22'!B9</f>
        <v>6.7602150537634431</v>
      </c>
      <c r="E31" s="298">
        <f>'Okt 22'!C9</f>
        <v>24.806451612903224</v>
      </c>
      <c r="F31" s="297">
        <f>'Okt 22'!D9</f>
        <v>54.42276373341025</v>
      </c>
      <c r="G31" s="299">
        <f>'Okt 22'!E9</f>
        <v>145765.93038356601</v>
      </c>
      <c r="H31" s="299">
        <f>'Okt 22'!F9</f>
        <v>8425</v>
      </c>
      <c r="I31" s="299">
        <f>'Okt 22'!G9</f>
        <v>0</v>
      </c>
      <c r="J31" s="299">
        <f>'Okt 22'!H9</f>
        <v>9700</v>
      </c>
      <c r="K31" s="300">
        <f t="shared" si="0"/>
        <v>204087500</v>
      </c>
      <c r="L31" s="300">
        <f t="shared" si="1"/>
        <v>1400.1042593627167</v>
      </c>
      <c r="P31" s="42"/>
    </row>
    <row r="32" spans="1:19" ht="15.75">
      <c r="A32" s="296" t="s">
        <v>21</v>
      </c>
      <c r="B32" s="296">
        <v>2022</v>
      </c>
      <c r="C32" s="296" t="s">
        <v>71</v>
      </c>
      <c r="D32" s="297">
        <f>'Nop 22'!B9</f>
        <v>6.6550833333333319</v>
      </c>
      <c r="E32" s="298">
        <f>'Nop 22'!C9</f>
        <v>20.8</v>
      </c>
      <c r="F32" s="297">
        <f>'Nop 22'!D9</f>
        <v>70.385682336388115</v>
      </c>
      <c r="G32" s="299">
        <f>'Nop 22'!E9</f>
        <v>182439.68861591801</v>
      </c>
      <c r="H32" s="299">
        <f>'Nop 22'!F9</f>
        <v>4425</v>
      </c>
      <c r="I32" s="299">
        <f>'Nop 22'!G9</f>
        <v>0</v>
      </c>
      <c r="J32" s="299">
        <f>'Nop 22'!H9</f>
        <v>10950</v>
      </c>
      <c r="K32" s="300">
        <f>(H32*3500)+(I32*13000)+(J32*18000)</f>
        <v>212587500</v>
      </c>
      <c r="L32" s="300">
        <f t="shared" si="1"/>
        <v>1165.2480971262278</v>
      </c>
      <c r="M32" s="59"/>
      <c r="N32" s="60"/>
      <c r="O32" s="60"/>
      <c r="P32" s="60"/>
      <c r="Q32" s="62"/>
      <c r="R32" s="59"/>
      <c r="S32" s="59"/>
    </row>
    <row r="33" spans="1:19" ht="15.75">
      <c r="A33" s="296" t="s">
        <v>21</v>
      </c>
      <c r="B33" s="296">
        <v>2022</v>
      </c>
      <c r="C33" s="296" t="s">
        <v>82</v>
      </c>
      <c r="D33" s="297">
        <f>'Des 22'!B9</f>
        <v>6.7177419354838701</v>
      </c>
      <c r="E33" s="298">
        <f>'Des 22'!C9</f>
        <v>27.258064516129032</v>
      </c>
      <c r="F33" s="297">
        <f>'Des 22'!D9</f>
        <v>35.865777318302356</v>
      </c>
      <c r="G33" s="299">
        <f>'Des 22'!E9</f>
        <v>96062.897969341022</v>
      </c>
      <c r="H33" s="299">
        <f>'Des 22'!F9</f>
        <v>2300</v>
      </c>
      <c r="I33" s="299">
        <f>'Des 22'!G9</f>
        <v>0</v>
      </c>
      <c r="J33" s="299">
        <f>'Des 22'!H9</f>
        <v>7700</v>
      </c>
      <c r="K33" s="300">
        <f>'Des 22'!I9</f>
        <v>146650000</v>
      </c>
      <c r="L33" s="300">
        <f t="shared" si="1"/>
        <v>1526.6039553252299</v>
      </c>
      <c r="M33" s="59"/>
      <c r="N33" s="60">
        <f>H33*$N$5</f>
        <v>7820000</v>
      </c>
      <c r="O33" s="60">
        <f>I33*$O$5</f>
        <v>0</v>
      </c>
      <c r="P33" s="60">
        <f>N33+O33</f>
        <v>7820000</v>
      </c>
      <c r="Q33" s="62"/>
      <c r="R33" s="59"/>
      <c r="S33" s="59"/>
    </row>
  </sheetData>
  <sheetProtection selectLockedCells="1" selectUnlockedCells="1"/>
  <mergeCells count="2">
    <mergeCell ref="A2:L3"/>
    <mergeCell ref="A4:L4"/>
  </mergeCells>
  <pageMargins left="0.7" right="0.7" top="0.75" bottom="0.75" header="0.51180555555555596" footer="0.51180555555555596"/>
  <pageSetup paperSize="9" scale="47" firstPageNumber="0" orientation="landscape" horizontalDpi="300" verticalDpi="300" r:id="rId1"/>
  <headerFooter alignWithMargins="0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2:Q15"/>
  <sheetViews>
    <sheetView zoomScaleNormal="100" workbookViewId="0">
      <selection activeCell="D7" sqref="D7"/>
    </sheetView>
  </sheetViews>
  <sheetFormatPr defaultRowHeight="15"/>
  <cols>
    <col min="1" max="1" width="17.28515625" style="2" customWidth="1"/>
    <col min="2" max="2" width="12.5703125" style="2" customWidth="1"/>
    <col min="3" max="3" width="13" style="2" customWidth="1"/>
    <col min="4" max="4" width="18" style="2" bestFit="1" customWidth="1"/>
    <col min="5" max="5" width="15.7109375" style="2" customWidth="1"/>
    <col min="6" max="6" width="19.5703125" style="2" customWidth="1"/>
    <col min="7" max="8" width="17.42578125" style="2" customWidth="1"/>
    <col min="9" max="9" width="19.5703125" style="2" customWidth="1"/>
    <col min="10" max="10" width="15.85546875" style="2" customWidth="1"/>
    <col min="11" max="11" width="14.5703125" style="2" customWidth="1"/>
    <col min="12" max="14" width="0" style="2" hidden="1" customWidth="1"/>
    <col min="15" max="257" width="8.7109375" style="2"/>
    <col min="258" max="258" width="17.28515625" style="2" customWidth="1"/>
    <col min="259" max="259" width="12.5703125" style="2" customWidth="1"/>
    <col min="260" max="260" width="13" style="2" customWidth="1"/>
    <col min="261" max="261" width="15.7109375" style="2" customWidth="1"/>
    <col min="262" max="262" width="19.5703125" style="2" customWidth="1"/>
    <col min="263" max="264" width="17.42578125" style="2" customWidth="1"/>
    <col min="265" max="265" width="19.5703125" style="2" customWidth="1"/>
    <col min="266" max="266" width="15.85546875" style="2" customWidth="1"/>
    <col min="267" max="267" width="14.5703125" style="2" customWidth="1"/>
    <col min="268" max="270" width="0" style="2" hidden="1" customWidth="1"/>
    <col min="271" max="513" width="8.7109375" style="2"/>
    <col min="514" max="514" width="17.28515625" style="2" customWidth="1"/>
    <col min="515" max="515" width="12.5703125" style="2" customWidth="1"/>
    <col min="516" max="516" width="13" style="2" customWidth="1"/>
    <col min="517" max="517" width="15.7109375" style="2" customWidth="1"/>
    <col min="518" max="518" width="19.5703125" style="2" customWidth="1"/>
    <col min="519" max="520" width="17.42578125" style="2" customWidth="1"/>
    <col min="521" max="521" width="19.5703125" style="2" customWidth="1"/>
    <col min="522" max="522" width="15.85546875" style="2" customWidth="1"/>
    <col min="523" max="523" width="14.5703125" style="2" customWidth="1"/>
    <col min="524" max="526" width="0" style="2" hidden="1" customWidth="1"/>
    <col min="527" max="769" width="8.7109375" style="2"/>
    <col min="770" max="770" width="17.28515625" style="2" customWidth="1"/>
    <col min="771" max="771" width="12.5703125" style="2" customWidth="1"/>
    <col min="772" max="772" width="13" style="2" customWidth="1"/>
    <col min="773" max="773" width="15.7109375" style="2" customWidth="1"/>
    <col min="774" max="774" width="19.5703125" style="2" customWidth="1"/>
    <col min="775" max="776" width="17.42578125" style="2" customWidth="1"/>
    <col min="777" max="777" width="19.5703125" style="2" customWidth="1"/>
    <col min="778" max="778" width="15.85546875" style="2" customWidth="1"/>
    <col min="779" max="779" width="14.5703125" style="2" customWidth="1"/>
    <col min="780" max="782" width="0" style="2" hidden="1" customWidth="1"/>
    <col min="783" max="1025" width="8.7109375" style="2"/>
    <col min="1026" max="1026" width="17.28515625" style="2" customWidth="1"/>
    <col min="1027" max="1027" width="12.5703125" style="2" customWidth="1"/>
    <col min="1028" max="1028" width="13" style="2" customWidth="1"/>
    <col min="1029" max="1029" width="15.7109375" style="2" customWidth="1"/>
    <col min="1030" max="1030" width="19.5703125" style="2" customWidth="1"/>
    <col min="1031" max="1032" width="17.42578125" style="2" customWidth="1"/>
    <col min="1033" max="1033" width="19.5703125" style="2" customWidth="1"/>
    <col min="1034" max="1034" width="15.85546875" style="2" customWidth="1"/>
    <col min="1035" max="1035" width="14.5703125" style="2" customWidth="1"/>
    <col min="1036" max="1038" width="0" style="2" hidden="1" customWidth="1"/>
    <col min="1039" max="1281" width="8.7109375" style="2"/>
    <col min="1282" max="1282" width="17.28515625" style="2" customWidth="1"/>
    <col min="1283" max="1283" width="12.5703125" style="2" customWidth="1"/>
    <col min="1284" max="1284" width="13" style="2" customWidth="1"/>
    <col min="1285" max="1285" width="15.7109375" style="2" customWidth="1"/>
    <col min="1286" max="1286" width="19.5703125" style="2" customWidth="1"/>
    <col min="1287" max="1288" width="17.42578125" style="2" customWidth="1"/>
    <col min="1289" max="1289" width="19.5703125" style="2" customWidth="1"/>
    <col min="1290" max="1290" width="15.85546875" style="2" customWidth="1"/>
    <col min="1291" max="1291" width="14.5703125" style="2" customWidth="1"/>
    <col min="1292" max="1294" width="0" style="2" hidden="1" customWidth="1"/>
    <col min="1295" max="1537" width="8.7109375" style="2"/>
    <col min="1538" max="1538" width="17.28515625" style="2" customWidth="1"/>
    <col min="1539" max="1539" width="12.5703125" style="2" customWidth="1"/>
    <col min="1540" max="1540" width="13" style="2" customWidth="1"/>
    <col min="1541" max="1541" width="15.7109375" style="2" customWidth="1"/>
    <col min="1542" max="1542" width="19.5703125" style="2" customWidth="1"/>
    <col min="1543" max="1544" width="17.42578125" style="2" customWidth="1"/>
    <col min="1545" max="1545" width="19.5703125" style="2" customWidth="1"/>
    <col min="1546" max="1546" width="15.85546875" style="2" customWidth="1"/>
    <col min="1547" max="1547" width="14.5703125" style="2" customWidth="1"/>
    <col min="1548" max="1550" width="0" style="2" hidden="1" customWidth="1"/>
    <col min="1551" max="1793" width="8.7109375" style="2"/>
    <col min="1794" max="1794" width="17.28515625" style="2" customWidth="1"/>
    <col min="1795" max="1795" width="12.5703125" style="2" customWidth="1"/>
    <col min="1796" max="1796" width="13" style="2" customWidth="1"/>
    <col min="1797" max="1797" width="15.7109375" style="2" customWidth="1"/>
    <col min="1798" max="1798" width="19.5703125" style="2" customWidth="1"/>
    <col min="1799" max="1800" width="17.42578125" style="2" customWidth="1"/>
    <col min="1801" max="1801" width="19.5703125" style="2" customWidth="1"/>
    <col min="1802" max="1802" width="15.85546875" style="2" customWidth="1"/>
    <col min="1803" max="1803" width="14.5703125" style="2" customWidth="1"/>
    <col min="1804" max="1806" width="0" style="2" hidden="1" customWidth="1"/>
    <col min="1807" max="2049" width="8.7109375" style="2"/>
    <col min="2050" max="2050" width="17.28515625" style="2" customWidth="1"/>
    <col min="2051" max="2051" width="12.5703125" style="2" customWidth="1"/>
    <col min="2052" max="2052" width="13" style="2" customWidth="1"/>
    <col min="2053" max="2053" width="15.7109375" style="2" customWidth="1"/>
    <col min="2054" max="2054" width="19.5703125" style="2" customWidth="1"/>
    <col min="2055" max="2056" width="17.42578125" style="2" customWidth="1"/>
    <col min="2057" max="2057" width="19.5703125" style="2" customWidth="1"/>
    <col min="2058" max="2058" width="15.85546875" style="2" customWidth="1"/>
    <col min="2059" max="2059" width="14.5703125" style="2" customWidth="1"/>
    <col min="2060" max="2062" width="0" style="2" hidden="1" customWidth="1"/>
    <col min="2063" max="2305" width="8.7109375" style="2"/>
    <col min="2306" max="2306" width="17.28515625" style="2" customWidth="1"/>
    <col min="2307" max="2307" width="12.5703125" style="2" customWidth="1"/>
    <col min="2308" max="2308" width="13" style="2" customWidth="1"/>
    <col min="2309" max="2309" width="15.7109375" style="2" customWidth="1"/>
    <col min="2310" max="2310" width="19.5703125" style="2" customWidth="1"/>
    <col min="2311" max="2312" width="17.42578125" style="2" customWidth="1"/>
    <col min="2313" max="2313" width="19.5703125" style="2" customWidth="1"/>
    <col min="2314" max="2314" width="15.85546875" style="2" customWidth="1"/>
    <col min="2315" max="2315" width="14.5703125" style="2" customWidth="1"/>
    <col min="2316" max="2318" width="0" style="2" hidden="1" customWidth="1"/>
    <col min="2319" max="2561" width="8.7109375" style="2"/>
    <col min="2562" max="2562" width="17.28515625" style="2" customWidth="1"/>
    <col min="2563" max="2563" width="12.5703125" style="2" customWidth="1"/>
    <col min="2564" max="2564" width="13" style="2" customWidth="1"/>
    <col min="2565" max="2565" width="15.7109375" style="2" customWidth="1"/>
    <col min="2566" max="2566" width="19.5703125" style="2" customWidth="1"/>
    <col min="2567" max="2568" width="17.42578125" style="2" customWidth="1"/>
    <col min="2569" max="2569" width="19.5703125" style="2" customWidth="1"/>
    <col min="2570" max="2570" width="15.85546875" style="2" customWidth="1"/>
    <col min="2571" max="2571" width="14.5703125" style="2" customWidth="1"/>
    <col min="2572" max="2574" width="0" style="2" hidden="1" customWidth="1"/>
    <col min="2575" max="2817" width="8.7109375" style="2"/>
    <col min="2818" max="2818" width="17.28515625" style="2" customWidth="1"/>
    <col min="2819" max="2819" width="12.5703125" style="2" customWidth="1"/>
    <col min="2820" max="2820" width="13" style="2" customWidth="1"/>
    <col min="2821" max="2821" width="15.7109375" style="2" customWidth="1"/>
    <col min="2822" max="2822" width="19.5703125" style="2" customWidth="1"/>
    <col min="2823" max="2824" width="17.42578125" style="2" customWidth="1"/>
    <col min="2825" max="2825" width="19.5703125" style="2" customWidth="1"/>
    <col min="2826" max="2826" width="15.85546875" style="2" customWidth="1"/>
    <col min="2827" max="2827" width="14.5703125" style="2" customWidth="1"/>
    <col min="2828" max="2830" width="0" style="2" hidden="1" customWidth="1"/>
    <col min="2831" max="3073" width="8.7109375" style="2"/>
    <col min="3074" max="3074" width="17.28515625" style="2" customWidth="1"/>
    <col min="3075" max="3075" width="12.5703125" style="2" customWidth="1"/>
    <col min="3076" max="3076" width="13" style="2" customWidth="1"/>
    <col min="3077" max="3077" width="15.7109375" style="2" customWidth="1"/>
    <col min="3078" max="3078" width="19.5703125" style="2" customWidth="1"/>
    <col min="3079" max="3080" width="17.42578125" style="2" customWidth="1"/>
    <col min="3081" max="3081" width="19.5703125" style="2" customWidth="1"/>
    <col min="3082" max="3082" width="15.85546875" style="2" customWidth="1"/>
    <col min="3083" max="3083" width="14.5703125" style="2" customWidth="1"/>
    <col min="3084" max="3086" width="0" style="2" hidden="1" customWidth="1"/>
    <col min="3087" max="3329" width="8.7109375" style="2"/>
    <col min="3330" max="3330" width="17.28515625" style="2" customWidth="1"/>
    <col min="3331" max="3331" width="12.5703125" style="2" customWidth="1"/>
    <col min="3332" max="3332" width="13" style="2" customWidth="1"/>
    <col min="3333" max="3333" width="15.7109375" style="2" customWidth="1"/>
    <col min="3334" max="3334" width="19.5703125" style="2" customWidth="1"/>
    <col min="3335" max="3336" width="17.42578125" style="2" customWidth="1"/>
    <col min="3337" max="3337" width="19.5703125" style="2" customWidth="1"/>
    <col min="3338" max="3338" width="15.85546875" style="2" customWidth="1"/>
    <col min="3339" max="3339" width="14.5703125" style="2" customWidth="1"/>
    <col min="3340" max="3342" width="0" style="2" hidden="1" customWidth="1"/>
    <col min="3343" max="3585" width="8.7109375" style="2"/>
    <col min="3586" max="3586" width="17.28515625" style="2" customWidth="1"/>
    <col min="3587" max="3587" width="12.5703125" style="2" customWidth="1"/>
    <col min="3588" max="3588" width="13" style="2" customWidth="1"/>
    <col min="3589" max="3589" width="15.7109375" style="2" customWidth="1"/>
    <col min="3590" max="3590" width="19.5703125" style="2" customWidth="1"/>
    <col min="3591" max="3592" width="17.42578125" style="2" customWidth="1"/>
    <col min="3593" max="3593" width="19.5703125" style="2" customWidth="1"/>
    <col min="3594" max="3594" width="15.85546875" style="2" customWidth="1"/>
    <col min="3595" max="3595" width="14.5703125" style="2" customWidth="1"/>
    <col min="3596" max="3598" width="0" style="2" hidden="1" customWidth="1"/>
    <col min="3599" max="3841" width="8.7109375" style="2"/>
    <col min="3842" max="3842" width="17.28515625" style="2" customWidth="1"/>
    <col min="3843" max="3843" width="12.5703125" style="2" customWidth="1"/>
    <col min="3844" max="3844" width="13" style="2" customWidth="1"/>
    <col min="3845" max="3845" width="15.7109375" style="2" customWidth="1"/>
    <col min="3846" max="3846" width="19.5703125" style="2" customWidth="1"/>
    <col min="3847" max="3848" width="17.42578125" style="2" customWidth="1"/>
    <col min="3849" max="3849" width="19.5703125" style="2" customWidth="1"/>
    <col min="3850" max="3850" width="15.85546875" style="2" customWidth="1"/>
    <col min="3851" max="3851" width="14.5703125" style="2" customWidth="1"/>
    <col min="3852" max="3854" width="0" style="2" hidden="1" customWidth="1"/>
    <col min="3855" max="4097" width="8.7109375" style="2"/>
    <col min="4098" max="4098" width="17.28515625" style="2" customWidth="1"/>
    <col min="4099" max="4099" width="12.5703125" style="2" customWidth="1"/>
    <col min="4100" max="4100" width="13" style="2" customWidth="1"/>
    <col min="4101" max="4101" width="15.7109375" style="2" customWidth="1"/>
    <col min="4102" max="4102" width="19.5703125" style="2" customWidth="1"/>
    <col min="4103" max="4104" width="17.42578125" style="2" customWidth="1"/>
    <col min="4105" max="4105" width="19.5703125" style="2" customWidth="1"/>
    <col min="4106" max="4106" width="15.85546875" style="2" customWidth="1"/>
    <col min="4107" max="4107" width="14.5703125" style="2" customWidth="1"/>
    <col min="4108" max="4110" width="0" style="2" hidden="1" customWidth="1"/>
    <col min="4111" max="4353" width="8.7109375" style="2"/>
    <col min="4354" max="4354" width="17.28515625" style="2" customWidth="1"/>
    <col min="4355" max="4355" width="12.5703125" style="2" customWidth="1"/>
    <col min="4356" max="4356" width="13" style="2" customWidth="1"/>
    <col min="4357" max="4357" width="15.7109375" style="2" customWidth="1"/>
    <col min="4358" max="4358" width="19.5703125" style="2" customWidth="1"/>
    <col min="4359" max="4360" width="17.42578125" style="2" customWidth="1"/>
    <col min="4361" max="4361" width="19.5703125" style="2" customWidth="1"/>
    <col min="4362" max="4362" width="15.85546875" style="2" customWidth="1"/>
    <col min="4363" max="4363" width="14.5703125" style="2" customWidth="1"/>
    <col min="4364" max="4366" width="0" style="2" hidden="1" customWidth="1"/>
    <col min="4367" max="4609" width="8.7109375" style="2"/>
    <col min="4610" max="4610" width="17.28515625" style="2" customWidth="1"/>
    <col min="4611" max="4611" width="12.5703125" style="2" customWidth="1"/>
    <col min="4612" max="4612" width="13" style="2" customWidth="1"/>
    <col min="4613" max="4613" width="15.7109375" style="2" customWidth="1"/>
    <col min="4614" max="4614" width="19.5703125" style="2" customWidth="1"/>
    <col min="4615" max="4616" width="17.42578125" style="2" customWidth="1"/>
    <col min="4617" max="4617" width="19.5703125" style="2" customWidth="1"/>
    <col min="4618" max="4618" width="15.85546875" style="2" customWidth="1"/>
    <col min="4619" max="4619" width="14.5703125" style="2" customWidth="1"/>
    <col min="4620" max="4622" width="0" style="2" hidden="1" customWidth="1"/>
    <col min="4623" max="4865" width="8.7109375" style="2"/>
    <col min="4866" max="4866" width="17.28515625" style="2" customWidth="1"/>
    <col min="4867" max="4867" width="12.5703125" style="2" customWidth="1"/>
    <col min="4868" max="4868" width="13" style="2" customWidth="1"/>
    <col min="4869" max="4869" width="15.7109375" style="2" customWidth="1"/>
    <col min="4870" max="4870" width="19.5703125" style="2" customWidth="1"/>
    <col min="4871" max="4872" width="17.42578125" style="2" customWidth="1"/>
    <col min="4873" max="4873" width="19.5703125" style="2" customWidth="1"/>
    <col min="4874" max="4874" width="15.85546875" style="2" customWidth="1"/>
    <col min="4875" max="4875" width="14.5703125" style="2" customWidth="1"/>
    <col min="4876" max="4878" width="0" style="2" hidden="1" customWidth="1"/>
    <col min="4879" max="5121" width="8.7109375" style="2"/>
    <col min="5122" max="5122" width="17.28515625" style="2" customWidth="1"/>
    <col min="5123" max="5123" width="12.5703125" style="2" customWidth="1"/>
    <col min="5124" max="5124" width="13" style="2" customWidth="1"/>
    <col min="5125" max="5125" width="15.7109375" style="2" customWidth="1"/>
    <col min="5126" max="5126" width="19.5703125" style="2" customWidth="1"/>
    <col min="5127" max="5128" width="17.42578125" style="2" customWidth="1"/>
    <col min="5129" max="5129" width="19.5703125" style="2" customWidth="1"/>
    <col min="5130" max="5130" width="15.85546875" style="2" customWidth="1"/>
    <col min="5131" max="5131" width="14.5703125" style="2" customWidth="1"/>
    <col min="5132" max="5134" width="0" style="2" hidden="1" customWidth="1"/>
    <col min="5135" max="5377" width="8.7109375" style="2"/>
    <col min="5378" max="5378" width="17.28515625" style="2" customWidth="1"/>
    <col min="5379" max="5379" width="12.5703125" style="2" customWidth="1"/>
    <col min="5380" max="5380" width="13" style="2" customWidth="1"/>
    <col min="5381" max="5381" width="15.7109375" style="2" customWidth="1"/>
    <col min="5382" max="5382" width="19.5703125" style="2" customWidth="1"/>
    <col min="5383" max="5384" width="17.42578125" style="2" customWidth="1"/>
    <col min="5385" max="5385" width="19.5703125" style="2" customWidth="1"/>
    <col min="5386" max="5386" width="15.85546875" style="2" customWidth="1"/>
    <col min="5387" max="5387" width="14.5703125" style="2" customWidth="1"/>
    <col min="5388" max="5390" width="0" style="2" hidden="1" customWidth="1"/>
    <col min="5391" max="5633" width="8.7109375" style="2"/>
    <col min="5634" max="5634" width="17.28515625" style="2" customWidth="1"/>
    <col min="5635" max="5635" width="12.5703125" style="2" customWidth="1"/>
    <col min="5636" max="5636" width="13" style="2" customWidth="1"/>
    <col min="5637" max="5637" width="15.7109375" style="2" customWidth="1"/>
    <col min="5638" max="5638" width="19.5703125" style="2" customWidth="1"/>
    <col min="5639" max="5640" width="17.42578125" style="2" customWidth="1"/>
    <col min="5641" max="5641" width="19.5703125" style="2" customWidth="1"/>
    <col min="5642" max="5642" width="15.85546875" style="2" customWidth="1"/>
    <col min="5643" max="5643" width="14.5703125" style="2" customWidth="1"/>
    <col min="5644" max="5646" width="0" style="2" hidden="1" customWidth="1"/>
    <col min="5647" max="5889" width="8.7109375" style="2"/>
    <col min="5890" max="5890" width="17.28515625" style="2" customWidth="1"/>
    <col min="5891" max="5891" width="12.5703125" style="2" customWidth="1"/>
    <col min="5892" max="5892" width="13" style="2" customWidth="1"/>
    <col min="5893" max="5893" width="15.7109375" style="2" customWidth="1"/>
    <col min="5894" max="5894" width="19.5703125" style="2" customWidth="1"/>
    <col min="5895" max="5896" width="17.42578125" style="2" customWidth="1"/>
    <col min="5897" max="5897" width="19.5703125" style="2" customWidth="1"/>
    <col min="5898" max="5898" width="15.85546875" style="2" customWidth="1"/>
    <col min="5899" max="5899" width="14.5703125" style="2" customWidth="1"/>
    <col min="5900" max="5902" width="0" style="2" hidden="1" customWidth="1"/>
    <col min="5903" max="6145" width="8.7109375" style="2"/>
    <col min="6146" max="6146" width="17.28515625" style="2" customWidth="1"/>
    <col min="6147" max="6147" width="12.5703125" style="2" customWidth="1"/>
    <col min="6148" max="6148" width="13" style="2" customWidth="1"/>
    <col min="6149" max="6149" width="15.7109375" style="2" customWidth="1"/>
    <col min="6150" max="6150" width="19.5703125" style="2" customWidth="1"/>
    <col min="6151" max="6152" width="17.42578125" style="2" customWidth="1"/>
    <col min="6153" max="6153" width="19.5703125" style="2" customWidth="1"/>
    <col min="6154" max="6154" width="15.85546875" style="2" customWidth="1"/>
    <col min="6155" max="6155" width="14.5703125" style="2" customWidth="1"/>
    <col min="6156" max="6158" width="0" style="2" hidden="1" customWidth="1"/>
    <col min="6159" max="6401" width="8.7109375" style="2"/>
    <col min="6402" max="6402" width="17.28515625" style="2" customWidth="1"/>
    <col min="6403" max="6403" width="12.5703125" style="2" customWidth="1"/>
    <col min="6404" max="6404" width="13" style="2" customWidth="1"/>
    <col min="6405" max="6405" width="15.7109375" style="2" customWidth="1"/>
    <col min="6406" max="6406" width="19.5703125" style="2" customWidth="1"/>
    <col min="6407" max="6408" width="17.42578125" style="2" customWidth="1"/>
    <col min="6409" max="6409" width="19.5703125" style="2" customWidth="1"/>
    <col min="6410" max="6410" width="15.85546875" style="2" customWidth="1"/>
    <col min="6411" max="6411" width="14.5703125" style="2" customWidth="1"/>
    <col min="6412" max="6414" width="0" style="2" hidden="1" customWidth="1"/>
    <col min="6415" max="6657" width="8.7109375" style="2"/>
    <col min="6658" max="6658" width="17.28515625" style="2" customWidth="1"/>
    <col min="6659" max="6659" width="12.5703125" style="2" customWidth="1"/>
    <col min="6660" max="6660" width="13" style="2" customWidth="1"/>
    <col min="6661" max="6661" width="15.7109375" style="2" customWidth="1"/>
    <col min="6662" max="6662" width="19.5703125" style="2" customWidth="1"/>
    <col min="6663" max="6664" width="17.42578125" style="2" customWidth="1"/>
    <col min="6665" max="6665" width="19.5703125" style="2" customWidth="1"/>
    <col min="6666" max="6666" width="15.85546875" style="2" customWidth="1"/>
    <col min="6667" max="6667" width="14.5703125" style="2" customWidth="1"/>
    <col min="6668" max="6670" width="0" style="2" hidden="1" customWidth="1"/>
    <col min="6671" max="6913" width="8.7109375" style="2"/>
    <col min="6914" max="6914" width="17.28515625" style="2" customWidth="1"/>
    <col min="6915" max="6915" width="12.5703125" style="2" customWidth="1"/>
    <col min="6916" max="6916" width="13" style="2" customWidth="1"/>
    <col min="6917" max="6917" width="15.7109375" style="2" customWidth="1"/>
    <col min="6918" max="6918" width="19.5703125" style="2" customWidth="1"/>
    <col min="6919" max="6920" width="17.42578125" style="2" customWidth="1"/>
    <col min="6921" max="6921" width="19.5703125" style="2" customWidth="1"/>
    <col min="6922" max="6922" width="15.85546875" style="2" customWidth="1"/>
    <col min="6923" max="6923" width="14.5703125" style="2" customWidth="1"/>
    <col min="6924" max="6926" width="0" style="2" hidden="1" customWidth="1"/>
    <col min="6927" max="7169" width="8.7109375" style="2"/>
    <col min="7170" max="7170" width="17.28515625" style="2" customWidth="1"/>
    <col min="7171" max="7171" width="12.5703125" style="2" customWidth="1"/>
    <col min="7172" max="7172" width="13" style="2" customWidth="1"/>
    <col min="7173" max="7173" width="15.7109375" style="2" customWidth="1"/>
    <col min="7174" max="7174" width="19.5703125" style="2" customWidth="1"/>
    <col min="7175" max="7176" width="17.42578125" style="2" customWidth="1"/>
    <col min="7177" max="7177" width="19.5703125" style="2" customWidth="1"/>
    <col min="7178" max="7178" width="15.85546875" style="2" customWidth="1"/>
    <col min="7179" max="7179" width="14.5703125" style="2" customWidth="1"/>
    <col min="7180" max="7182" width="0" style="2" hidden="1" customWidth="1"/>
    <col min="7183" max="7425" width="8.7109375" style="2"/>
    <col min="7426" max="7426" width="17.28515625" style="2" customWidth="1"/>
    <col min="7427" max="7427" width="12.5703125" style="2" customWidth="1"/>
    <col min="7428" max="7428" width="13" style="2" customWidth="1"/>
    <col min="7429" max="7429" width="15.7109375" style="2" customWidth="1"/>
    <col min="7430" max="7430" width="19.5703125" style="2" customWidth="1"/>
    <col min="7431" max="7432" width="17.42578125" style="2" customWidth="1"/>
    <col min="7433" max="7433" width="19.5703125" style="2" customWidth="1"/>
    <col min="7434" max="7434" width="15.85546875" style="2" customWidth="1"/>
    <col min="7435" max="7435" width="14.5703125" style="2" customWidth="1"/>
    <col min="7436" max="7438" width="0" style="2" hidden="1" customWidth="1"/>
    <col min="7439" max="7681" width="8.7109375" style="2"/>
    <col min="7682" max="7682" width="17.28515625" style="2" customWidth="1"/>
    <col min="7683" max="7683" width="12.5703125" style="2" customWidth="1"/>
    <col min="7684" max="7684" width="13" style="2" customWidth="1"/>
    <col min="7685" max="7685" width="15.7109375" style="2" customWidth="1"/>
    <col min="7686" max="7686" width="19.5703125" style="2" customWidth="1"/>
    <col min="7687" max="7688" width="17.42578125" style="2" customWidth="1"/>
    <col min="7689" max="7689" width="19.5703125" style="2" customWidth="1"/>
    <col min="7690" max="7690" width="15.85546875" style="2" customWidth="1"/>
    <col min="7691" max="7691" width="14.5703125" style="2" customWidth="1"/>
    <col min="7692" max="7694" width="0" style="2" hidden="1" customWidth="1"/>
    <col min="7695" max="7937" width="8.7109375" style="2"/>
    <col min="7938" max="7938" width="17.28515625" style="2" customWidth="1"/>
    <col min="7939" max="7939" width="12.5703125" style="2" customWidth="1"/>
    <col min="7940" max="7940" width="13" style="2" customWidth="1"/>
    <col min="7941" max="7941" width="15.7109375" style="2" customWidth="1"/>
    <col min="7942" max="7942" width="19.5703125" style="2" customWidth="1"/>
    <col min="7943" max="7944" width="17.42578125" style="2" customWidth="1"/>
    <col min="7945" max="7945" width="19.5703125" style="2" customWidth="1"/>
    <col min="7946" max="7946" width="15.85546875" style="2" customWidth="1"/>
    <col min="7947" max="7947" width="14.5703125" style="2" customWidth="1"/>
    <col min="7948" max="7950" width="0" style="2" hidden="1" customWidth="1"/>
    <col min="7951" max="8193" width="8.7109375" style="2"/>
    <col min="8194" max="8194" width="17.28515625" style="2" customWidth="1"/>
    <col min="8195" max="8195" width="12.5703125" style="2" customWidth="1"/>
    <col min="8196" max="8196" width="13" style="2" customWidth="1"/>
    <col min="8197" max="8197" width="15.7109375" style="2" customWidth="1"/>
    <col min="8198" max="8198" width="19.5703125" style="2" customWidth="1"/>
    <col min="8199" max="8200" width="17.42578125" style="2" customWidth="1"/>
    <col min="8201" max="8201" width="19.5703125" style="2" customWidth="1"/>
    <col min="8202" max="8202" width="15.85546875" style="2" customWidth="1"/>
    <col min="8203" max="8203" width="14.5703125" style="2" customWidth="1"/>
    <col min="8204" max="8206" width="0" style="2" hidden="1" customWidth="1"/>
    <col min="8207" max="8449" width="8.7109375" style="2"/>
    <col min="8450" max="8450" width="17.28515625" style="2" customWidth="1"/>
    <col min="8451" max="8451" width="12.5703125" style="2" customWidth="1"/>
    <col min="8452" max="8452" width="13" style="2" customWidth="1"/>
    <col min="8453" max="8453" width="15.7109375" style="2" customWidth="1"/>
    <col min="8454" max="8454" width="19.5703125" style="2" customWidth="1"/>
    <col min="8455" max="8456" width="17.42578125" style="2" customWidth="1"/>
    <col min="8457" max="8457" width="19.5703125" style="2" customWidth="1"/>
    <col min="8458" max="8458" width="15.85546875" style="2" customWidth="1"/>
    <col min="8459" max="8459" width="14.5703125" style="2" customWidth="1"/>
    <col min="8460" max="8462" width="0" style="2" hidden="1" customWidth="1"/>
    <col min="8463" max="8705" width="8.7109375" style="2"/>
    <col min="8706" max="8706" width="17.28515625" style="2" customWidth="1"/>
    <col min="8707" max="8707" width="12.5703125" style="2" customWidth="1"/>
    <col min="8708" max="8708" width="13" style="2" customWidth="1"/>
    <col min="8709" max="8709" width="15.7109375" style="2" customWidth="1"/>
    <col min="8710" max="8710" width="19.5703125" style="2" customWidth="1"/>
    <col min="8711" max="8712" width="17.42578125" style="2" customWidth="1"/>
    <col min="8713" max="8713" width="19.5703125" style="2" customWidth="1"/>
    <col min="8714" max="8714" width="15.85546875" style="2" customWidth="1"/>
    <col min="8715" max="8715" width="14.5703125" style="2" customWidth="1"/>
    <col min="8716" max="8718" width="0" style="2" hidden="1" customWidth="1"/>
    <col min="8719" max="8961" width="8.7109375" style="2"/>
    <col min="8962" max="8962" width="17.28515625" style="2" customWidth="1"/>
    <col min="8963" max="8963" width="12.5703125" style="2" customWidth="1"/>
    <col min="8964" max="8964" width="13" style="2" customWidth="1"/>
    <col min="8965" max="8965" width="15.7109375" style="2" customWidth="1"/>
    <col min="8966" max="8966" width="19.5703125" style="2" customWidth="1"/>
    <col min="8967" max="8968" width="17.42578125" style="2" customWidth="1"/>
    <col min="8969" max="8969" width="19.5703125" style="2" customWidth="1"/>
    <col min="8970" max="8970" width="15.85546875" style="2" customWidth="1"/>
    <col min="8971" max="8971" width="14.5703125" style="2" customWidth="1"/>
    <col min="8972" max="8974" width="0" style="2" hidden="1" customWidth="1"/>
    <col min="8975" max="9217" width="8.7109375" style="2"/>
    <col min="9218" max="9218" width="17.28515625" style="2" customWidth="1"/>
    <col min="9219" max="9219" width="12.5703125" style="2" customWidth="1"/>
    <col min="9220" max="9220" width="13" style="2" customWidth="1"/>
    <col min="9221" max="9221" width="15.7109375" style="2" customWidth="1"/>
    <col min="9222" max="9222" width="19.5703125" style="2" customWidth="1"/>
    <col min="9223" max="9224" width="17.42578125" style="2" customWidth="1"/>
    <col min="9225" max="9225" width="19.5703125" style="2" customWidth="1"/>
    <col min="9226" max="9226" width="15.85546875" style="2" customWidth="1"/>
    <col min="9227" max="9227" width="14.5703125" style="2" customWidth="1"/>
    <col min="9228" max="9230" width="0" style="2" hidden="1" customWidth="1"/>
    <col min="9231" max="9473" width="8.7109375" style="2"/>
    <col min="9474" max="9474" width="17.28515625" style="2" customWidth="1"/>
    <col min="9475" max="9475" width="12.5703125" style="2" customWidth="1"/>
    <col min="9476" max="9476" width="13" style="2" customWidth="1"/>
    <col min="9477" max="9477" width="15.7109375" style="2" customWidth="1"/>
    <col min="9478" max="9478" width="19.5703125" style="2" customWidth="1"/>
    <col min="9479" max="9480" width="17.42578125" style="2" customWidth="1"/>
    <col min="9481" max="9481" width="19.5703125" style="2" customWidth="1"/>
    <col min="9482" max="9482" width="15.85546875" style="2" customWidth="1"/>
    <col min="9483" max="9483" width="14.5703125" style="2" customWidth="1"/>
    <col min="9484" max="9486" width="0" style="2" hidden="1" customWidth="1"/>
    <col min="9487" max="9729" width="8.7109375" style="2"/>
    <col min="9730" max="9730" width="17.28515625" style="2" customWidth="1"/>
    <col min="9731" max="9731" width="12.5703125" style="2" customWidth="1"/>
    <col min="9732" max="9732" width="13" style="2" customWidth="1"/>
    <col min="9733" max="9733" width="15.7109375" style="2" customWidth="1"/>
    <col min="9734" max="9734" width="19.5703125" style="2" customWidth="1"/>
    <col min="9735" max="9736" width="17.42578125" style="2" customWidth="1"/>
    <col min="9737" max="9737" width="19.5703125" style="2" customWidth="1"/>
    <col min="9738" max="9738" width="15.85546875" style="2" customWidth="1"/>
    <col min="9739" max="9739" width="14.5703125" style="2" customWidth="1"/>
    <col min="9740" max="9742" width="0" style="2" hidden="1" customWidth="1"/>
    <col min="9743" max="9985" width="8.7109375" style="2"/>
    <col min="9986" max="9986" width="17.28515625" style="2" customWidth="1"/>
    <col min="9987" max="9987" width="12.5703125" style="2" customWidth="1"/>
    <col min="9988" max="9988" width="13" style="2" customWidth="1"/>
    <col min="9989" max="9989" width="15.7109375" style="2" customWidth="1"/>
    <col min="9990" max="9990" width="19.5703125" style="2" customWidth="1"/>
    <col min="9991" max="9992" width="17.42578125" style="2" customWidth="1"/>
    <col min="9993" max="9993" width="19.5703125" style="2" customWidth="1"/>
    <col min="9994" max="9994" width="15.85546875" style="2" customWidth="1"/>
    <col min="9995" max="9995" width="14.5703125" style="2" customWidth="1"/>
    <col min="9996" max="9998" width="0" style="2" hidden="1" customWidth="1"/>
    <col min="9999" max="10241" width="8.7109375" style="2"/>
    <col min="10242" max="10242" width="17.28515625" style="2" customWidth="1"/>
    <col min="10243" max="10243" width="12.5703125" style="2" customWidth="1"/>
    <col min="10244" max="10244" width="13" style="2" customWidth="1"/>
    <col min="10245" max="10245" width="15.7109375" style="2" customWidth="1"/>
    <col min="10246" max="10246" width="19.5703125" style="2" customWidth="1"/>
    <col min="10247" max="10248" width="17.42578125" style="2" customWidth="1"/>
    <col min="10249" max="10249" width="19.5703125" style="2" customWidth="1"/>
    <col min="10250" max="10250" width="15.85546875" style="2" customWidth="1"/>
    <col min="10251" max="10251" width="14.5703125" style="2" customWidth="1"/>
    <col min="10252" max="10254" width="0" style="2" hidden="1" customWidth="1"/>
    <col min="10255" max="10497" width="8.7109375" style="2"/>
    <col min="10498" max="10498" width="17.28515625" style="2" customWidth="1"/>
    <col min="10499" max="10499" width="12.5703125" style="2" customWidth="1"/>
    <col min="10500" max="10500" width="13" style="2" customWidth="1"/>
    <col min="10501" max="10501" width="15.7109375" style="2" customWidth="1"/>
    <col min="10502" max="10502" width="19.5703125" style="2" customWidth="1"/>
    <col min="10503" max="10504" width="17.42578125" style="2" customWidth="1"/>
    <col min="10505" max="10505" width="19.5703125" style="2" customWidth="1"/>
    <col min="10506" max="10506" width="15.85546875" style="2" customWidth="1"/>
    <col min="10507" max="10507" width="14.5703125" style="2" customWidth="1"/>
    <col min="10508" max="10510" width="0" style="2" hidden="1" customWidth="1"/>
    <col min="10511" max="10753" width="8.7109375" style="2"/>
    <col min="10754" max="10754" width="17.28515625" style="2" customWidth="1"/>
    <col min="10755" max="10755" width="12.5703125" style="2" customWidth="1"/>
    <col min="10756" max="10756" width="13" style="2" customWidth="1"/>
    <col min="10757" max="10757" width="15.7109375" style="2" customWidth="1"/>
    <col min="10758" max="10758" width="19.5703125" style="2" customWidth="1"/>
    <col min="10759" max="10760" width="17.42578125" style="2" customWidth="1"/>
    <col min="10761" max="10761" width="19.5703125" style="2" customWidth="1"/>
    <col min="10762" max="10762" width="15.85546875" style="2" customWidth="1"/>
    <col min="10763" max="10763" width="14.5703125" style="2" customWidth="1"/>
    <col min="10764" max="10766" width="0" style="2" hidden="1" customWidth="1"/>
    <col min="10767" max="11009" width="8.7109375" style="2"/>
    <col min="11010" max="11010" width="17.28515625" style="2" customWidth="1"/>
    <col min="11011" max="11011" width="12.5703125" style="2" customWidth="1"/>
    <col min="11012" max="11012" width="13" style="2" customWidth="1"/>
    <col min="11013" max="11013" width="15.7109375" style="2" customWidth="1"/>
    <col min="11014" max="11014" width="19.5703125" style="2" customWidth="1"/>
    <col min="11015" max="11016" width="17.42578125" style="2" customWidth="1"/>
    <col min="11017" max="11017" width="19.5703125" style="2" customWidth="1"/>
    <col min="11018" max="11018" width="15.85546875" style="2" customWidth="1"/>
    <col min="11019" max="11019" width="14.5703125" style="2" customWidth="1"/>
    <col min="11020" max="11022" width="0" style="2" hidden="1" customWidth="1"/>
    <col min="11023" max="11265" width="8.7109375" style="2"/>
    <col min="11266" max="11266" width="17.28515625" style="2" customWidth="1"/>
    <col min="11267" max="11267" width="12.5703125" style="2" customWidth="1"/>
    <col min="11268" max="11268" width="13" style="2" customWidth="1"/>
    <col min="11269" max="11269" width="15.7109375" style="2" customWidth="1"/>
    <col min="11270" max="11270" width="19.5703125" style="2" customWidth="1"/>
    <col min="11271" max="11272" width="17.42578125" style="2" customWidth="1"/>
    <col min="11273" max="11273" width="19.5703125" style="2" customWidth="1"/>
    <col min="11274" max="11274" width="15.85546875" style="2" customWidth="1"/>
    <col min="11275" max="11275" width="14.5703125" style="2" customWidth="1"/>
    <col min="11276" max="11278" width="0" style="2" hidden="1" customWidth="1"/>
    <col min="11279" max="11521" width="8.7109375" style="2"/>
    <col min="11522" max="11522" width="17.28515625" style="2" customWidth="1"/>
    <col min="11523" max="11523" width="12.5703125" style="2" customWidth="1"/>
    <col min="11524" max="11524" width="13" style="2" customWidth="1"/>
    <col min="11525" max="11525" width="15.7109375" style="2" customWidth="1"/>
    <col min="11526" max="11526" width="19.5703125" style="2" customWidth="1"/>
    <col min="11527" max="11528" width="17.42578125" style="2" customWidth="1"/>
    <col min="11529" max="11529" width="19.5703125" style="2" customWidth="1"/>
    <col min="11530" max="11530" width="15.85546875" style="2" customWidth="1"/>
    <col min="11531" max="11531" width="14.5703125" style="2" customWidth="1"/>
    <col min="11532" max="11534" width="0" style="2" hidden="1" customWidth="1"/>
    <col min="11535" max="11777" width="8.7109375" style="2"/>
    <col min="11778" max="11778" width="17.28515625" style="2" customWidth="1"/>
    <col min="11779" max="11779" width="12.5703125" style="2" customWidth="1"/>
    <col min="11780" max="11780" width="13" style="2" customWidth="1"/>
    <col min="11781" max="11781" width="15.7109375" style="2" customWidth="1"/>
    <col min="11782" max="11782" width="19.5703125" style="2" customWidth="1"/>
    <col min="11783" max="11784" width="17.42578125" style="2" customWidth="1"/>
    <col min="11785" max="11785" width="19.5703125" style="2" customWidth="1"/>
    <col min="11786" max="11786" width="15.85546875" style="2" customWidth="1"/>
    <col min="11787" max="11787" width="14.5703125" style="2" customWidth="1"/>
    <col min="11788" max="11790" width="0" style="2" hidden="1" customWidth="1"/>
    <col min="11791" max="12033" width="8.7109375" style="2"/>
    <col min="12034" max="12034" width="17.28515625" style="2" customWidth="1"/>
    <col min="12035" max="12035" width="12.5703125" style="2" customWidth="1"/>
    <col min="12036" max="12036" width="13" style="2" customWidth="1"/>
    <col min="12037" max="12037" width="15.7109375" style="2" customWidth="1"/>
    <col min="12038" max="12038" width="19.5703125" style="2" customWidth="1"/>
    <col min="12039" max="12040" width="17.42578125" style="2" customWidth="1"/>
    <col min="12041" max="12041" width="19.5703125" style="2" customWidth="1"/>
    <col min="12042" max="12042" width="15.85546875" style="2" customWidth="1"/>
    <col min="12043" max="12043" width="14.5703125" style="2" customWidth="1"/>
    <col min="12044" max="12046" width="0" style="2" hidden="1" customWidth="1"/>
    <col min="12047" max="12289" width="8.7109375" style="2"/>
    <col min="12290" max="12290" width="17.28515625" style="2" customWidth="1"/>
    <col min="12291" max="12291" width="12.5703125" style="2" customWidth="1"/>
    <col min="12292" max="12292" width="13" style="2" customWidth="1"/>
    <col min="12293" max="12293" width="15.7109375" style="2" customWidth="1"/>
    <col min="12294" max="12294" width="19.5703125" style="2" customWidth="1"/>
    <col min="12295" max="12296" width="17.42578125" style="2" customWidth="1"/>
    <col min="12297" max="12297" width="19.5703125" style="2" customWidth="1"/>
    <col min="12298" max="12298" width="15.85546875" style="2" customWidth="1"/>
    <col min="12299" max="12299" width="14.5703125" style="2" customWidth="1"/>
    <col min="12300" max="12302" width="0" style="2" hidden="1" customWidth="1"/>
    <col min="12303" max="12545" width="8.7109375" style="2"/>
    <col min="12546" max="12546" width="17.28515625" style="2" customWidth="1"/>
    <col min="12547" max="12547" width="12.5703125" style="2" customWidth="1"/>
    <col min="12548" max="12548" width="13" style="2" customWidth="1"/>
    <col min="12549" max="12549" width="15.7109375" style="2" customWidth="1"/>
    <col min="12550" max="12550" width="19.5703125" style="2" customWidth="1"/>
    <col min="12551" max="12552" width="17.42578125" style="2" customWidth="1"/>
    <col min="12553" max="12553" width="19.5703125" style="2" customWidth="1"/>
    <col min="12554" max="12554" width="15.85546875" style="2" customWidth="1"/>
    <col min="12555" max="12555" width="14.5703125" style="2" customWidth="1"/>
    <col min="12556" max="12558" width="0" style="2" hidden="1" customWidth="1"/>
    <col min="12559" max="12801" width="8.7109375" style="2"/>
    <col min="12802" max="12802" width="17.28515625" style="2" customWidth="1"/>
    <col min="12803" max="12803" width="12.5703125" style="2" customWidth="1"/>
    <col min="12804" max="12804" width="13" style="2" customWidth="1"/>
    <col min="12805" max="12805" width="15.7109375" style="2" customWidth="1"/>
    <col min="12806" max="12806" width="19.5703125" style="2" customWidth="1"/>
    <col min="12807" max="12808" width="17.42578125" style="2" customWidth="1"/>
    <col min="12809" max="12809" width="19.5703125" style="2" customWidth="1"/>
    <col min="12810" max="12810" width="15.85546875" style="2" customWidth="1"/>
    <col min="12811" max="12811" width="14.5703125" style="2" customWidth="1"/>
    <col min="12812" max="12814" width="0" style="2" hidden="1" customWidth="1"/>
    <col min="12815" max="13057" width="8.7109375" style="2"/>
    <col min="13058" max="13058" width="17.28515625" style="2" customWidth="1"/>
    <col min="13059" max="13059" width="12.5703125" style="2" customWidth="1"/>
    <col min="13060" max="13060" width="13" style="2" customWidth="1"/>
    <col min="13061" max="13061" width="15.7109375" style="2" customWidth="1"/>
    <col min="13062" max="13062" width="19.5703125" style="2" customWidth="1"/>
    <col min="13063" max="13064" width="17.42578125" style="2" customWidth="1"/>
    <col min="13065" max="13065" width="19.5703125" style="2" customWidth="1"/>
    <col min="13066" max="13066" width="15.85546875" style="2" customWidth="1"/>
    <col min="13067" max="13067" width="14.5703125" style="2" customWidth="1"/>
    <col min="13068" max="13070" width="0" style="2" hidden="1" customWidth="1"/>
    <col min="13071" max="13313" width="8.7109375" style="2"/>
    <col min="13314" max="13314" width="17.28515625" style="2" customWidth="1"/>
    <col min="13315" max="13315" width="12.5703125" style="2" customWidth="1"/>
    <col min="13316" max="13316" width="13" style="2" customWidth="1"/>
    <col min="13317" max="13317" width="15.7109375" style="2" customWidth="1"/>
    <col min="13318" max="13318" width="19.5703125" style="2" customWidth="1"/>
    <col min="13319" max="13320" width="17.42578125" style="2" customWidth="1"/>
    <col min="13321" max="13321" width="19.5703125" style="2" customWidth="1"/>
    <col min="13322" max="13322" width="15.85546875" style="2" customWidth="1"/>
    <col min="13323" max="13323" width="14.5703125" style="2" customWidth="1"/>
    <col min="13324" max="13326" width="0" style="2" hidden="1" customWidth="1"/>
    <col min="13327" max="13569" width="8.7109375" style="2"/>
    <col min="13570" max="13570" width="17.28515625" style="2" customWidth="1"/>
    <col min="13571" max="13571" width="12.5703125" style="2" customWidth="1"/>
    <col min="13572" max="13572" width="13" style="2" customWidth="1"/>
    <col min="13573" max="13573" width="15.7109375" style="2" customWidth="1"/>
    <col min="13574" max="13574" width="19.5703125" style="2" customWidth="1"/>
    <col min="13575" max="13576" width="17.42578125" style="2" customWidth="1"/>
    <col min="13577" max="13577" width="19.5703125" style="2" customWidth="1"/>
    <col min="13578" max="13578" width="15.85546875" style="2" customWidth="1"/>
    <col min="13579" max="13579" width="14.5703125" style="2" customWidth="1"/>
    <col min="13580" max="13582" width="0" style="2" hidden="1" customWidth="1"/>
    <col min="13583" max="13825" width="8.7109375" style="2"/>
    <col min="13826" max="13826" width="17.28515625" style="2" customWidth="1"/>
    <col min="13827" max="13827" width="12.5703125" style="2" customWidth="1"/>
    <col min="13828" max="13828" width="13" style="2" customWidth="1"/>
    <col min="13829" max="13829" width="15.7109375" style="2" customWidth="1"/>
    <col min="13830" max="13830" width="19.5703125" style="2" customWidth="1"/>
    <col min="13831" max="13832" width="17.42578125" style="2" customWidth="1"/>
    <col min="13833" max="13833" width="19.5703125" style="2" customWidth="1"/>
    <col min="13834" max="13834" width="15.85546875" style="2" customWidth="1"/>
    <col min="13835" max="13835" width="14.5703125" style="2" customWidth="1"/>
    <col min="13836" max="13838" width="0" style="2" hidden="1" customWidth="1"/>
    <col min="13839" max="14081" width="8.7109375" style="2"/>
    <col min="14082" max="14082" width="17.28515625" style="2" customWidth="1"/>
    <col min="14083" max="14083" width="12.5703125" style="2" customWidth="1"/>
    <col min="14084" max="14084" width="13" style="2" customWidth="1"/>
    <col min="14085" max="14085" width="15.7109375" style="2" customWidth="1"/>
    <col min="14086" max="14086" width="19.5703125" style="2" customWidth="1"/>
    <col min="14087" max="14088" width="17.42578125" style="2" customWidth="1"/>
    <col min="14089" max="14089" width="19.5703125" style="2" customWidth="1"/>
    <col min="14090" max="14090" width="15.85546875" style="2" customWidth="1"/>
    <col min="14091" max="14091" width="14.5703125" style="2" customWidth="1"/>
    <col min="14092" max="14094" width="0" style="2" hidden="1" customWidth="1"/>
    <col min="14095" max="14337" width="8.7109375" style="2"/>
    <col min="14338" max="14338" width="17.28515625" style="2" customWidth="1"/>
    <col min="14339" max="14339" width="12.5703125" style="2" customWidth="1"/>
    <col min="14340" max="14340" width="13" style="2" customWidth="1"/>
    <col min="14341" max="14341" width="15.7109375" style="2" customWidth="1"/>
    <col min="14342" max="14342" width="19.5703125" style="2" customWidth="1"/>
    <col min="14343" max="14344" width="17.42578125" style="2" customWidth="1"/>
    <col min="14345" max="14345" width="19.5703125" style="2" customWidth="1"/>
    <col min="14346" max="14346" width="15.85546875" style="2" customWidth="1"/>
    <col min="14347" max="14347" width="14.5703125" style="2" customWidth="1"/>
    <col min="14348" max="14350" width="0" style="2" hidden="1" customWidth="1"/>
    <col min="14351" max="14593" width="8.7109375" style="2"/>
    <col min="14594" max="14594" width="17.28515625" style="2" customWidth="1"/>
    <col min="14595" max="14595" width="12.5703125" style="2" customWidth="1"/>
    <col min="14596" max="14596" width="13" style="2" customWidth="1"/>
    <col min="14597" max="14597" width="15.7109375" style="2" customWidth="1"/>
    <col min="14598" max="14598" width="19.5703125" style="2" customWidth="1"/>
    <col min="14599" max="14600" width="17.42578125" style="2" customWidth="1"/>
    <col min="14601" max="14601" width="19.5703125" style="2" customWidth="1"/>
    <col min="14602" max="14602" width="15.85546875" style="2" customWidth="1"/>
    <col min="14603" max="14603" width="14.5703125" style="2" customWidth="1"/>
    <col min="14604" max="14606" width="0" style="2" hidden="1" customWidth="1"/>
    <col min="14607" max="14849" width="8.7109375" style="2"/>
    <col min="14850" max="14850" width="17.28515625" style="2" customWidth="1"/>
    <col min="14851" max="14851" width="12.5703125" style="2" customWidth="1"/>
    <col min="14852" max="14852" width="13" style="2" customWidth="1"/>
    <col min="14853" max="14853" width="15.7109375" style="2" customWidth="1"/>
    <col min="14854" max="14854" width="19.5703125" style="2" customWidth="1"/>
    <col min="14855" max="14856" width="17.42578125" style="2" customWidth="1"/>
    <col min="14857" max="14857" width="19.5703125" style="2" customWidth="1"/>
    <col min="14858" max="14858" width="15.85546875" style="2" customWidth="1"/>
    <col min="14859" max="14859" width="14.5703125" style="2" customWidth="1"/>
    <col min="14860" max="14862" width="0" style="2" hidden="1" customWidth="1"/>
    <col min="14863" max="15105" width="8.7109375" style="2"/>
    <col min="15106" max="15106" width="17.28515625" style="2" customWidth="1"/>
    <col min="15107" max="15107" width="12.5703125" style="2" customWidth="1"/>
    <col min="15108" max="15108" width="13" style="2" customWidth="1"/>
    <col min="15109" max="15109" width="15.7109375" style="2" customWidth="1"/>
    <col min="15110" max="15110" width="19.5703125" style="2" customWidth="1"/>
    <col min="15111" max="15112" width="17.42578125" style="2" customWidth="1"/>
    <col min="15113" max="15113" width="19.5703125" style="2" customWidth="1"/>
    <col min="15114" max="15114" width="15.85546875" style="2" customWidth="1"/>
    <col min="15115" max="15115" width="14.5703125" style="2" customWidth="1"/>
    <col min="15116" max="15118" width="0" style="2" hidden="1" customWidth="1"/>
    <col min="15119" max="15361" width="8.7109375" style="2"/>
    <col min="15362" max="15362" width="17.28515625" style="2" customWidth="1"/>
    <col min="15363" max="15363" width="12.5703125" style="2" customWidth="1"/>
    <col min="15364" max="15364" width="13" style="2" customWidth="1"/>
    <col min="15365" max="15365" width="15.7109375" style="2" customWidth="1"/>
    <col min="15366" max="15366" width="19.5703125" style="2" customWidth="1"/>
    <col min="15367" max="15368" width="17.42578125" style="2" customWidth="1"/>
    <col min="15369" max="15369" width="19.5703125" style="2" customWidth="1"/>
    <col min="15370" max="15370" width="15.85546875" style="2" customWidth="1"/>
    <col min="15371" max="15371" width="14.5703125" style="2" customWidth="1"/>
    <col min="15372" max="15374" width="0" style="2" hidden="1" customWidth="1"/>
    <col min="15375" max="15617" width="8.7109375" style="2"/>
    <col min="15618" max="15618" width="17.28515625" style="2" customWidth="1"/>
    <col min="15619" max="15619" width="12.5703125" style="2" customWidth="1"/>
    <col min="15620" max="15620" width="13" style="2" customWidth="1"/>
    <col min="15621" max="15621" width="15.7109375" style="2" customWidth="1"/>
    <col min="15622" max="15622" width="19.5703125" style="2" customWidth="1"/>
    <col min="15623" max="15624" width="17.42578125" style="2" customWidth="1"/>
    <col min="15625" max="15625" width="19.5703125" style="2" customWidth="1"/>
    <col min="15626" max="15626" width="15.85546875" style="2" customWidth="1"/>
    <col min="15627" max="15627" width="14.5703125" style="2" customWidth="1"/>
    <col min="15628" max="15630" width="0" style="2" hidden="1" customWidth="1"/>
    <col min="15631" max="15873" width="8.7109375" style="2"/>
    <col min="15874" max="15874" width="17.28515625" style="2" customWidth="1"/>
    <col min="15875" max="15875" width="12.5703125" style="2" customWidth="1"/>
    <col min="15876" max="15876" width="13" style="2" customWidth="1"/>
    <col min="15877" max="15877" width="15.7109375" style="2" customWidth="1"/>
    <col min="15878" max="15878" width="19.5703125" style="2" customWidth="1"/>
    <col min="15879" max="15880" width="17.42578125" style="2" customWidth="1"/>
    <col min="15881" max="15881" width="19.5703125" style="2" customWidth="1"/>
    <col min="15882" max="15882" width="15.85546875" style="2" customWidth="1"/>
    <col min="15883" max="15883" width="14.5703125" style="2" customWidth="1"/>
    <col min="15884" max="15886" width="0" style="2" hidden="1" customWidth="1"/>
    <col min="15887" max="16129" width="8.7109375" style="2"/>
    <col min="16130" max="16130" width="17.28515625" style="2" customWidth="1"/>
    <col min="16131" max="16131" width="12.5703125" style="2" customWidth="1"/>
    <col min="16132" max="16132" width="13" style="2" customWidth="1"/>
    <col min="16133" max="16133" width="15.7109375" style="2" customWidth="1"/>
    <col min="16134" max="16134" width="19.5703125" style="2" customWidth="1"/>
    <col min="16135" max="16136" width="17.42578125" style="2" customWidth="1"/>
    <col min="16137" max="16137" width="19.5703125" style="2" customWidth="1"/>
    <col min="16138" max="16138" width="15.85546875" style="2" customWidth="1"/>
    <col min="16139" max="16139" width="14.5703125" style="2" customWidth="1"/>
    <col min="16140" max="16142" width="0" style="2" hidden="1" customWidth="1"/>
    <col min="16143" max="16384" width="8.7109375" style="2"/>
  </cols>
  <sheetData>
    <row r="2" spans="1:17" ht="21">
      <c r="A2" s="1" t="s">
        <v>0</v>
      </c>
    </row>
    <row r="3" spans="1:17">
      <c r="A3" s="3" t="str">
        <f>'[20]Air Bawah Tanah'!A3</f>
        <v>Bulan : Agustus 2022</v>
      </c>
    </row>
    <row r="4" spans="1:17">
      <c r="L4" s="2" t="s">
        <v>1</v>
      </c>
      <c r="M4" s="2" t="s">
        <v>2</v>
      </c>
    </row>
    <row r="5" spans="1:17" ht="32.25" customHeight="1">
      <c r="A5" s="5" t="s">
        <v>3</v>
      </c>
      <c r="B5" s="5" t="s">
        <v>4</v>
      </c>
      <c r="C5" s="5" t="s">
        <v>5</v>
      </c>
      <c r="D5" s="5" t="s">
        <v>25</v>
      </c>
      <c r="E5" s="6" t="s">
        <v>6</v>
      </c>
      <c r="F5" s="5" t="s">
        <v>7</v>
      </c>
      <c r="G5" s="68" t="s">
        <v>8</v>
      </c>
      <c r="H5" s="9" t="s">
        <v>24</v>
      </c>
      <c r="I5" s="10" t="s">
        <v>10</v>
      </c>
      <c r="J5" s="6" t="s">
        <v>11</v>
      </c>
      <c r="L5" s="11">
        <v>3400</v>
      </c>
      <c r="M5" s="11">
        <v>12000</v>
      </c>
    </row>
    <row r="6" spans="1:17" s="62" customFormat="1" ht="24.95" customHeight="1">
      <c r="A6" s="282" t="s">
        <v>17</v>
      </c>
      <c r="B6" s="99">
        <v>7.0517241379310338</v>
      </c>
      <c r="C6" s="289">
        <v>13.896551724137931</v>
      </c>
      <c r="D6" s="115">
        <f>E6*1000/2678400</f>
        <v>0.32015129449617069</v>
      </c>
      <c r="E6" s="290">
        <v>857.49322717854352</v>
      </c>
      <c r="F6" s="102"/>
      <c r="G6" s="103"/>
      <c r="H6" s="103"/>
      <c r="I6" s="286">
        <f>(F6*3500)+(G6*13000)+(H6*18000)</f>
        <v>0</v>
      </c>
      <c r="J6" s="281">
        <f>I6/E6</f>
        <v>0</v>
      </c>
      <c r="K6" s="59"/>
      <c r="L6" s="60">
        <f>F6*$L$5</f>
        <v>0</v>
      </c>
      <c r="M6" s="60">
        <f>G6*$M$5</f>
        <v>0</v>
      </c>
      <c r="N6" s="60">
        <f>L6+M6</f>
        <v>0</v>
      </c>
      <c r="P6" s="59"/>
      <c r="Q6" s="59"/>
    </row>
    <row r="7" spans="1:17" s="62" customFormat="1" ht="24.95" customHeight="1">
      <c r="A7" s="282" t="s">
        <v>19</v>
      </c>
      <c r="B7" s="99">
        <v>7.4333333333333353</v>
      </c>
      <c r="C7" s="289">
        <v>18.033333333333335</v>
      </c>
      <c r="D7" s="115">
        <f t="shared" ref="D7:D9" si="0">E7*1000/2678400</f>
        <v>3.1436002259115909</v>
      </c>
      <c r="E7" s="291">
        <v>8419.8188450816051</v>
      </c>
      <c r="F7" s="102"/>
      <c r="G7" s="285"/>
      <c r="H7" s="285"/>
      <c r="I7" s="286">
        <f>(F7*3500)+(G7*13000)+(H7*18000)</f>
        <v>0</v>
      </c>
      <c r="J7" s="281">
        <f>I7/E7</f>
        <v>0</v>
      </c>
      <c r="K7" s="59"/>
      <c r="L7" s="60">
        <f>F7*$L$5</f>
        <v>0</v>
      </c>
      <c r="M7" s="66"/>
      <c r="N7" s="60"/>
      <c r="P7" s="59"/>
      <c r="Q7" s="59"/>
    </row>
    <row r="8" spans="1:17" s="62" customFormat="1" ht="24.95" customHeight="1">
      <c r="A8" s="282" t="s">
        <v>20</v>
      </c>
      <c r="B8" s="99">
        <v>7.3306451612903238</v>
      </c>
      <c r="C8" s="292">
        <v>8.3010752688172058</v>
      </c>
      <c r="D8" s="115">
        <f t="shared" si="0"/>
        <v>20.978082428818986</v>
      </c>
      <c r="E8" s="291">
        <v>56187.695977348776</v>
      </c>
      <c r="F8" s="102">
        <v>1550</v>
      </c>
      <c r="G8" s="285">
        <v>0</v>
      </c>
      <c r="H8" s="285">
        <v>725</v>
      </c>
      <c r="I8" s="286">
        <f>(F8*3500)+(G8*13000)+(H8*18000)</f>
        <v>18475000</v>
      </c>
      <c r="J8" s="281">
        <f>I8/E8</f>
        <v>328.80864179673637</v>
      </c>
      <c r="K8" s="59"/>
      <c r="L8" s="60">
        <f>F8*$L$5</f>
        <v>5270000</v>
      </c>
      <c r="M8" s="66"/>
      <c r="N8" s="60"/>
      <c r="P8" s="59"/>
      <c r="Q8" s="59"/>
    </row>
    <row r="9" spans="1:17" s="62" customFormat="1" ht="24.95" customHeight="1">
      <c r="A9" s="282" t="s">
        <v>21</v>
      </c>
      <c r="B9" s="99">
        <v>6.7646505376344077</v>
      </c>
      <c r="C9" s="289">
        <v>26.35483870967742</v>
      </c>
      <c r="D9" s="115">
        <f t="shared" si="0"/>
        <v>36.905468742996213</v>
      </c>
      <c r="E9" s="291">
        <v>98847.607481241052</v>
      </c>
      <c r="F9" s="102">
        <v>1650</v>
      </c>
      <c r="G9" s="285">
        <v>0</v>
      </c>
      <c r="H9" s="285">
        <v>4550</v>
      </c>
      <c r="I9" s="286">
        <f>(F9*3500)+(G9*13000)+(H9*18000)</f>
        <v>87675000</v>
      </c>
      <c r="J9" s="281">
        <f>I9/E9</f>
        <v>886.97139196453134</v>
      </c>
      <c r="K9" s="59"/>
      <c r="L9" s="60"/>
      <c r="M9" s="66"/>
      <c r="N9" s="60"/>
      <c r="P9" s="59"/>
      <c r="Q9" s="59"/>
    </row>
    <row r="10" spans="1:17" ht="24.95" customHeight="1">
      <c r="A10" s="36" t="s">
        <v>22</v>
      </c>
      <c r="B10" s="37">
        <f>AVERAGE(B6:B9)</f>
        <v>7.1450882925472747</v>
      </c>
      <c r="C10" s="37">
        <f>AVERAGE(C6:C9)</f>
        <v>16.646449758991473</v>
      </c>
      <c r="D10" s="37">
        <f t="shared" ref="D10:I10" si="1">SUM(D6:D9)</f>
        <v>61.347302692222961</v>
      </c>
      <c r="E10" s="39">
        <f t="shared" si="1"/>
        <v>164312.61553084996</v>
      </c>
      <c r="F10" s="39">
        <f t="shared" si="1"/>
        <v>3200</v>
      </c>
      <c r="G10" s="39">
        <f t="shared" si="1"/>
        <v>0</v>
      </c>
      <c r="H10" s="39">
        <f t="shared" si="1"/>
        <v>5275</v>
      </c>
      <c r="I10" s="39">
        <f t="shared" si="1"/>
        <v>106150000</v>
      </c>
      <c r="J10" s="77">
        <f>I10/E10</f>
        <v>646.02465037184049</v>
      </c>
    </row>
    <row r="11" spans="1:17">
      <c r="N11" s="42"/>
    </row>
    <row r="15" spans="1:17">
      <c r="G15" s="111"/>
    </row>
  </sheetData>
  <sheetProtection selectLockedCells="1" selectUnlockedCells="1"/>
  <pageMargins left="0.7" right="0.7" top="0.75" bottom="0.75" header="0.51180555555555551" footer="0.51180555555555551"/>
  <pageSetup firstPageNumber="0" orientation="portrait" horizontalDpi="300" verticalDpi="300" r:id="rId1"/>
  <headerFooter alignWithMargins="0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2:Q15"/>
  <sheetViews>
    <sheetView zoomScale="85" zoomScaleNormal="85" workbookViewId="0">
      <selection activeCell="H6" sqref="H6"/>
    </sheetView>
  </sheetViews>
  <sheetFormatPr defaultRowHeight="15"/>
  <cols>
    <col min="1" max="1" width="17.28515625" style="2" customWidth="1"/>
    <col min="2" max="2" width="12.5703125" style="2" customWidth="1"/>
    <col min="3" max="3" width="13" style="2" customWidth="1"/>
    <col min="4" max="4" width="18" style="2" bestFit="1" customWidth="1"/>
    <col min="5" max="5" width="15.7109375" style="2" customWidth="1"/>
    <col min="6" max="6" width="19.5703125" style="2" customWidth="1"/>
    <col min="7" max="8" width="17.42578125" style="2" customWidth="1"/>
    <col min="9" max="9" width="20.28515625" style="2" bestFit="1" customWidth="1"/>
    <col min="10" max="10" width="15.85546875" style="2" customWidth="1"/>
    <col min="11" max="11" width="14.5703125" style="2" customWidth="1"/>
    <col min="12" max="14" width="0" style="2" hidden="1" customWidth="1"/>
    <col min="15" max="257" width="8.7109375" style="2"/>
    <col min="258" max="258" width="17.28515625" style="2" customWidth="1"/>
    <col min="259" max="259" width="12.5703125" style="2" customWidth="1"/>
    <col min="260" max="260" width="13" style="2" customWidth="1"/>
    <col min="261" max="261" width="15.7109375" style="2" customWidth="1"/>
    <col min="262" max="262" width="19.5703125" style="2" customWidth="1"/>
    <col min="263" max="264" width="17.42578125" style="2" customWidth="1"/>
    <col min="265" max="265" width="19.5703125" style="2" customWidth="1"/>
    <col min="266" max="266" width="15.85546875" style="2" customWidth="1"/>
    <col min="267" max="267" width="14.5703125" style="2" customWidth="1"/>
    <col min="268" max="270" width="0" style="2" hidden="1" customWidth="1"/>
    <col min="271" max="513" width="8.7109375" style="2"/>
    <col min="514" max="514" width="17.28515625" style="2" customWidth="1"/>
    <col min="515" max="515" width="12.5703125" style="2" customWidth="1"/>
    <col min="516" max="516" width="13" style="2" customWidth="1"/>
    <col min="517" max="517" width="15.7109375" style="2" customWidth="1"/>
    <col min="518" max="518" width="19.5703125" style="2" customWidth="1"/>
    <col min="519" max="520" width="17.42578125" style="2" customWidth="1"/>
    <col min="521" max="521" width="19.5703125" style="2" customWidth="1"/>
    <col min="522" max="522" width="15.85546875" style="2" customWidth="1"/>
    <col min="523" max="523" width="14.5703125" style="2" customWidth="1"/>
    <col min="524" max="526" width="0" style="2" hidden="1" customWidth="1"/>
    <col min="527" max="769" width="8.7109375" style="2"/>
    <col min="770" max="770" width="17.28515625" style="2" customWidth="1"/>
    <col min="771" max="771" width="12.5703125" style="2" customWidth="1"/>
    <col min="772" max="772" width="13" style="2" customWidth="1"/>
    <col min="773" max="773" width="15.7109375" style="2" customWidth="1"/>
    <col min="774" max="774" width="19.5703125" style="2" customWidth="1"/>
    <col min="775" max="776" width="17.42578125" style="2" customWidth="1"/>
    <col min="777" max="777" width="19.5703125" style="2" customWidth="1"/>
    <col min="778" max="778" width="15.85546875" style="2" customWidth="1"/>
    <col min="779" max="779" width="14.5703125" style="2" customWidth="1"/>
    <col min="780" max="782" width="0" style="2" hidden="1" customWidth="1"/>
    <col min="783" max="1025" width="8.7109375" style="2"/>
    <col min="1026" max="1026" width="17.28515625" style="2" customWidth="1"/>
    <col min="1027" max="1027" width="12.5703125" style="2" customWidth="1"/>
    <col min="1028" max="1028" width="13" style="2" customWidth="1"/>
    <col min="1029" max="1029" width="15.7109375" style="2" customWidth="1"/>
    <col min="1030" max="1030" width="19.5703125" style="2" customWidth="1"/>
    <col min="1031" max="1032" width="17.42578125" style="2" customWidth="1"/>
    <col min="1033" max="1033" width="19.5703125" style="2" customWidth="1"/>
    <col min="1034" max="1034" width="15.85546875" style="2" customWidth="1"/>
    <col min="1035" max="1035" width="14.5703125" style="2" customWidth="1"/>
    <col min="1036" max="1038" width="0" style="2" hidden="1" customWidth="1"/>
    <col min="1039" max="1281" width="8.7109375" style="2"/>
    <col min="1282" max="1282" width="17.28515625" style="2" customWidth="1"/>
    <col min="1283" max="1283" width="12.5703125" style="2" customWidth="1"/>
    <col min="1284" max="1284" width="13" style="2" customWidth="1"/>
    <col min="1285" max="1285" width="15.7109375" style="2" customWidth="1"/>
    <col min="1286" max="1286" width="19.5703125" style="2" customWidth="1"/>
    <col min="1287" max="1288" width="17.42578125" style="2" customWidth="1"/>
    <col min="1289" max="1289" width="19.5703125" style="2" customWidth="1"/>
    <col min="1290" max="1290" width="15.85546875" style="2" customWidth="1"/>
    <col min="1291" max="1291" width="14.5703125" style="2" customWidth="1"/>
    <col min="1292" max="1294" width="0" style="2" hidden="1" customWidth="1"/>
    <col min="1295" max="1537" width="8.7109375" style="2"/>
    <col min="1538" max="1538" width="17.28515625" style="2" customWidth="1"/>
    <col min="1539" max="1539" width="12.5703125" style="2" customWidth="1"/>
    <col min="1540" max="1540" width="13" style="2" customWidth="1"/>
    <col min="1541" max="1541" width="15.7109375" style="2" customWidth="1"/>
    <col min="1542" max="1542" width="19.5703125" style="2" customWidth="1"/>
    <col min="1543" max="1544" width="17.42578125" style="2" customWidth="1"/>
    <col min="1545" max="1545" width="19.5703125" style="2" customWidth="1"/>
    <col min="1546" max="1546" width="15.85546875" style="2" customWidth="1"/>
    <col min="1547" max="1547" width="14.5703125" style="2" customWidth="1"/>
    <col min="1548" max="1550" width="0" style="2" hidden="1" customWidth="1"/>
    <col min="1551" max="1793" width="8.7109375" style="2"/>
    <col min="1794" max="1794" width="17.28515625" style="2" customWidth="1"/>
    <col min="1795" max="1795" width="12.5703125" style="2" customWidth="1"/>
    <col min="1796" max="1796" width="13" style="2" customWidth="1"/>
    <col min="1797" max="1797" width="15.7109375" style="2" customWidth="1"/>
    <col min="1798" max="1798" width="19.5703125" style="2" customWidth="1"/>
    <col min="1799" max="1800" width="17.42578125" style="2" customWidth="1"/>
    <col min="1801" max="1801" width="19.5703125" style="2" customWidth="1"/>
    <col min="1802" max="1802" width="15.85546875" style="2" customWidth="1"/>
    <col min="1803" max="1803" width="14.5703125" style="2" customWidth="1"/>
    <col min="1804" max="1806" width="0" style="2" hidden="1" customWidth="1"/>
    <col min="1807" max="2049" width="8.7109375" style="2"/>
    <col min="2050" max="2050" width="17.28515625" style="2" customWidth="1"/>
    <col min="2051" max="2051" width="12.5703125" style="2" customWidth="1"/>
    <col min="2052" max="2052" width="13" style="2" customWidth="1"/>
    <col min="2053" max="2053" width="15.7109375" style="2" customWidth="1"/>
    <col min="2054" max="2054" width="19.5703125" style="2" customWidth="1"/>
    <col min="2055" max="2056" width="17.42578125" style="2" customWidth="1"/>
    <col min="2057" max="2057" width="19.5703125" style="2" customWidth="1"/>
    <col min="2058" max="2058" width="15.85546875" style="2" customWidth="1"/>
    <col min="2059" max="2059" width="14.5703125" style="2" customWidth="1"/>
    <col min="2060" max="2062" width="0" style="2" hidden="1" customWidth="1"/>
    <col min="2063" max="2305" width="8.7109375" style="2"/>
    <col min="2306" max="2306" width="17.28515625" style="2" customWidth="1"/>
    <col min="2307" max="2307" width="12.5703125" style="2" customWidth="1"/>
    <col min="2308" max="2308" width="13" style="2" customWidth="1"/>
    <col min="2309" max="2309" width="15.7109375" style="2" customWidth="1"/>
    <col min="2310" max="2310" width="19.5703125" style="2" customWidth="1"/>
    <col min="2311" max="2312" width="17.42578125" style="2" customWidth="1"/>
    <col min="2313" max="2313" width="19.5703125" style="2" customWidth="1"/>
    <col min="2314" max="2314" width="15.85546875" style="2" customWidth="1"/>
    <col min="2315" max="2315" width="14.5703125" style="2" customWidth="1"/>
    <col min="2316" max="2318" width="0" style="2" hidden="1" customWidth="1"/>
    <col min="2319" max="2561" width="8.7109375" style="2"/>
    <col min="2562" max="2562" width="17.28515625" style="2" customWidth="1"/>
    <col min="2563" max="2563" width="12.5703125" style="2" customWidth="1"/>
    <col min="2564" max="2564" width="13" style="2" customWidth="1"/>
    <col min="2565" max="2565" width="15.7109375" style="2" customWidth="1"/>
    <col min="2566" max="2566" width="19.5703125" style="2" customWidth="1"/>
    <col min="2567" max="2568" width="17.42578125" style="2" customWidth="1"/>
    <col min="2569" max="2569" width="19.5703125" style="2" customWidth="1"/>
    <col min="2570" max="2570" width="15.85546875" style="2" customWidth="1"/>
    <col min="2571" max="2571" width="14.5703125" style="2" customWidth="1"/>
    <col min="2572" max="2574" width="0" style="2" hidden="1" customWidth="1"/>
    <col min="2575" max="2817" width="8.7109375" style="2"/>
    <col min="2818" max="2818" width="17.28515625" style="2" customWidth="1"/>
    <col min="2819" max="2819" width="12.5703125" style="2" customWidth="1"/>
    <col min="2820" max="2820" width="13" style="2" customWidth="1"/>
    <col min="2821" max="2821" width="15.7109375" style="2" customWidth="1"/>
    <col min="2822" max="2822" width="19.5703125" style="2" customWidth="1"/>
    <col min="2823" max="2824" width="17.42578125" style="2" customWidth="1"/>
    <col min="2825" max="2825" width="19.5703125" style="2" customWidth="1"/>
    <col min="2826" max="2826" width="15.85546875" style="2" customWidth="1"/>
    <col min="2827" max="2827" width="14.5703125" style="2" customWidth="1"/>
    <col min="2828" max="2830" width="0" style="2" hidden="1" customWidth="1"/>
    <col min="2831" max="3073" width="8.7109375" style="2"/>
    <col min="3074" max="3074" width="17.28515625" style="2" customWidth="1"/>
    <col min="3075" max="3075" width="12.5703125" style="2" customWidth="1"/>
    <col min="3076" max="3076" width="13" style="2" customWidth="1"/>
    <col min="3077" max="3077" width="15.7109375" style="2" customWidth="1"/>
    <col min="3078" max="3078" width="19.5703125" style="2" customWidth="1"/>
    <col min="3079" max="3080" width="17.42578125" style="2" customWidth="1"/>
    <col min="3081" max="3081" width="19.5703125" style="2" customWidth="1"/>
    <col min="3082" max="3082" width="15.85546875" style="2" customWidth="1"/>
    <col min="3083" max="3083" width="14.5703125" style="2" customWidth="1"/>
    <col min="3084" max="3086" width="0" style="2" hidden="1" customWidth="1"/>
    <col min="3087" max="3329" width="8.7109375" style="2"/>
    <col min="3330" max="3330" width="17.28515625" style="2" customWidth="1"/>
    <col min="3331" max="3331" width="12.5703125" style="2" customWidth="1"/>
    <col min="3332" max="3332" width="13" style="2" customWidth="1"/>
    <col min="3333" max="3333" width="15.7109375" style="2" customWidth="1"/>
    <col min="3334" max="3334" width="19.5703125" style="2" customWidth="1"/>
    <col min="3335" max="3336" width="17.42578125" style="2" customWidth="1"/>
    <col min="3337" max="3337" width="19.5703125" style="2" customWidth="1"/>
    <col min="3338" max="3338" width="15.85546875" style="2" customWidth="1"/>
    <col min="3339" max="3339" width="14.5703125" style="2" customWidth="1"/>
    <col min="3340" max="3342" width="0" style="2" hidden="1" customWidth="1"/>
    <col min="3343" max="3585" width="8.7109375" style="2"/>
    <col min="3586" max="3586" width="17.28515625" style="2" customWidth="1"/>
    <col min="3587" max="3587" width="12.5703125" style="2" customWidth="1"/>
    <col min="3588" max="3588" width="13" style="2" customWidth="1"/>
    <col min="3589" max="3589" width="15.7109375" style="2" customWidth="1"/>
    <col min="3590" max="3590" width="19.5703125" style="2" customWidth="1"/>
    <col min="3591" max="3592" width="17.42578125" style="2" customWidth="1"/>
    <col min="3593" max="3593" width="19.5703125" style="2" customWidth="1"/>
    <col min="3594" max="3594" width="15.85546875" style="2" customWidth="1"/>
    <col min="3595" max="3595" width="14.5703125" style="2" customWidth="1"/>
    <col min="3596" max="3598" width="0" style="2" hidden="1" customWidth="1"/>
    <col min="3599" max="3841" width="8.7109375" style="2"/>
    <col min="3842" max="3842" width="17.28515625" style="2" customWidth="1"/>
    <col min="3843" max="3843" width="12.5703125" style="2" customWidth="1"/>
    <col min="3844" max="3844" width="13" style="2" customWidth="1"/>
    <col min="3845" max="3845" width="15.7109375" style="2" customWidth="1"/>
    <col min="3846" max="3846" width="19.5703125" style="2" customWidth="1"/>
    <col min="3847" max="3848" width="17.42578125" style="2" customWidth="1"/>
    <col min="3849" max="3849" width="19.5703125" style="2" customWidth="1"/>
    <col min="3850" max="3850" width="15.85546875" style="2" customWidth="1"/>
    <col min="3851" max="3851" width="14.5703125" style="2" customWidth="1"/>
    <col min="3852" max="3854" width="0" style="2" hidden="1" customWidth="1"/>
    <col min="3855" max="4097" width="8.7109375" style="2"/>
    <col min="4098" max="4098" width="17.28515625" style="2" customWidth="1"/>
    <col min="4099" max="4099" width="12.5703125" style="2" customWidth="1"/>
    <col min="4100" max="4100" width="13" style="2" customWidth="1"/>
    <col min="4101" max="4101" width="15.7109375" style="2" customWidth="1"/>
    <col min="4102" max="4102" width="19.5703125" style="2" customWidth="1"/>
    <col min="4103" max="4104" width="17.42578125" style="2" customWidth="1"/>
    <col min="4105" max="4105" width="19.5703125" style="2" customWidth="1"/>
    <col min="4106" max="4106" width="15.85546875" style="2" customWidth="1"/>
    <col min="4107" max="4107" width="14.5703125" style="2" customWidth="1"/>
    <col min="4108" max="4110" width="0" style="2" hidden="1" customWidth="1"/>
    <col min="4111" max="4353" width="8.7109375" style="2"/>
    <col min="4354" max="4354" width="17.28515625" style="2" customWidth="1"/>
    <col min="4355" max="4355" width="12.5703125" style="2" customWidth="1"/>
    <col min="4356" max="4356" width="13" style="2" customWidth="1"/>
    <col min="4357" max="4357" width="15.7109375" style="2" customWidth="1"/>
    <col min="4358" max="4358" width="19.5703125" style="2" customWidth="1"/>
    <col min="4359" max="4360" width="17.42578125" style="2" customWidth="1"/>
    <col min="4361" max="4361" width="19.5703125" style="2" customWidth="1"/>
    <col min="4362" max="4362" width="15.85546875" style="2" customWidth="1"/>
    <col min="4363" max="4363" width="14.5703125" style="2" customWidth="1"/>
    <col min="4364" max="4366" width="0" style="2" hidden="1" customWidth="1"/>
    <col min="4367" max="4609" width="8.7109375" style="2"/>
    <col min="4610" max="4610" width="17.28515625" style="2" customWidth="1"/>
    <col min="4611" max="4611" width="12.5703125" style="2" customWidth="1"/>
    <col min="4612" max="4612" width="13" style="2" customWidth="1"/>
    <col min="4613" max="4613" width="15.7109375" style="2" customWidth="1"/>
    <col min="4614" max="4614" width="19.5703125" style="2" customWidth="1"/>
    <col min="4615" max="4616" width="17.42578125" style="2" customWidth="1"/>
    <col min="4617" max="4617" width="19.5703125" style="2" customWidth="1"/>
    <col min="4618" max="4618" width="15.85546875" style="2" customWidth="1"/>
    <col min="4619" max="4619" width="14.5703125" style="2" customWidth="1"/>
    <col min="4620" max="4622" width="0" style="2" hidden="1" customWidth="1"/>
    <col min="4623" max="4865" width="8.7109375" style="2"/>
    <col min="4866" max="4866" width="17.28515625" style="2" customWidth="1"/>
    <col min="4867" max="4867" width="12.5703125" style="2" customWidth="1"/>
    <col min="4868" max="4868" width="13" style="2" customWidth="1"/>
    <col min="4869" max="4869" width="15.7109375" style="2" customWidth="1"/>
    <col min="4870" max="4870" width="19.5703125" style="2" customWidth="1"/>
    <col min="4871" max="4872" width="17.42578125" style="2" customWidth="1"/>
    <col min="4873" max="4873" width="19.5703125" style="2" customWidth="1"/>
    <col min="4874" max="4874" width="15.85546875" style="2" customWidth="1"/>
    <col min="4875" max="4875" width="14.5703125" style="2" customWidth="1"/>
    <col min="4876" max="4878" width="0" style="2" hidden="1" customWidth="1"/>
    <col min="4879" max="5121" width="8.7109375" style="2"/>
    <col min="5122" max="5122" width="17.28515625" style="2" customWidth="1"/>
    <col min="5123" max="5123" width="12.5703125" style="2" customWidth="1"/>
    <col min="5124" max="5124" width="13" style="2" customWidth="1"/>
    <col min="5125" max="5125" width="15.7109375" style="2" customWidth="1"/>
    <col min="5126" max="5126" width="19.5703125" style="2" customWidth="1"/>
    <col min="5127" max="5128" width="17.42578125" style="2" customWidth="1"/>
    <col min="5129" max="5129" width="19.5703125" style="2" customWidth="1"/>
    <col min="5130" max="5130" width="15.85546875" style="2" customWidth="1"/>
    <col min="5131" max="5131" width="14.5703125" style="2" customWidth="1"/>
    <col min="5132" max="5134" width="0" style="2" hidden="1" customWidth="1"/>
    <col min="5135" max="5377" width="8.7109375" style="2"/>
    <col min="5378" max="5378" width="17.28515625" style="2" customWidth="1"/>
    <col min="5379" max="5379" width="12.5703125" style="2" customWidth="1"/>
    <col min="5380" max="5380" width="13" style="2" customWidth="1"/>
    <col min="5381" max="5381" width="15.7109375" style="2" customWidth="1"/>
    <col min="5382" max="5382" width="19.5703125" style="2" customWidth="1"/>
    <col min="5383" max="5384" width="17.42578125" style="2" customWidth="1"/>
    <col min="5385" max="5385" width="19.5703125" style="2" customWidth="1"/>
    <col min="5386" max="5386" width="15.85546875" style="2" customWidth="1"/>
    <col min="5387" max="5387" width="14.5703125" style="2" customWidth="1"/>
    <col min="5388" max="5390" width="0" style="2" hidden="1" customWidth="1"/>
    <col min="5391" max="5633" width="8.7109375" style="2"/>
    <col min="5634" max="5634" width="17.28515625" style="2" customWidth="1"/>
    <col min="5635" max="5635" width="12.5703125" style="2" customWidth="1"/>
    <col min="5636" max="5636" width="13" style="2" customWidth="1"/>
    <col min="5637" max="5637" width="15.7109375" style="2" customWidth="1"/>
    <col min="5638" max="5638" width="19.5703125" style="2" customWidth="1"/>
    <col min="5639" max="5640" width="17.42578125" style="2" customWidth="1"/>
    <col min="5641" max="5641" width="19.5703125" style="2" customWidth="1"/>
    <col min="5642" max="5642" width="15.85546875" style="2" customWidth="1"/>
    <col min="5643" max="5643" width="14.5703125" style="2" customWidth="1"/>
    <col min="5644" max="5646" width="0" style="2" hidden="1" customWidth="1"/>
    <col min="5647" max="5889" width="8.7109375" style="2"/>
    <col min="5890" max="5890" width="17.28515625" style="2" customWidth="1"/>
    <col min="5891" max="5891" width="12.5703125" style="2" customWidth="1"/>
    <col min="5892" max="5892" width="13" style="2" customWidth="1"/>
    <col min="5893" max="5893" width="15.7109375" style="2" customWidth="1"/>
    <col min="5894" max="5894" width="19.5703125" style="2" customWidth="1"/>
    <col min="5895" max="5896" width="17.42578125" style="2" customWidth="1"/>
    <col min="5897" max="5897" width="19.5703125" style="2" customWidth="1"/>
    <col min="5898" max="5898" width="15.85546875" style="2" customWidth="1"/>
    <col min="5899" max="5899" width="14.5703125" style="2" customWidth="1"/>
    <col min="5900" max="5902" width="0" style="2" hidden="1" customWidth="1"/>
    <col min="5903" max="6145" width="8.7109375" style="2"/>
    <col min="6146" max="6146" width="17.28515625" style="2" customWidth="1"/>
    <col min="6147" max="6147" width="12.5703125" style="2" customWidth="1"/>
    <col min="6148" max="6148" width="13" style="2" customWidth="1"/>
    <col min="6149" max="6149" width="15.7109375" style="2" customWidth="1"/>
    <col min="6150" max="6150" width="19.5703125" style="2" customWidth="1"/>
    <col min="6151" max="6152" width="17.42578125" style="2" customWidth="1"/>
    <col min="6153" max="6153" width="19.5703125" style="2" customWidth="1"/>
    <col min="6154" max="6154" width="15.85546875" style="2" customWidth="1"/>
    <col min="6155" max="6155" width="14.5703125" style="2" customWidth="1"/>
    <col min="6156" max="6158" width="0" style="2" hidden="1" customWidth="1"/>
    <col min="6159" max="6401" width="8.7109375" style="2"/>
    <col min="6402" max="6402" width="17.28515625" style="2" customWidth="1"/>
    <col min="6403" max="6403" width="12.5703125" style="2" customWidth="1"/>
    <col min="6404" max="6404" width="13" style="2" customWidth="1"/>
    <col min="6405" max="6405" width="15.7109375" style="2" customWidth="1"/>
    <col min="6406" max="6406" width="19.5703125" style="2" customWidth="1"/>
    <col min="6407" max="6408" width="17.42578125" style="2" customWidth="1"/>
    <col min="6409" max="6409" width="19.5703125" style="2" customWidth="1"/>
    <col min="6410" max="6410" width="15.85546875" style="2" customWidth="1"/>
    <col min="6411" max="6411" width="14.5703125" style="2" customWidth="1"/>
    <col min="6412" max="6414" width="0" style="2" hidden="1" customWidth="1"/>
    <col min="6415" max="6657" width="8.7109375" style="2"/>
    <col min="6658" max="6658" width="17.28515625" style="2" customWidth="1"/>
    <col min="6659" max="6659" width="12.5703125" style="2" customWidth="1"/>
    <col min="6660" max="6660" width="13" style="2" customWidth="1"/>
    <col min="6661" max="6661" width="15.7109375" style="2" customWidth="1"/>
    <col min="6662" max="6662" width="19.5703125" style="2" customWidth="1"/>
    <col min="6663" max="6664" width="17.42578125" style="2" customWidth="1"/>
    <col min="6665" max="6665" width="19.5703125" style="2" customWidth="1"/>
    <col min="6666" max="6666" width="15.85546875" style="2" customWidth="1"/>
    <col min="6667" max="6667" width="14.5703125" style="2" customWidth="1"/>
    <col min="6668" max="6670" width="0" style="2" hidden="1" customWidth="1"/>
    <col min="6671" max="6913" width="8.7109375" style="2"/>
    <col min="6914" max="6914" width="17.28515625" style="2" customWidth="1"/>
    <col min="6915" max="6915" width="12.5703125" style="2" customWidth="1"/>
    <col min="6916" max="6916" width="13" style="2" customWidth="1"/>
    <col min="6917" max="6917" width="15.7109375" style="2" customWidth="1"/>
    <col min="6918" max="6918" width="19.5703125" style="2" customWidth="1"/>
    <col min="6919" max="6920" width="17.42578125" style="2" customWidth="1"/>
    <col min="6921" max="6921" width="19.5703125" style="2" customWidth="1"/>
    <col min="6922" max="6922" width="15.85546875" style="2" customWidth="1"/>
    <col min="6923" max="6923" width="14.5703125" style="2" customWidth="1"/>
    <col min="6924" max="6926" width="0" style="2" hidden="1" customWidth="1"/>
    <col min="6927" max="7169" width="8.7109375" style="2"/>
    <col min="7170" max="7170" width="17.28515625" style="2" customWidth="1"/>
    <col min="7171" max="7171" width="12.5703125" style="2" customWidth="1"/>
    <col min="7172" max="7172" width="13" style="2" customWidth="1"/>
    <col min="7173" max="7173" width="15.7109375" style="2" customWidth="1"/>
    <col min="7174" max="7174" width="19.5703125" style="2" customWidth="1"/>
    <col min="7175" max="7176" width="17.42578125" style="2" customWidth="1"/>
    <col min="7177" max="7177" width="19.5703125" style="2" customWidth="1"/>
    <col min="7178" max="7178" width="15.85546875" style="2" customWidth="1"/>
    <col min="7179" max="7179" width="14.5703125" style="2" customWidth="1"/>
    <col min="7180" max="7182" width="0" style="2" hidden="1" customWidth="1"/>
    <col min="7183" max="7425" width="8.7109375" style="2"/>
    <col min="7426" max="7426" width="17.28515625" style="2" customWidth="1"/>
    <col min="7427" max="7427" width="12.5703125" style="2" customWidth="1"/>
    <col min="7428" max="7428" width="13" style="2" customWidth="1"/>
    <col min="7429" max="7429" width="15.7109375" style="2" customWidth="1"/>
    <col min="7430" max="7430" width="19.5703125" style="2" customWidth="1"/>
    <col min="7431" max="7432" width="17.42578125" style="2" customWidth="1"/>
    <col min="7433" max="7433" width="19.5703125" style="2" customWidth="1"/>
    <col min="7434" max="7434" width="15.85546875" style="2" customWidth="1"/>
    <col min="7435" max="7435" width="14.5703125" style="2" customWidth="1"/>
    <col min="7436" max="7438" width="0" style="2" hidden="1" customWidth="1"/>
    <col min="7439" max="7681" width="8.7109375" style="2"/>
    <col min="7682" max="7682" width="17.28515625" style="2" customWidth="1"/>
    <col min="7683" max="7683" width="12.5703125" style="2" customWidth="1"/>
    <col min="7684" max="7684" width="13" style="2" customWidth="1"/>
    <col min="7685" max="7685" width="15.7109375" style="2" customWidth="1"/>
    <col min="7686" max="7686" width="19.5703125" style="2" customWidth="1"/>
    <col min="7687" max="7688" width="17.42578125" style="2" customWidth="1"/>
    <col min="7689" max="7689" width="19.5703125" style="2" customWidth="1"/>
    <col min="7690" max="7690" width="15.85546875" style="2" customWidth="1"/>
    <col min="7691" max="7691" width="14.5703125" style="2" customWidth="1"/>
    <col min="7692" max="7694" width="0" style="2" hidden="1" customWidth="1"/>
    <col min="7695" max="7937" width="8.7109375" style="2"/>
    <col min="7938" max="7938" width="17.28515625" style="2" customWidth="1"/>
    <col min="7939" max="7939" width="12.5703125" style="2" customWidth="1"/>
    <col min="7940" max="7940" width="13" style="2" customWidth="1"/>
    <col min="7941" max="7941" width="15.7109375" style="2" customWidth="1"/>
    <col min="7942" max="7942" width="19.5703125" style="2" customWidth="1"/>
    <col min="7943" max="7944" width="17.42578125" style="2" customWidth="1"/>
    <col min="7945" max="7945" width="19.5703125" style="2" customWidth="1"/>
    <col min="7946" max="7946" width="15.85546875" style="2" customWidth="1"/>
    <col min="7947" max="7947" width="14.5703125" style="2" customWidth="1"/>
    <col min="7948" max="7950" width="0" style="2" hidden="1" customWidth="1"/>
    <col min="7951" max="8193" width="8.7109375" style="2"/>
    <col min="8194" max="8194" width="17.28515625" style="2" customWidth="1"/>
    <col min="8195" max="8195" width="12.5703125" style="2" customWidth="1"/>
    <col min="8196" max="8196" width="13" style="2" customWidth="1"/>
    <col min="8197" max="8197" width="15.7109375" style="2" customWidth="1"/>
    <col min="8198" max="8198" width="19.5703125" style="2" customWidth="1"/>
    <col min="8199" max="8200" width="17.42578125" style="2" customWidth="1"/>
    <col min="8201" max="8201" width="19.5703125" style="2" customWidth="1"/>
    <col min="8202" max="8202" width="15.85546875" style="2" customWidth="1"/>
    <col min="8203" max="8203" width="14.5703125" style="2" customWidth="1"/>
    <col min="8204" max="8206" width="0" style="2" hidden="1" customWidth="1"/>
    <col min="8207" max="8449" width="8.7109375" style="2"/>
    <col min="8450" max="8450" width="17.28515625" style="2" customWidth="1"/>
    <col min="8451" max="8451" width="12.5703125" style="2" customWidth="1"/>
    <col min="8452" max="8452" width="13" style="2" customWidth="1"/>
    <col min="8453" max="8453" width="15.7109375" style="2" customWidth="1"/>
    <col min="8454" max="8454" width="19.5703125" style="2" customWidth="1"/>
    <col min="8455" max="8456" width="17.42578125" style="2" customWidth="1"/>
    <col min="8457" max="8457" width="19.5703125" style="2" customWidth="1"/>
    <col min="8458" max="8458" width="15.85546875" style="2" customWidth="1"/>
    <col min="8459" max="8459" width="14.5703125" style="2" customWidth="1"/>
    <col min="8460" max="8462" width="0" style="2" hidden="1" customWidth="1"/>
    <col min="8463" max="8705" width="8.7109375" style="2"/>
    <col min="8706" max="8706" width="17.28515625" style="2" customWidth="1"/>
    <col min="8707" max="8707" width="12.5703125" style="2" customWidth="1"/>
    <col min="8708" max="8708" width="13" style="2" customWidth="1"/>
    <col min="8709" max="8709" width="15.7109375" style="2" customWidth="1"/>
    <col min="8710" max="8710" width="19.5703125" style="2" customWidth="1"/>
    <col min="8711" max="8712" width="17.42578125" style="2" customWidth="1"/>
    <col min="8713" max="8713" width="19.5703125" style="2" customWidth="1"/>
    <col min="8714" max="8714" width="15.85546875" style="2" customWidth="1"/>
    <col min="8715" max="8715" width="14.5703125" style="2" customWidth="1"/>
    <col min="8716" max="8718" width="0" style="2" hidden="1" customWidth="1"/>
    <col min="8719" max="8961" width="8.7109375" style="2"/>
    <col min="8962" max="8962" width="17.28515625" style="2" customWidth="1"/>
    <col min="8963" max="8963" width="12.5703125" style="2" customWidth="1"/>
    <col min="8964" max="8964" width="13" style="2" customWidth="1"/>
    <col min="8965" max="8965" width="15.7109375" style="2" customWidth="1"/>
    <col min="8966" max="8966" width="19.5703125" style="2" customWidth="1"/>
    <col min="8967" max="8968" width="17.42578125" style="2" customWidth="1"/>
    <col min="8969" max="8969" width="19.5703125" style="2" customWidth="1"/>
    <col min="8970" max="8970" width="15.85546875" style="2" customWidth="1"/>
    <col min="8971" max="8971" width="14.5703125" style="2" customWidth="1"/>
    <col min="8972" max="8974" width="0" style="2" hidden="1" customWidth="1"/>
    <col min="8975" max="9217" width="8.7109375" style="2"/>
    <col min="9218" max="9218" width="17.28515625" style="2" customWidth="1"/>
    <col min="9219" max="9219" width="12.5703125" style="2" customWidth="1"/>
    <col min="9220" max="9220" width="13" style="2" customWidth="1"/>
    <col min="9221" max="9221" width="15.7109375" style="2" customWidth="1"/>
    <col min="9222" max="9222" width="19.5703125" style="2" customWidth="1"/>
    <col min="9223" max="9224" width="17.42578125" style="2" customWidth="1"/>
    <col min="9225" max="9225" width="19.5703125" style="2" customWidth="1"/>
    <col min="9226" max="9226" width="15.85546875" style="2" customWidth="1"/>
    <col min="9227" max="9227" width="14.5703125" style="2" customWidth="1"/>
    <col min="9228" max="9230" width="0" style="2" hidden="1" customWidth="1"/>
    <col min="9231" max="9473" width="8.7109375" style="2"/>
    <col min="9474" max="9474" width="17.28515625" style="2" customWidth="1"/>
    <col min="9475" max="9475" width="12.5703125" style="2" customWidth="1"/>
    <col min="9476" max="9476" width="13" style="2" customWidth="1"/>
    <col min="9477" max="9477" width="15.7109375" style="2" customWidth="1"/>
    <col min="9478" max="9478" width="19.5703125" style="2" customWidth="1"/>
    <col min="9479" max="9480" width="17.42578125" style="2" customWidth="1"/>
    <col min="9481" max="9481" width="19.5703125" style="2" customWidth="1"/>
    <col min="9482" max="9482" width="15.85546875" style="2" customWidth="1"/>
    <col min="9483" max="9483" width="14.5703125" style="2" customWidth="1"/>
    <col min="9484" max="9486" width="0" style="2" hidden="1" customWidth="1"/>
    <col min="9487" max="9729" width="8.7109375" style="2"/>
    <col min="9730" max="9730" width="17.28515625" style="2" customWidth="1"/>
    <col min="9731" max="9731" width="12.5703125" style="2" customWidth="1"/>
    <col min="9732" max="9732" width="13" style="2" customWidth="1"/>
    <col min="9733" max="9733" width="15.7109375" style="2" customWidth="1"/>
    <col min="9734" max="9734" width="19.5703125" style="2" customWidth="1"/>
    <col min="9735" max="9736" width="17.42578125" style="2" customWidth="1"/>
    <col min="9737" max="9737" width="19.5703125" style="2" customWidth="1"/>
    <col min="9738" max="9738" width="15.85546875" style="2" customWidth="1"/>
    <col min="9739" max="9739" width="14.5703125" style="2" customWidth="1"/>
    <col min="9740" max="9742" width="0" style="2" hidden="1" customWidth="1"/>
    <col min="9743" max="9985" width="8.7109375" style="2"/>
    <col min="9986" max="9986" width="17.28515625" style="2" customWidth="1"/>
    <col min="9987" max="9987" width="12.5703125" style="2" customWidth="1"/>
    <col min="9988" max="9988" width="13" style="2" customWidth="1"/>
    <col min="9989" max="9989" width="15.7109375" style="2" customWidth="1"/>
    <col min="9990" max="9990" width="19.5703125" style="2" customWidth="1"/>
    <col min="9991" max="9992" width="17.42578125" style="2" customWidth="1"/>
    <col min="9993" max="9993" width="19.5703125" style="2" customWidth="1"/>
    <col min="9994" max="9994" width="15.85546875" style="2" customWidth="1"/>
    <col min="9995" max="9995" width="14.5703125" style="2" customWidth="1"/>
    <col min="9996" max="9998" width="0" style="2" hidden="1" customWidth="1"/>
    <col min="9999" max="10241" width="8.7109375" style="2"/>
    <col min="10242" max="10242" width="17.28515625" style="2" customWidth="1"/>
    <col min="10243" max="10243" width="12.5703125" style="2" customWidth="1"/>
    <col min="10244" max="10244" width="13" style="2" customWidth="1"/>
    <col min="10245" max="10245" width="15.7109375" style="2" customWidth="1"/>
    <col min="10246" max="10246" width="19.5703125" style="2" customWidth="1"/>
    <col min="10247" max="10248" width="17.42578125" style="2" customWidth="1"/>
    <col min="10249" max="10249" width="19.5703125" style="2" customWidth="1"/>
    <col min="10250" max="10250" width="15.85546875" style="2" customWidth="1"/>
    <col min="10251" max="10251" width="14.5703125" style="2" customWidth="1"/>
    <col min="10252" max="10254" width="0" style="2" hidden="1" customWidth="1"/>
    <col min="10255" max="10497" width="8.7109375" style="2"/>
    <col min="10498" max="10498" width="17.28515625" style="2" customWidth="1"/>
    <col min="10499" max="10499" width="12.5703125" style="2" customWidth="1"/>
    <col min="10500" max="10500" width="13" style="2" customWidth="1"/>
    <col min="10501" max="10501" width="15.7109375" style="2" customWidth="1"/>
    <col min="10502" max="10502" width="19.5703125" style="2" customWidth="1"/>
    <col min="10503" max="10504" width="17.42578125" style="2" customWidth="1"/>
    <col min="10505" max="10505" width="19.5703125" style="2" customWidth="1"/>
    <col min="10506" max="10506" width="15.85546875" style="2" customWidth="1"/>
    <col min="10507" max="10507" width="14.5703125" style="2" customWidth="1"/>
    <col min="10508" max="10510" width="0" style="2" hidden="1" customWidth="1"/>
    <col min="10511" max="10753" width="8.7109375" style="2"/>
    <col min="10754" max="10754" width="17.28515625" style="2" customWidth="1"/>
    <col min="10755" max="10755" width="12.5703125" style="2" customWidth="1"/>
    <col min="10756" max="10756" width="13" style="2" customWidth="1"/>
    <col min="10757" max="10757" width="15.7109375" style="2" customWidth="1"/>
    <col min="10758" max="10758" width="19.5703125" style="2" customWidth="1"/>
    <col min="10759" max="10760" width="17.42578125" style="2" customWidth="1"/>
    <col min="10761" max="10761" width="19.5703125" style="2" customWidth="1"/>
    <col min="10762" max="10762" width="15.85546875" style="2" customWidth="1"/>
    <col min="10763" max="10763" width="14.5703125" style="2" customWidth="1"/>
    <col min="10764" max="10766" width="0" style="2" hidden="1" customWidth="1"/>
    <col min="10767" max="11009" width="8.7109375" style="2"/>
    <col min="11010" max="11010" width="17.28515625" style="2" customWidth="1"/>
    <col min="11011" max="11011" width="12.5703125" style="2" customWidth="1"/>
    <col min="11012" max="11012" width="13" style="2" customWidth="1"/>
    <col min="11013" max="11013" width="15.7109375" style="2" customWidth="1"/>
    <col min="11014" max="11014" width="19.5703125" style="2" customWidth="1"/>
    <col min="11015" max="11016" width="17.42578125" style="2" customWidth="1"/>
    <col min="11017" max="11017" width="19.5703125" style="2" customWidth="1"/>
    <col min="11018" max="11018" width="15.85546875" style="2" customWidth="1"/>
    <col min="11019" max="11019" width="14.5703125" style="2" customWidth="1"/>
    <col min="11020" max="11022" width="0" style="2" hidden="1" customWidth="1"/>
    <col min="11023" max="11265" width="8.7109375" style="2"/>
    <col min="11266" max="11266" width="17.28515625" style="2" customWidth="1"/>
    <col min="11267" max="11267" width="12.5703125" style="2" customWidth="1"/>
    <col min="11268" max="11268" width="13" style="2" customWidth="1"/>
    <col min="11269" max="11269" width="15.7109375" style="2" customWidth="1"/>
    <col min="11270" max="11270" width="19.5703125" style="2" customWidth="1"/>
    <col min="11271" max="11272" width="17.42578125" style="2" customWidth="1"/>
    <col min="11273" max="11273" width="19.5703125" style="2" customWidth="1"/>
    <col min="11274" max="11274" width="15.85546875" style="2" customWidth="1"/>
    <col min="11275" max="11275" width="14.5703125" style="2" customWidth="1"/>
    <col min="11276" max="11278" width="0" style="2" hidden="1" customWidth="1"/>
    <col min="11279" max="11521" width="8.7109375" style="2"/>
    <col min="11522" max="11522" width="17.28515625" style="2" customWidth="1"/>
    <col min="11523" max="11523" width="12.5703125" style="2" customWidth="1"/>
    <col min="11524" max="11524" width="13" style="2" customWidth="1"/>
    <col min="11525" max="11525" width="15.7109375" style="2" customWidth="1"/>
    <col min="11526" max="11526" width="19.5703125" style="2" customWidth="1"/>
    <col min="11527" max="11528" width="17.42578125" style="2" customWidth="1"/>
    <col min="11529" max="11529" width="19.5703125" style="2" customWidth="1"/>
    <col min="11530" max="11530" width="15.85546875" style="2" customWidth="1"/>
    <col min="11531" max="11531" width="14.5703125" style="2" customWidth="1"/>
    <col min="11532" max="11534" width="0" style="2" hidden="1" customWidth="1"/>
    <col min="11535" max="11777" width="8.7109375" style="2"/>
    <col min="11778" max="11778" width="17.28515625" style="2" customWidth="1"/>
    <col min="11779" max="11779" width="12.5703125" style="2" customWidth="1"/>
    <col min="11780" max="11780" width="13" style="2" customWidth="1"/>
    <col min="11781" max="11781" width="15.7109375" style="2" customWidth="1"/>
    <col min="11782" max="11782" width="19.5703125" style="2" customWidth="1"/>
    <col min="11783" max="11784" width="17.42578125" style="2" customWidth="1"/>
    <col min="11785" max="11785" width="19.5703125" style="2" customWidth="1"/>
    <col min="11786" max="11786" width="15.85546875" style="2" customWidth="1"/>
    <col min="11787" max="11787" width="14.5703125" style="2" customWidth="1"/>
    <col min="11788" max="11790" width="0" style="2" hidden="1" customWidth="1"/>
    <col min="11791" max="12033" width="8.7109375" style="2"/>
    <col min="12034" max="12034" width="17.28515625" style="2" customWidth="1"/>
    <col min="12035" max="12035" width="12.5703125" style="2" customWidth="1"/>
    <col min="12036" max="12036" width="13" style="2" customWidth="1"/>
    <col min="12037" max="12037" width="15.7109375" style="2" customWidth="1"/>
    <col min="12038" max="12038" width="19.5703125" style="2" customWidth="1"/>
    <col min="12039" max="12040" width="17.42578125" style="2" customWidth="1"/>
    <col min="12041" max="12041" width="19.5703125" style="2" customWidth="1"/>
    <col min="12042" max="12042" width="15.85546875" style="2" customWidth="1"/>
    <col min="12043" max="12043" width="14.5703125" style="2" customWidth="1"/>
    <col min="12044" max="12046" width="0" style="2" hidden="1" customWidth="1"/>
    <col min="12047" max="12289" width="8.7109375" style="2"/>
    <col min="12290" max="12290" width="17.28515625" style="2" customWidth="1"/>
    <col min="12291" max="12291" width="12.5703125" style="2" customWidth="1"/>
    <col min="12292" max="12292" width="13" style="2" customWidth="1"/>
    <col min="12293" max="12293" width="15.7109375" style="2" customWidth="1"/>
    <col min="12294" max="12294" width="19.5703125" style="2" customWidth="1"/>
    <col min="12295" max="12296" width="17.42578125" style="2" customWidth="1"/>
    <col min="12297" max="12297" width="19.5703125" style="2" customWidth="1"/>
    <col min="12298" max="12298" width="15.85546875" style="2" customWidth="1"/>
    <col min="12299" max="12299" width="14.5703125" style="2" customWidth="1"/>
    <col min="12300" max="12302" width="0" style="2" hidden="1" customWidth="1"/>
    <col min="12303" max="12545" width="8.7109375" style="2"/>
    <col min="12546" max="12546" width="17.28515625" style="2" customWidth="1"/>
    <col min="12547" max="12547" width="12.5703125" style="2" customWidth="1"/>
    <col min="12548" max="12548" width="13" style="2" customWidth="1"/>
    <col min="12549" max="12549" width="15.7109375" style="2" customWidth="1"/>
    <col min="12550" max="12550" width="19.5703125" style="2" customWidth="1"/>
    <col min="12551" max="12552" width="17.42578125" style="2" customWidth="1"/>
    <col min="12553" max="12553" width="19.5703125" style="2" customWidth="1"/>
    <col min="12554" max="12554" width="15.85546875" style="2" customWidth="1"/>
    <col min="12555" max="12555" width="14.5703125" style="2" customWidth="1"/>
    <col min="12556" max="12558" width="0" style="2" hidden="1" customWidth="1"/>
    <col min="12559" max="12801" width="8.7109375" style="2"/>
    <col min="12802" max="12802" width="17.28515625" style="2" customWidth="1"/>
    <col min="12803" max="12803" width="12.5703125" style="2" customWidth="1"/>
    <col min="12804" max="12804" width="13" style="2" customWidth="1"/>
    <col min="12805" max="12805" width="15.7109375" style="2" customWidth="1"/>
    <col min="12806" max="12806" width="19.5703125" style="2" customWidth="1"/>
    <col min="12807" max="12808" width="17.42578125" style="2" customWidth="1"/>
    <col min="12809" max="12809" width="19.5703125" style="2" customWidth="1"/>
    <col min="12810" max="12810" width="15.85546875" style="2" customWidth="1"/>
    <col min="12811" max="12811" width="14.5703125" style="2" customWidth="1"/>
    <col min="12812" max="12814" width="0" style="2" hidden="1" customWidth="1"/>
    <col min="12815" max="13057" width="8.7109375" style="2"/>
    <col min="13058" max="13058" width="17.28515625" style="2" customWidth="1"/>
    <col min="13059" max="13059" width="12.5703125" style="2" customWidth="1"/>
    <col min="13060" max="13060" width="13" style="2" customWidth="1"/>
    <col min="13061" max="13061" width="15.7109375" style="2" customWidth="1"/>
    <col min="13062" max="13062" width="19.5703125" style="2" customWidth="1"/>
    <col min="13063" max="13064" width="17.42578125" style="2" customWidth="1"/>
    <col min="13065" max="13065" width="19.5703125" style="2" customWidth="1"/>
    <col min="13066" max="13066" width="15.85546875" style="2" customWidth="1"/>
    <col min="13067" max="13067" width="14.5703125" style="2" customWidth="1"/>
    <col min="13068" max="13070" width="0" style="2" hidden="1" customWidth="1"/>
    <col min="13071" max="13313" width="8.7109375" style="2"/>
    <col min="13314" max="13314" width="17.28515625" style="2" customWidth="1"/>
    <col min="13315" max="13315" width="12.5703125" style="2" customWidth="1"/>
    <col min="13316" max="13316" width="13" style="2" customWidth="1"/>
    <col min="13317" max="13317" width="15.7109375" style="2" customWidth="1"/>
    <col min="13318" max="13318" width="19.5703125" style="2" customWidth="1"/>
    <col min="13319" max="13320" width="17.42578125" style="2" customWidth="1"/>
    <col min="13321" max="13321" width="19.5703125" style="2" customWidth="1"/>
    <col min="13322" max="13322" width="15.85546875" style="2" customWidth="1"/>
    <col min="13323" max="13323" width="14.5703125" style="2" customWidth="1"/>
    <col min="13324" max="13326" width="0" style="2" hidden="1" customWidth="1"/>
    <col min="13327" max="13569" width="8.7109375" style="2"/>
    <col min="13570" max="13570" width="17.28515625" style="2" customWidth="1"/>
    <col min="13571" max="13571" width="12.5703125" style="2" customWidth="1"/>
    <col min="13572" max="13572" width="13" style="2" customWidth="1"/>
    <col min="13573" max="13573" width="15.7109375" style="2" customWidth="1"/>
    <col min="13574" max="13574" width="19.5703125" style="2" customWidth="1"/>
    <col min="13575" max="13576" width="17.42578125" style="2" customWidth="1"/>
    <col min="13577" max="13577" width="19.5703125" style="2" customWidth="1"/>
    <col min="13578" max="13578" width="15.85546875" style="2" customWidth="1"/>
    <col min="13579" max="13579" width="14.5703125" style="2" customWidth="1"/>
    <col min="13580" max="13582" width="0" style="2" hidden="1" customWidth="1"/>
    <col min="13583" max="13825" width="8.7109375" style="2"/>
    <col min="13826" max="13826" width="17.28515625" style="2" customWidth="1"/>
    <col min="13827" max="13827" width="12.5703125" style="2" customWidth="1"/>
    <col min="13828" max="13828" width="13" style="2" customWidth="1"/>
    <col min="13829" max="13829" width="15.7109375" style="2" customWidth="1"/>
    <col min="13830" max="13830" width="19.5703125" style="2" customWidth="1"/>
    <col min="13831" max="13832" width="17.42578125" style="2" customWidth="1"/>
    <col min="13833" max="13833" width="19.5703125" style="2" customWidth="1"/>
    <col min="13834" max="13834" width="15.85546875" style="2" customWidth="1"/>
    <col min="13835" max="13835" width="14.5703125" style="2" customWidth="1"/>
    <col min="13836" max="13838" width="0" style="2" hidden="1" customWidth="1"/>
    <col min="13839" max="14081" width="8.7109375" style="2"/>
    <col min="14082" max="14082" width="17.28515625" style="2" customWidth="1"/>
    <col min="14083" max="14083" width="12.5703125" style="2" customWidth="1"/>
    <col min="14084" max="14084" width="13" style="2" customWidth="1"/>
    <col min="14085" max="14085" width="15.7109375" style="2" customWidth="1"/>
    <col min="14086" max="14086" width="19.5703125" style="2" customWidth="1"/>
    <col min="14087" max="14088" width="17.42578125" style="2" customWidth="1"/>
    <col min="14089" max="14089" width="19.5703125" style="2" customWidth="1"/>
    <col min="14090" max="14090" width="15.85546875" style="2" customWidth="1"/>
    <col min="14091" max="14091" width="14.5703125" style="2" customWidth="1"/>
    <col min="14092" max="14094" width="0" style="2" hidden="1" customWidth="1"/>
    <col min="14095" max="14337" width="8.7109375" style="2"/>
    <col min="14338" max="14338" width="17.28515625" style="2" customWidth="1"/>
    <col min="14339" max="14339" width="12.5703125" style="2" customWidth="1"/>
    <col min="14340" max="14340" width="13" style="2" customWidth="1"/>
    <col min="14341" max="14341" width="15.7109375" style="2" customWidth="1"/>
    <col min="14342" max="14342" width="19.5703125" style="2" customWidth="1"/>
    <col min="14343" max="14344" width="17.42578125" style="2" customWidth="1"/>
    <col min="14345" max="14345" width="19.5703125" style="2" customWidth="1"/>
    <col min="14346" max="14346" width="15.85546875" style="2" customWidth="1"/>
    <col min="14347" max="14347" width="14.5703125" style="2" customWidth="1"/>
    <col min="14348" max="14350" width="0" style="2" hidden="1" customWidth="1"/>
    <col min="14351" max="14593" width="8.7109375" style="2"/>
    <col min="14594" max="14594" width="17.28515625" style="2" customWidth="1"/>
    <col min="14595" max="14595" width="12.5703125" style="2" customWidth="1"/>
    <col min="14596" max="14596" width="13" style="2" customWidth="1"/>
    <col min="14597" max="14597" width="15.7109375" style="2" customWidth="1"/>
    <col min="14598" max="14598" width="19.5703125" style="2" customWidth="1"/>
    <col min="14599" max="14600" width="17.42578125" style="2" customWidth="1"/>
    <col min="14601" max="14601" width="19.5703125" style="2" customWidth="1"/>
    <col min="14602" max="14602" width="15.85546875" style="2" customWidth="1"/>
    <col min="14603" max="14603" width="14.5703125" style="2" customWidth="1"/>
    <col min="14604" max="14606" width="0" style="2" hidden="1" customWidth="1"/>
    <col min="14607" max="14849" width="8.7109375" style="2"/>
    <col min="14850" max="14850" width="17.28515625" style="2" customWidth="1"/>
    <col min="14851" max="14851" width="12.5703125" style="2" customWidth="1"/>
    <col min="14852" max="14852" width="13" style="2" customWidth="1"/>
    <col min="14853" max="14853" width="15.7109375" style="2" customWidth="1"/>
    <col min="14854" max="14854" width="19.5703125" style="2" customWidth="1"/>
    <col min="14855" max="14856" width="17.42578125" style="2" customWidth="1"/>
    <col min="14857" max="14857" width="19.5703125" style="2" customWidth="1"/>
    <col min="14858" max="14858" width="15.85546875" style="2" customWidth="1"/>
    <col min="14859" max="14859" width="14.5703125" style="2" customWidth="1"/>
    <col min="14860" max="14862" width="0" style="2" hidden="1" customWidth="1"/>
    <col min="14863" max="15105" width="8.7109375" style="2"/>
    <col min="15106" max="15106" width="17.28515625" style="2" customWidth="1"/>
    <col min="15107" max="15107" width="12.5703125" style="2" customWidth="1"/>
    <col min="15108" max="15108" width="13" style="2" customWidth="1"/>
    <col min="15109" max="15109" width="15.7109375" style="2" customWidth="1"/>
    <col min="15110" max="15110" width="19.5703125" style="2" customWidth="1"/>
    <col min="15111" max="15112" width="17.42578125" style="2" customWidth="1"/>
    <col min="15113" max="15113" width="19.5703125" style="2" customWidth="1"/>
    <col min="15114" max="15114" width="15.85546875" style="2" customWidth="1"/>
    <col min="15115" max="15115" width="14.5703125" style="2" customWidth="1"/>
    <col min="15116" max="15118" width="0" style="2" hidden="1" customWidth="1"/>
    <col min="15119" max="15361" width="8.7109375" style="2"/>
    <col min="15362" max="15362" width="17.28515625" style="2" customWidth="1"/>
    <col min="15363" max="15363" width="12.5703125" style="2" customWidth="1"/>
    <col min="15364" max="15364" width="13" style="2" customWidth="1"/>
    <col min="15365" max="15365" width="15.7109375" style="2" customWidth="1"/>
    <col min="15366" max="15366" width="19.5703125" style="2" customWidth="1"/>
    <col min="15367" max="15368" width="17.42578125" style="2" customWidth="1"/>
    <col min="15369" max="15369" width="19.5703125" style="2" customWidth="1"/>
    <col min="15370" max="15370" width="15.85546875" style="2" customWidth="1"/>
    <col min="15371" max="15371" width="14.5703125" style="2" customWidth="1"/>
    <col min="15372" max="15374" width="0" style="2" hidden="1" customWidth="1"/>
    <col min="15375" max="15617" width="8.7109375" style="2"/>
    <col min="15618" max="15618" width="17.28515625" style="2" customWidth="1"/>
    <col min="15619" max="15619" width="12.5703125" style="2" customWidth="1"/>
    <col min="15620" max="15620" width="13" style="2" customWidth="1"/>
    <col min="15621" max="15621" width="15.7109375" style="2" customWidth="1"/>
    <col min="15622" max="15622" width="19.5703125" style="2" customWidth="1"/>
    <col min="15623" max="15624" width="17.42578125" style="2" customWidth="1"/>
    <col min="15625" max="15625" width="19.5703125" style="2" customWidth="1"/>
    <col min="15626" max="15626" width="15.85546875" style="2" customWidth="1"/>
    <col min="15627" max="15627" width="14.5703125" style="2" customWidth="1"/>
    <col min="15628" max="15630" width="0" style="2" hidden="1" customWidth="1"/>
    <col min="15631" max="15873" width="8.7109375" style="2"/>
    <col min="15874" max="15874" width="17.28515625" style="2" customWidth="1"/>
    <col min="15875" max="15875" width="12.5703125" style="2" customWidth="1"/>
    <col min="15876" max="15876" width="13" style="2" customWidth="1"/>
    <col min="15877" max="15877" width="15.7109375" style="2" customWidth="1"/>
    <col min="15878" max="15878" width="19.5703125" style="2" customWidth="1"/>
    <col min="15879" max="15880" width="17.42578125" style="2" customWidth="1"/>
    <col min="15881" max="15881" width="19.5703125" style="2" customWidth="1"/>
    <col min="15882" max="15882" width="15.85546875" style="2" customWidth="1"/>
    <col min="15883" max="15883" width="14.5703125" style="2" customWidth="1"/>
    <col min="15884" max="15886" width="0" style="2" hidden="1" customWidth="1"/>
    <col min="15887" max="16129" width="8.7109375" style="2"/>
    <col min="16130" max="16130" width="17.28515625" style="2" customWidth="1"/>
    <col min="16131" max="16131" width="12.5703125" style="2" customWidth="1"/>
    <col min="16132" max="16132" width="13" style="2" customWidth="1"/>
    <col min="16133" max="16133" width="15.7109375" style="2" customWidth="1"/>
    <col min="16134" max="16134" width="19.5703125" style="2" customWidth="1"/>
    <col min="16135" max="16136" width="17.42578125" style="2" customWidth="1"/>
    <col min="16137" max="16137" width="19.5703125" style="2" customWidth="1"/>
    <col min="16138" max="16138" width="15.85546875" style="2" customWidth="1"/>
    <col min="16139" max="16139" width="14.5703125" style="2" customWidth="1"/>
    <col min="16140" max="16142" width="0" style="2" hidden="1" customWidth="1"/>
    <col min="16143" max="16384" width="8.7109375" style="2"/>
  </cols>
  <sheetData>
    <row r="2" spans="1:17" ht="21">
      <c r="A2" s="1" t="s">
        <v>0</v>
      </c>
    </row>
    <row r="3" spans="1:17">
      <c r="A3" s="3" t="str">
        <f>'[21]Air Bawah Tanah'!A3</f>
        <v>Bulan : Juli 2022</v>
      </c>
    </row>
    <row r="4" spans="1:17">
      <c r="L4" s="2" t="s">
        <v>1</v>
      </c>
      <c r="M4" s="2" t="s">
        <v>2</v>
      </c>
    </row>
    <row r="5" spans="1:17" ht="32.25" customHeight="1">
      <c r="A5" s="5" t="s">
        <v>3</v>
      </c>
      <c r="B5" s="5" t="s">
        <v>4</v>
      </c>
      <c r="C5" s="5" t="s">
        <v>5</v>
      </c>
      <c r="D5" s="5" t="s">
        <v>25</v>
      </c>
      <c r="E5" s="6" t="s">
        <v>6</v>
      </c>
      <c r="F5" s="5" t="s">
        <v>7</v>
      </c>
      <c r="G5" s="68" t="s">
        <v>8</v>
      </c>
      <c r="H5" s="9" t="s">
        <v>24</v>
      </c>
      <c r="I5" s="10" t="s">
        <v>10</v>
      </c>
      <c r="J5" s="6" t="s">
        <v>11</v>
      </c>
      <c r="L5" s="11">
        <v>3400</v>
      </c>
      <c r="M5" s="11">
        <v>12000</v>
      </c>
    </row>
    <row r="6" spans="1:17" s="62" customFormat="1" ht="24.95" customHeight="1">
      <c r="A6" s="282" t="s">
        <v>17</v>
      </c>
      <c r="B6" s="99">
        <v>7.01</v>
      </c>
      <c r="C6" s="289">
        <v>13.37</v>
      </c>
      <c r="D6" s="115">
        <f>E6*1000/2678400</f>
        <v>3.0417349910394265</v>
      </c>
      <c r="E6" s="290">
        <v>8146.9830000000002</v>
      </c>
      <c r="F6" s="102">
        <v>0</v>
      </c>
      <c r="G6" s="103">
        <v>0</v>
      </c>
      <c r="H6" s="103">
        <v>0</v>
      </c>
      <c r="I6" s="286">
        <f>(F6*3500)+(G6*13000)+(H6*18000)</f>
        <v>0</v>
      </c>
      <c r="J6" s="281">
        <f>I6/E6</f>
        <v>0</v>
      </c>
      <c r="K6" s="59"/>
      <c r="L6" s="60">
        <f>F6*$L$5</f>
        <v>0</v>
      </c>
      <c r="M6" s="60">
        <f>G6*$M$5</f>
        <v>0</v>
      </c>
      <c r="N6" s="60">
        <f>L6+M6</f>
        <v>0</v>
      </c>
      <c r="P6" s="59"/>
      <c r="Q6" s="59"/>
    </row>
    <row r="7" spans="1:17" s="62" customFormat="1" ht="24.95" customHeight="1">
      <c r="A7" s="282" t="s">
        <v>19</v>
      </c>
      <c r="B7" s="99">
        <v>7.29</v>
      </c>
      <c r="C7" s="289">
        <v>20.9</v>
      </c>
      <c r="D7" s="115">
        <f t="shared" ref="D7:D9" si="0">E7*1000/2678400</f>
        <v>12.455086730884108</v>
      </c>
      <c r="E7" s="291">
        <v>33359.704299999998</v>
      </c>
      <c r="F7" s="102">
        <v>0</v>
      </c>
      <c r="G7" s="285">
        <v>0</v>
      </c>
      <c r="H7" s="285">
        <v>0</v>
      </c>
      <c r="I7" s="286">
        <f>(F7*3500)+(G7*13000)+(H7*18000)</f>
        <v>0</v>
      </c>
      <c r="J7" s="281">
        <f>I7/E7</f>
        <v>0</v>
      </c>
      <c r="K7" s="59"/>
      <c r="L7" s="60">
        <f>F7*$L$5</f>
        <v>0</v>
      </c>
      <c r="M7" s="66"/>
      <c r="N7" s="60"/>
      <c r="P7" s="59"/>
      <c r="Q7" s="59"/>
    </row>
    <row r="8" spans="1:17" s="62" customFormat="1" ht="24.95" customHeight="1">
      <c r="A8" s="282" t="s">
        <v>20</v>
      </c>
      <c r="B8" s="99">
        <v>7.27</v>
      </c>
      <c r="C8" s="292">
        <v>21.2</v>
      </c>
      <c r="D8" s="115">
        <f t="shared" si="0"/>
        <v>54.336377240143385</v>
      </c>
      <c r="E8" s="291">
        <v>145534.55280000003</v>
      </c>
      <c r="F8" s="102">
        <v>1625</v>
      </c>
      <c r="G8" s="285">
        <v>0</v>
      </c>
      <c r="H8" s="285">
        <v>950</v>
      </c>
      <c r="I8" s="286">
        <f>(F8*3500)+(G8*13000)+(H8*18000)</f>
        <v>22787500</v>
      </c>
      <c r="J8" s="281">
        <f>I8/E8</f>
        <v>156.57793672761397</v>
      </c>
      <c r="K8" s="59"/>
      <c r="L8" s="60">
        <f>F8*$L$5</f>
        <v>5525000</v>
      </c>
      <c r="M8" s="66"/>
      <c r="N8" s="60"/>
      <c r="P8" s="59"/>
      <c r="Q8" s="59"/>
    </row>
    <row r="9" spans="1:17" s="62" customFormat="1" ht="24.95" customHeight="1">
      <c r="A9" s="282" t="s">
        <v>21</v>
      </c>
      <c r="B9" s="99">
        <v>6.76</v>
      </c>
      <c r="C9" s="289">
        <v>20.87</v>
      </c>
      <c r="D9" s="115">
        <f t="shared" si="0"/>
        <v>58.410130123411882</v>
      </c>
      <c r="E9" s="291">
        <v>156445.69252254639</v>
      </c>
      <c r="F9" s="102">
        <v>5325</v>
      </c>
      <c r="G9" s="285">
        <v>0</v>
      </c>
      <c r="H9" s="285">
        <v>11175</v>
      </c>
      <c r="I9" s="286">
        <f>(F9*3500)+(G9*13000)+(H9*18000)</f>
        <v>219787500</v>
      </c>
      <c r="J9" s="281">
        <f>I9/E9</f>
        <v>1404.8804825247905</v>
      </c>
      <c r="K9" s="59"/>
      <c r="L9" s="60"/>
      <c r="M9" s="66"/>
      <c r="N9" s="60"/>
      <c r="P9" s="59"/>
      <c r="Q9" s="59"/>
    </row>
    <row r="10" spans="1:17" ht="24.95" customHeight="1">
      <c r="A10" s="36" t="s">
        <v>22</v>
      </c>
      <c r="B10" s="37">
        <f>AVERAGE(B6:B9)</f>
        <v>7.0824999999999996</v>
      </c>
      <c r="C10" s="37">
        <f>AVERAGE(C6:C9)</f>
        <v>19.085000000000001</v>
      </c>
      <c r="D10" s="37">
        <f t="shared" ref="D10:I10" si="1">SUM(D6:D9)</f>
        <v>128.24332908547879</v>
      </c>
      <c r="E10" s="39">
        <f t="shared" si="1"/>
        <v>343486.93262254645</v>
      </c>
      <c r="F10" s="39">
        <f t="shared" si="1"/>
        <v>6950</v>
      </c>
      <c r="G10" s="39">
        <f t="shared" si="1"/>
        <v>0</v>
      </c>
      <c r="H10" s="39">
        <f t="shared" si="1"/>
        <v>12125</v>
      </c>
      <c r="I10" s="39">
        <f t="shared" si="1"/>
        <v>242575000</v>
      </c>
      <c r="J10" s="77">
        <f>I10/E10</f>
        <v>706.21318298173128</v>
      </c>
    </row>
    <row r="11" spans="1:17">
      <c r="N11" s="42"/>
    </row>
    <row r="15" spans="1:17">
      <c r="G15" s="111"/>
    </row>
  </sheetData>
  <sheetProtection selectLockedCells="1" selectUnlockedCells="1"/>
  <pageMargins left="0.7" right="0.7" top="0.75" bottom="0.75" header="0.51180555555555551" footer="0.51180555555555551"/>
  <pageSetup firstPageNumber="0" orientation="portrait" horizontalDpi="300" verticalDpi="300" r:id="rId1"/>
  <headerFooter alignWithMargins="0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00B050"/>
  </sheetPr>
  <dimension ref="A2:N15"/>
  <sheetViews>
    <sheetView zoomScale="85" zoomScaleNormal="85" workbookViewId="0">
      <selection activeCell="B6" sqref="B6:J6"/>
    </sheetView>
  </sheetViews>
  <sheetFormatPr defaultRowHeight="15"/>
  <cols>
    <col min="1" max="1" width="17.28515625" style="2" customWidth="1"/>
    <col min="2" max="2" width="12.5703125" style="2" customWidth="1"/>
    <col min="3" max="3" width="13" style="2" customWidth="1"/>
    <col min="4" max="4" width="18" style="2" bestFit="1" customWidth="1"/>
    <col min="5" max="5" width="15.7109375" style="2" customWidth="1"/>
    <col min="6" max="6" width="19.5703125" style="2" customWidth="1"/>
    <col min="7" max="8" width="17.42578125" style="2" customWidth="1"/>
    <col min="9" max="9" width="20.85546875" style="2" customWidth="1"/>
    <col min="10" max="10" width="15.85546875" style="2" customWidth="1"/>
    <col min="11" max="11" width="14.5703125" style="2" customWidth="1"/>
    <col min="12" max="14" width="0" style="2" hidden="1" customWidth="1"/>
    <col min="15" max="257" width="8.7109375" style="2"/>
    <col min="258" max="258" width="17.28515625" style="2" customWidth="1"/>
    <col min="259" max="259" width="12.5703125" style="2" customWidth="1"/>
    <col min="260" max="260" width="13" style="2" customWidth="1"/>
    <col min="261" max="261" width="15.7109375" style="2" customWidth="1"/>
    <col min="262" max="262" width="19.5703125" style="2" customWidth="1"/>
    <col min="263" max="264" width="17.42578125" style="2" customWidth="1"/>
    <col min="265" max="265" width="19.5703125" style="2" customWidth="1"/>
    <col min="266" max="266" width="15.85546875" style="2" customWidth="1"/>
    <col min="267" max="267" width="14.5703125" style="2" customWidth="1"/>
    <col min="268" max="270" width="0" style="2" hidden="1" customWidth="1"/>
    <col min="271" max="513" width="8.7109375" style="2"/>
    <col min="514" max="514" width="17.28515625" style="2" customWidth="1"/>
    <col min="515" max="515" width="12.5703125" style="2" customWidth="1"/>
    <col min="516" max="516" width="13" style="2" customWidth="1"/>
    <col min="517" max="517" width="15.7109375" style="2" customWidth="1"/>
    <col min="518" max="518" width="19.5703125" style="2" customWidth="1"/>
    <col min="519" max="520" width="17.42578125" style="2" customWidth="1"/>
    <col min="521" max="521" width="19.5703125" style="2" customWidth="1"/>
    <col min="522" max="522" width="15.85546875" style="2" customWidth="1"/>
    <col min="523" max="523" width="14.5703125" style="2" customWidth="1"/>
    <col min="524" max="526" width="0" style="2" hidden="1" customWidth="1"/>
    <col min="527" max="769" width="8.7109375" style="2"/>
    <col min="770" max="770" width="17.28515625" style="2" customWidth="1"/>
    <col min="771" max="771" width="12.5703125" style="2" customWidth="1"/>
    <col min="772" max="772" width="13" style="2" customWidth="1"/>
    <col min="773" max="773" width="15.7109375" style="2" customWidth="1"/>
    <col min="774" max="774" width="19.5703125" style="2" customWidth="1"/>
    <col min="775" max="776" width="17.42578125" style="2" customWidth="1"/>
    <col min="777" max="777" width="19.5703125" style="2" customWidth="1"/>
    <col min="778" max="778" width="15.85546875" style="2" customWidth="1"/>
    <col min="779" max="779" width="14.5703125" style="2" customWidth="1"/>
    <col min="780" max="782" width="0" style="2" hidden="1" customWidth="1"/>
    <col min="783" max="1025" width="8.7109375" style="2"/>
    <col min="1026" max="1026" width="17.28515625" style="2" customWidth="1"/>
    <col min="1027" max="1027" width="12.5703125" style="2" customWidth="1"/>
    <col min="1028" max="1028" width="13" style="2" customWidth="1"/>
    <col min="1029" max="1029" width="15.7109375" style="2" customWidth="1"/>
    <col min="1030" max="1030" width="19.5703125" style="2" customWidth="1"/>
    <col min="1031" max="1032" width="17.42578125" style="2" customWidth="1"/>
    <col min="1033" max="1033" width="19.5703125" style="2" customWidth="1"/>
    <col min="1034" max="1034" width="15.85546875" style="2" customWidth="1"/>
    <col min="1035" max="1035" width="14.5703125" style="2" customWidth="1"/>
    <col min="1036" max="1038" width="0" style="2" hidden="1" customWidth="1"/>
    <col min="1039" max="1281" width="8.7109375" style="2"/>
    <col min="1282" max="1282" width="17.28515625" style="2" customWidth="1"/>
    <col min="1283" max="1283" width="12.5703125" style="2" customWidth="1"/>
    <col min="1284" max="1284" width="13" style="2" customWidth="1"/>
    <col min="1285" max="1285" width="15.7109375" style="2" customWidth="1"/>
    <col min="1286" max="1286" width="19.5703125" style="2" customWidth="1"/>
    <col min="1287" max="1288" width="17.42578125" style="2" customWidth="1"/>
    <col min="1289" max="1289" width="19.5703125" style="2" customWidth="1"/>
    <col min="1290" max="1290" width="15.85546875" style="2" customWidth="1"/>
    <col min="1291" max="1291" width="14.5703125" style="2" customWidth="1"/>
    <col min="1292" max="1294" width="0" style="2" hidden="1" customWidth="1"/>
    <col min="1295" max="1537" width="8.7109375" style="2"/>
    <col min="1538" max="1538" width="17.28515625" style="2" customWidth="1"/>
    <col min="1539" max="1539" width="12.5703125" style="2" customWidth="1"/>
    <col min="1540" max="1540" width="13" style="2" customWidth="1"/>
    <col min="1541" max="1541" width="15.7109375" style="2" customWidth="1"/>
    <col min="1542" max="1542" width="19.5703125" style="2" customWidth="1"/>
    <col min="1543" max="1544" width="17.42578125" style="2" customWidth="1"/>
    <col min="1545" max="1545" width="19.5703125" style="2" customWidth="1"/>
    <col min="1546" max="1546" width="15.85546875" style="2" customWidth="1"/>
    <col min="1547" max="1547" width="14.5703125" style="2" customWidth="1"/>
    <col min="1548" max="1550" width="0" style="2" hidden="1" customWidth="1"/>
    <col min="1551" max="1793" width="8.7109375" style="2"/>
    <col min="1794" max="1794" width="17.28515625" style="2" customWidth="1"/>
    <col min="1795" max="1795" width="12.5703125" style="2" customWidth="1"/>
    <col min="1796" max="1796" width="13" style="2" customWidth="1"/>
    <col min="1797" max="1797" width="15.7109375" style="2" customWidth="1"/>
    <col min="1798" max="1798" width="19.5703125" style="2" customWidth="1"/>
    <col min="1799" max="1800" width="17.42578125" style="2" customWidth="1"/>
    <col min="1801" max="1801" width="19.5703125" style="2" customWidth="1"/>
    <col min="1802" max="1802" width="15.85546875" style="2" customWidth="1"/>
    <col min="1803" max="1803" width="14.5703125" style="2" customWidth="1"/>
    <col min="1804" max="1806" width="0" style="2" hidden="1" customWidth="1"/>
    <col min="1807" max="2049" width="8.7109375" style="2"/>
    <col min="2050" max="2050" width="17.28515625" style="2" customWidth="1"/>
    <col min="2051" max="2051" width="12.5703125" style="2" customWidth="1"/>
    <col min="2052" max="2052" width="13" style="2" customWidth="1"/>
    <col min="2053" max="2053" width="15.7109375" style="2" customWidth="1"/>
    <col min="2054" max="2054" width="19.5703125" style="2" customWidth="1"/>
    <col min="2055" max="2056" width="17.42578125" style="2" customWidth="1"/>
    <col min="2057" max="2057" width="19.5703125" style="2" customWidth="1"/>
    <col min="2058" max="2058" width="15.85546875" style="2" customWidth="1"/>
    <col min="2059" max="2059" width="14.5703125" style="2" customWidth="1"/>
    <col min="2060" max="2062" width="0" style="2" hidden="1" customWidth="1"/>
    <col min="2063" max="2305" width="8.7109375" style="2"/>
    <col min="2306" max="2306" width="17.28515625" style="2" customWidth="1"/>
    <col min="2307" max="2307" width="12.5703125" style="2" customWidth="1"/>
    <col min="2308" max="2308" width="13" style="2" customWidth="1"/>
    <col min="2309" max="2309" width="15.7109375" style="2" customWidth="1"/>
    <col min="2310" max="2310" width="19.5703125" style="2" customWidth="1"/>
    <col min="2311" max="2312" width="17.42578125" style="2" customWidth="1"/>
    <col min="2313" max="2313" width="19.5703125" style="2" customWidth="1"/>
    <col min="2314" max="2314" width="15.85546875" style="2" customWidth="1"/>
    <col min="2315" max="2315" width="14.5703125" style="2" customWidth="1"/>
    <col min="2316" max="2318" width="0" style="2" hidden="1" customWidth="1"/>
    <col min="2319" max="2561" width="8.7109375" style="2"/>
    <col min="2562" max="2562" width="17.28515625" style="2" customWidth="1"/>
    <col min="2563" max="2563" width="12.5703125" style="2" customWidth="1"/>
    <col min="2564" max="2564" width="13" style="2" customWidth="1"/>
    <col min="2565" max="2565" width="15.7109375" style="2" customWidth="1"/>
    <col min="2566" max="2566" width="19.5703125" style="2" customWidth="1"/>
    <col min="2567" max="2568" width="17.42578125" style="2" customWidth="1"/>
    <col min="2569" max="2569" width="19.5703125" style="2" customWidth="1"/>
    <col min="2570" max="2570" width="15.85546875" style="2" customWidth="1"/>
    <col min="2571" max="2571" width="14.5703125" style="2" customWidth="1"/>
    <col min="2572" max="2574" width="0" style="2" hidden="1" customWidth="1"/>
    <col min="2575" max="2817" width="8.7109375" style="2"/>
    <col min="2818" max="2818" width="17.28515625" style="2" customWidth="1"/>
    <col min="2819" max="2819" width="12.5703125" style="2" customWidth="1"/>
    <col min="2820" max="2820" width="13" style="2" customWidth="1"/>
    <col min="2821" max="2821" width="15.7109375" style="2" customWidth="1"/>
    <col min="2822" max="2822" width="19.5703125" style="2" customWidth="1"/>
    <col min="2823" max="2824" width="17.42578125" style="2" customWidth="1"/>
    <col min="2825" max="2825" width="19.5703125" style="2" customWidth="1"/>
    <col min="2826" max="2826" width="15.85546875" style="2" customWidth="1"/>
    <col min="2827" max="2827" width="14.5703125" style="2" customWidth="1"/>
    <col min="2828" max="2830" width="0" style="2" hidden="1" customWidth="1"/>
    <col min="2831" max="3073" width="8.7109375" style="2"/>
    <col min="3074" max="3074" width="17.28515625" style="2" customWidth="1"/>
    <col min="3075" max="3075" width="12.5703125" style="2" customWidth="1"/>
    <col min="3076" max="3076" width="13" style="2" customWidth="1"/>
    <col min="3077" max="3077" width="15.7109375" style="2" customWidth="1"/>
    <col min="3078" max="3078" width="19.5703125" style="2" customWidth="1"/>
    <col min="3079" max="3080" width="17.42578125" style="2" customWidth="1"/>
    <col min="3081" max="3081" width="19.5703125" style="2" customWidth="1"/>
    <col min="3082" max="3082" width="15.85546875" style="2" customWidth="1"/>
    <col min="3083" max="3083" width="14.5703125" style="2" customWidth="1"/>
    <col min="3084" max="3086" width="0" style="2" hidden="1" customWidth="1"/>
    <col min="3087" max="3329" width="8.7109375" style="2"/>
    <col min="3330" max="3330" width="17.28515625" style="2" customWidth="1"/>
    <col min="3331" max="3331" width="12.5703125" style="2" customWidth="1"/>
    <col min="3332" max="3332" width="13" style="2" customWidth="1"/>
    <col min="3333" max="3333" width="15.7109375" style="2" customWidth="1"/>
    <col min="3334" max="3334" width="19.5703125" style="2" customWidth="1"/>
    <col min="3335" max="3336" width="17.42578125" style="2" customWidth="1"/>
    <col min="3337" max="3337" width="19.5703125" style="2" customWidth="1"/>
    <col min="3338" max="3338" width="15.85546875" style="2" customWidth="1"/>
    <col min="3339" max="3339" width="14.5703125" style="2" customWidth="1"/>
    <col min="3340" max="3342" width="0" style="2" hidden="1" customWidth="1"/>
    <col min="3343" max="3585" width="8.7109375" style="2"/>
    <col min="3586" max="3586" width="17.28515625" style="2" customWidth="1"/>
    <col min="3587" max="3587" width="12.5703125" style="2" customWidth="1"/>
    <col min="3588" max="3588" width="13" style="2" customWidth="1"/>
    <col min="3589" max="3589" width="15.7109375" style="2" customWidth="1"/>
    <col min="3590" max="3590" width="19.5703125" style="2" customWidth="1"/>
    <col min="3591" max="3592" width="17.42578125" style="2" customWidth="1"/>
    <col min="3593" max="3593" width="19.5703125" style="2" customWidth="1"/>
    <col min="3594" max="3594" width="15.85546875" style="2" customWidth="1"/>
    <col min="3595" max="3595" width="14.5703125" style="2" customWidth="1"/>
    <col min="3596" max="3598" width="0" style="2" hidden="1" customWidth="1"/>
    <col min="3599" max="3841" width="8.7109375" style="2"/>
    <col min="3842" max="3842" width="17.28515625" style="2" customWidth="1"/>
    <col min="3843" max="3843" width="12.5703125" style="2" customWidth="1"/>
    <col min="3844" max="3844" width="13" style="2" customWidth="1"/>
    <col min="3845" max="3845" width="15.7109375" style="2" customWidth="1"/>
    <col min="3846" max="3846" width="19.5703125" style="2" customWidth="1"/>
    <col min="3847" max="3848" width="17.42578125" style="2" customWidth="1"/>
    <col min="3849" max="3849" width="19.5703125" style="2" customWidth="1"/>
    <col min="3850" max="3850" width="15.85546875" style="2" customWidth="1"/>
    <col min="3851" max="3851" width="14.5703125" style="2" customWidth="1"/>
    <col min="3852" max="3854" width="0" style="2" hidden="1" customWidth="1"/>
    <col min="3855" max="4097" width="8.7109375" style="2"/>
    <col min="4098" max="4098" width="17.28515625" style="2" customWidth="1"/>
    <col min="4099" max="4099" width="12.5703125" style="2" customWidth="1"/>
    <col min="4100" max="4100" width="13" style="2" customWidth="1"/>
    <col min="4101" max="4101" width="15.7109375" style="2" customWidth="1"/>
    <col min="4102" max="4102" width="19.5703125" style="2" customWidth="1"/>
    <col min="4103" max="4104" width="17.42578125" style="2" customWidth="1"/>
    <col min="4105" max="4105" width="19.5703125" style="2" customWidth="1"/>
    <col min="4106" max="4106" width="15.85546875" style="2" customWidth="1"/>
    <col min="4107" max="4107" width="14.5703125" style="2" customWidth="1"/>
    <col min="4108" max="4110" width="0" style="2" hidden="1" customWidth="1"/>
    <col min="4111" max="4353" width="8.7109375" style="2"/>
    <col min="4354" max="4354" width="17.28515625" style="2" customWidth="1"/>
    <col min="4355" max="4355" width="12.5703125" style="2" customWidth="1"/>
    <col min="4356" max="4356" width="13" style="2" customWidth="1"/>
    <col min="4357" max="4357" width="15.7109375" style="2" customWidth="1"/>
    <col min="4358" max="4358" width="19.5703125" style="2" customWidth="1"/>
    <col min="4359" max="4360" width="17.42578125" style="2" customWidth="1"/>
    <col min="4361" max="4361" width="19.5703125" style="2" customWidth="1"/>
    <col min="4362" max="4362" width="15.85546875" style="2" customWidth="1"/>
    <col min="4363" max="4363" width="14.5703125" style="2" customWidth="1"/>
    <col min="4364" max="4366" width="0" style="2" hidden="1" customWidth="1"/>
    <col min="4367" max="4609" width="8.7109375" style="2"/>
    <col min="4610" max="4610" width="17.28515625" style="2" customWidth="1"/>
    <col min="4611" max="4611" width="12.5703125" style="2" customWidth="1"/>
    <col min="4612" max="4612" width="13" style="2" customWidth="1"/>
    <col min="4613" max="4613" width="15.7109375" style="2" customWidth="1"/>
    <col min="4614" max="4614" width="19.5703125" style="2" customWidth="1"/>
    <col min="4615" max="4616" width="17.42578125" style="2" customWidth="1"/>
    <col min="4617" max="4617" width="19.5703125" style="2" customWidth="1"/>
    <col min="4618" max="4618" width="15.85546875" style="2" customWidth="1"/>
    <col min="4619" max="4619" width="14.5703125" style="2" customWidth="1"/>
    <col min="4620" max="4622" width="0" style="2" hidden="1" customWidth="1"/>
    <col min="4623" max="4865" width="8.7109375" style="2"/>
    <col min="4866" max="4866" width="17.28515625" style="2" customWidth="1"/>
    <col min="4867" max="4867" width="12.5703125" style="2" customWidth="1"/>
    <col min="4868" max="4868" width="13" style="2" customWidth="1"/>
    <col min="4869" max="4869" width="15.7109375" style="2" customWidth="1"/>
    <col min="4870" max="4870" width="19.5703125" style="2" customWidth="1"/>
    <col min="4871" max="4872" width="17.42578125" style="2" customWidth="1"/>
    <col min="4873" max="4873" width="19.5703125" style="2" customWidth="1"/>
    <col min="4874" max="4874" width="15.85546875" style="2" customWidth="1"/>
    <col min="4875" max="4875" width="14.5703125" style="2" customWidth="1"/>
    <col min="4876" max="4878" width="0" style="2" hidden="1" customWidth="1"/>
    <col min="4879" max="5121" width="8.7109375" style="2"/>
    <col min="5122" max="5122" width="17.28515625" style="2" customWidth="1"/>
    <col min="5123" max="5123" width="12.5703125" style="2" customWidth="1"/>
    <col min="5124" max="5124" width="13" style="2" customWidth="1"/>
    <col min="5125" max="5125" width="15.7109375" style="2" customWidth="1"/>
    <col min="5126" max="5126" width="19.5703125" style="2" customWidth="1"/>
    <col min="5127" max="5128" width="17.42578125" style="2" customWidth="1"/>
    <col min="5129" max="5129" width="19.5703125" style="2" customWidth="1"/>
    <col min="5130" max="5130" width="15.85546875" style="2" customWidth="1"/>
    <col min="5131" max="5131" width="14.5703125" style="2" customWidth="1"/>
    <col min="5132" max="5134" width="0" style="2" hidden="1" customWidth="1"/>
    <col min="5135" max="5377" width="8.7109375" style="2"/>
    <col min="5378" max="5378" width="17.28515625" style="2" customWidth="1"/>
    <col min="5379" max="5379" width="12.5703125" style="2" customWidth="1"/>
    <col min="5380" max="5380" width="13" style="2" customWidth="1"/>
    <col min="5381" max="5381" width="15.7109375" style="2" customWidth="1"/>
    <col min="5382" max="5382" width="19.5703125" style="2" customWidth="1"/>
    <col min="5383" max="5384" width="17.42578125" style="2" customWidth="1"/>
    <col min="5385" max="5385" width="19.5703125" style="2" customWidth="1"/>
    <col min="5386" max="5386" width="15.85546875" style="2" customWidth="1"/>
    <col min="5387" max="5387" width="14.5703125" style="2" customWidth="1"/>
    <col min="5388" max="5390" width="0" style="2" hidden="1" customWidth="1"/>
    <col min="5391" max="5633" width="8.7109375" style="2"/>
    <col min="5634" max="5634" width="17.28515625" style="2" customWidth="1"/>
    <col min="5635" max="5635" width="12.5703125" style="2" customWidth="1"/>
    <col min="5636" max="5636" width="13" style="2" customWidth="1"/>
    <col min="5637" max="5637" width="15.7109375" style="2" customWidth="1"/>
    <col min="5638" max="5638" width="19.5703125" style="2" customWidth="1"/>
    <col min="5639" max="5640" width="17.42578125" style="2" customWidth="1"/>
    <col min="5641" max="5641" width="19.5703125" style="2" customWidth="1"/>
    <col min="5642" max="5642" width="15.85546875" style="2" customWidth="1"/>
    <col min="5643" max="5643" width="14.5703125" style="2" customWidth="1"/>
    <col min="5644" max="5646" width="0" style="2" hidden="1" customWidth="1"/>
    <col min="5647" max="5889" width="8.7109375" style="2"/>
    <col min="5890" max="5890" width="17.28515625" style="2" customWidth="1"/>
    <col min="5891" max="5891" width="12.5703125" style="2" customWidth="1"/>
    <col min="5892" max="5892" width="13" style="2" customWidth="1"/>
    <col min="5893" max="5893" width="15.7109375" style="2" customWidth="1"/>
    <col min="5894" max="5894" width="19.5703125" style="2" customWidth="1"/>
    <col min="5895" max="5896" width="17.42578125" style="2" customWidth="1"/>
    <col min="5897" max="5897" width="19.5703125" style="2" customWidth="1"/>
    <col min="5898" max="5898" width="15.85546875" style="2" customWidth="1"/>
    <col min="5899" max="5899" width="14.5703125" style="2" customWidth="1"/>
    <col min="5900" max="5902" width="0" style="2" hidden="1" customWidth="1"/>
    <col min="5903" max="6145" width="8.7109375" style="2"/>
    <col min="6146" max="6146" width="17.28515625" style="2" customWidth="1"/>
    <col min="6147" max="6147" width="12.5703125" style="2" customWidth="1"/>
    <col min="6148" max="6148" width="13" style="2" customWidth="1"/>
    <col min="6149" max="6149" width="15.7109375" style="2" customWidth="1"/>
    <col min="6150" max="6150" width="19.5703125" style="2" customWidth="1"/>
    <col min="6151" max="6152" width="17.42578125" style="2" customWidth="1"/>
    <col min="6153" max="6153" width="19.5703125" style="2" customWidth="1"/>
    <col min="6154" max="6154" width="15.85546875" style="2" customWidth="1"/>
    <col min="6155" max="6155" width="14.5703125" style="2" customWidth="1"/>
    <col min="6156" max="6158" width="0" style="2" hidden="1" customWidth="1"/>
    <col min="6159" max="6401" width="8.7109375" style="2"/>
    <col min="6402" max="6402" width="17.28515625" style="2" customWidth="1"/>
    <col min="6403" max="6403" width="12.5703125" style="2" customWidth="1"/>
    <col min="6404" max="6404" width="13" style="2" customWidth="1"/>
    <col min="6405" max="6405" width="15.7109375" style="2" customWidth="1"/>
    <col min="6406" max="6406" width="19.5703125" style="2" customWidth="1"/>
    <col min="6407" max="6408" width="17.42578125" style="2" customWidth="1"/>
    <col min="6409" max="6409" width="19.5703125" style="2" customWidth="1"/>
    <col min="6410" max="6410" width="15.85546875" style="2" customWidth="1"/>
    <col min="6411" max="6411" width="14.5703125" style="2" customWidth="1"/>
    <col min="6412" max="6414" width="0" style="2" hidden="1" customWidth="1"/>
    <col min="6415" max="6657" width="8.7109375" style="2"/>
    <col min="6658" max="6658" width="17.28515625" style="2" customWidth="1"/>
    <col min="6659" max="6659" width="12.5703125" style="2" customWidth="1"/>
    <col min="6660" max="6660" width="13" style="2" customWidth="1"/>
    <col min="6661" max="6661" width="15.7109375" style="2" customWidth="1"/>
    <col min="6662" max="6662" width="19.5703125" style="2" customWidth="1"/>
    <col min="6663" max="6664" width="17.42578125" style="2" customWidth="1"/>
    <col min="6665" max="6665" width="19.5703125" style="2" customWidth="1"/>
    <col min="6666" max="6666" width="15.85546875" style="2" customWidth="1"/>
    <col min="6667" max="6667" width="14.5703125" style="2" customWidth="1"/>
    <col min="6668" max="6670" width="0" style="2" hidden="1" customWidth="1"/>
    <col min="6671" max="6913" width="8.7109375" style="2"/>
    <col min="6914" max="6914" width="17.28515625" style="2" customWidth="1"/>
    <col min="6915" max="6915" width="12.5703125" style="2" customWidth="1"/>
    <col min="6916" max="6916" width="13" style="2" customWidth="1"/>
    <col min="6917" max="6917" width="15.7109375" style="2" customWidth="1"/>
    <col min="6918" max="6918" width="19.5703125" style="2" customWidth="1"/>
    <col min="6919" max="6920" width="17.42578125" style="2" customWidth="1"/>
    <col min="6921" max="6921" width="19.5703125" style="2" customWidth="1"/>
    <col min="6922" max="6922" width="15.85546875" style="2" customWidth="1"/>
    <col min="6923" max="6923" width="14.5703125" style="2" customWidth="1"/>
    <col min="6924" max="6926" width="0" style="2" hidden="1" customWidth="1"/>
    <col min="6927" max="7169" width="8.7109375" style="2"/>
    <col min="7170" max="7170" width="17.28515625" style="2" customWidth="1"/>
    <col min="7171" max="7171" width="12.5703125" style="2" customWidth="1"/>
    <col min="7172" max="7172" width="13" style="2" customWidth="1"/>
    <col min="7173" max="7173" width="15.7109375" style="2" customWidth="1"/>
    <col min="7174" max="7174" width="19.5703125" style="2" customWidth="1"/>
    <col min="7175" max="7176" width="17.42578125" style="2" customWidth="1"/>
    <col min="7177" max="7177" width="19.5703125" style="2" customWidth="1"/>
    <col min="7178" max="7178" width="15.85546875" style="2" customWidth="1"/>
    <col min="7179" max="7179" width="14.5703125" style="2" customWidth="1"/>
    <col min="7180" max="7182" width="0" style="2" hidden="1" customWidth="1"/>
    <col min="7183" max="7425" width="8.7109375" style="2"/>
    <col min="7426" max="7426" width="17.28515625" style="2" customWidth="1"/>
    <col min="7427" max="7427" width="12.5703125" style="2" customWidth="1"/>
    <col min="7428" max="7428" width="13" style="2" customWidth="1"/>
    <col min="7429" max="7429" width="15.7109375" style="2" customWidth="1"/>
    <col min="7430" max="7430" width="19.5703125" style="2" customWidth="1"/>
    <col min="7431" max="7432" width="17.42578125" style="2" customWidth="1"/>
    <col min="7433" max="7433" width="19.5703125" style="2" customWidth="1"/>
    <col min="7434" max="7434" width="15.85546875" style="2" customWidth="1"/>
    <col min="7435" max="7435" width="14.5703125" style="2" customWidth="1"/>
    <col min="7436" max="7438" width="0" style="2" hidden="1" customWidth="1"/>
    <col min="7439" max="7681" width="8.7109375" style="2"/>
    <col min="7682" max="7682" width="17.28515625" style="2" customWidth="1"/>
    <col min="7683" max="7683" width="12.5703125" style="2" customWidth="1"/>
    <col min="7684" max="7684" width="13" style="2" customWidth="1"/>
    <col min="7685" max="7685" width="15.7109375" style="2" customWidth="1"/>
    <col min="7686" max="7686" width="19.5703125" style="2" customWidth="1"/>
    <col min="7687" max="7688" width="17.42578125" style="2" customWidth="1"/>
    <col min="7689" max="7689" width="19.5703125" style="2" customWidth="1"/>
    <col min="7690" max="7690" width="15.85546875" style="2" customWidth="1"/>
    <col min="7691" max="7691" width="14.5703125" style="2" customWidth="1"/>
    <col min="7692" max="7694" width="0" style="2" hidden="1" customWidth="1"/>
    <col min="7695" max="7937" width="8.7109375" style="2"/>
    <col min="7938" max="7938" width="17.28515625" style="2" customWidth="1"/>
    <col min="7939" max="7939" width="12.5703125" style="2" customWidth="1"/>
    <col min="7940" max="7940" width="13" style="2" customWidth="1"/>
    <col min="7941" max="7941" width="15.7109375" style="2" customWidth="1"/>
    <col min="7942" max="7942" width="19.5703125" style="2" customWidth="1"/>
    <col min="7943" max="7944" width="17.42578125" style="2" customWidth="1"/>
    <col min="7945" max="7945" width="19.5703125" style="2" customWidth="1"/>
    <col min="7946" max="7946" width="15.85546875" style="2" customWidth="1"/>
    <col min="7947" max="7947" width="14.5703125" style="2" customWidth="1"/>
    <col min="7948" max="7950" width="0" style="2" hidden="1" customWidth="1"/>
    <col min="7951" max="8193" width="8.7109375" style="2"/>
    <col min="8194" max="8194" width="17.28515625" style="2" customWidth="1"/>
    <col min="8195" max="8195" width="12.5703125" style="2" customWidth="1"/>
    <col min="8196" max="8196" width="13" style="2" customWidth="1"/>
    <col min="8197" max="8197" width="15.7109375" style="2" customWidth="1"/>
    <col min="8198" max="8198" width="19.5703125" style="2" customWidth="1"/>
    <col min="8199" max="8200" width="17.42578125" style="2" customWidth="1"/>
    <col min="8201" max="8201" width="19.5703125" style="2" customWidth="1"/>
    <col min="8202" max="8202" width="15.85546875" style="2" customWidth="1"/>
    <col min="8203" max="8203" width="14.5703125" style="2" customWidth="1"/>
    <col min="8204" max="8206" width="0" style="2" hidden="1" customWidth="1"/>
    <col min="8207" max="8449" width="8.7109375" style="2"/>
    <col min="8450" max="8450" width="17.28515625" style="2" customWidth="1"/>
    <col min="8451" max="8451" width="12.5703125" style="2" customWidth="1"/>
    <col min="8452" max="8452" width="13" style="2" customWidth="1"/>
    <col min="8453" max="8453" width="15.7109375" style="2" customWidth="1"/>
    <col min="8454" max="8454" width="19.5703125" style="2" customWidth="1"/>
    <col min="8455" max="8456" width="17.42578125" style="2" customWidth="1"/>
    <col min="8457" max="8457" width="19.5703125" style="2" customWidth="1"/>
    <col min="8458" max="8458" width="15.85546875" style="2" customWidth="1"/>
    <col min="8459" max="8459" width="14.5703125" style="2" customWidth="1"/>
    <col min="8460" max="8462" width="0" style="2" hidden="1" customWidth="1"/>
    <col min="8463" max="8705" width="8.7109375" style="2"/>
    <col min="8706" max="8706" width="17.28515625" style="2" customWidth="1"/>
    <col min="8707" max="8707" width="12.5703125" style="2" customWidth="1"/>
    <col min="8708" max="8708" width="13" style="2" customWidth="1"/>
    <col min="8709" max="8709" width="15.7109375" style="2" customWidth="1"/>
    <col min="8710" max="8710" width="19.5703125" style="2" customWidth="1"/>
    <col min="8711" max="8712" width="17.42578125" style="2" customWidth="1"/>
    <col min="8713" max="8713" width="19.5703125" style="2" customWidth="1"/>
    <col min="8714" max="8714" width="15.85546875" style="2" customWidth="1"/>
    <col min="8715" max="8715" width="14.5703125" style="2" customWidth="1"/>
    <col min="8716" max="8718" width="0" style="2" hidden="1" customWidth="1"/>
    <col min="8719" max="8961" width="8.7109375" style="2"/>
    <col min="8962" max="8962" width="17.28515625" style="2" customWidth="1"/>
    <col min="8963" max="8963" width="12.5703125" style="2" customWidth="1"/>
    <col min="8964" max="8964" width="13" style="2" customWidth="1"/>
    <col min="8965" max="8965" width="15.7109375" style="2" customWidth="1"/>
    <col min="8966" max="8966" width="19.5703125" style="2" customWidth="1"/>
    <col min="8967" max="8968" width="17.42578125" style="2" customWidth="1"/>
    <col min="8969" max="8969" width="19.5703125" style="2" customWidth="1"/>
    <col min="8970" max="8970" width="15.85546875" style="2" customWidth="1"/>
    <col min="8971" max="8971" width="14.5703125" style="2" customWidth="1"/>
    <col min="8972" max="8974" width="0" style="2" hidden="1" customWidth="1"/>
    <col min="8975" max="9217" width="8.7109375" style="2"/>
    <col min="9218" max="9218" width="17.28515625" style="2" customWidth="1"/>
    <col min="9219" max="9219" width="12.5703125" style="2" customWidth="1"/>
    <col min="9220" max="9220" width="13" style="2" customWidth="1"/>
    <col min="9221" max="9221" width="15.7109375" style="2" customWidth="1"/>
    <col min="9222" max="9222" width="19.5703125" style="2" customWidth="1"/>
    <col min="9223" max="9224" width="17.42578125" style="2" customWidth="1"/>
    <col min="9225" max="9225" width="19.5703125" style="2" customWidth="1"/>
    <col min="9226" max="9226" width="15.85546875" style="2" customWidth="1"/>
    <col min="9227" max="9227" width="14.5703125" style="2" customWidth="1"/>
    <col min="9228" max="9230" width="0" style="2" hidden="1" customWidth="1"/>
    <col min="9231" max="9473" width="8.7109375" style="2"/>
    <col min="9474" max="9474" width="17.28515625" style="2" customWidth="1"/>
    <col min="9475" max="9475" width="12.5703125" style="2" customWidth="1"/>
    <col min="9476" max="9476" width="13" style="2" customWidth="1"/>
    <col min="9477" max="9477" width="15.7109375" style="2" customWidth="1"/>
    <col min="9478" max="9478" width="19.5703125" style="2" customWidth="1"/>
    <col min="9479" max="9480" width="17.42578125" style="2" customWidth="1"/>
    <col min="9481" max="9481" width="19.5703125" style="2" customWidth="1"/>
    <col min="9482" max="9482" width="15.85546875" style="2" customWidth="1"/>
    <col min="9483" max="9483" width="14.5703125" style="2" customWidth="1"/>
    <col min="9484" max="9486" width="0" style="2" hidden="1" customWidth="1"/>
    <col min="9487" max="9729" width="8.7109375" style="2"/>
    <col min="9730" max="9730" width="17.28515625" style="2" customWidth="1"/>
    <col min="9731" max="9731" width="12.5703125" style="2" customWidth="1"/>
    <col min="9732" max="9732" width="13" style="2" customWidth="1"/>
    <col min="9733" max="9733" width="15.7109375" style="2" customWidth="1"/>
    <col min="9734" max="9734" width="19.5703125" style="2" customWidth="1"/>
    <col min="9735" max="9736" width="17.42578125" style="2" customWidth="1"/>
    <col min="9737" max="9737" width="19.5703125" style="2" customWidth="1"/>
    <col min="9738" max="9738" width="15.85546875" style="2" customWidth="1"/>
    <col min="9739" max="9739" width="14.5703125" style="2" customWidth="1"/>
    <col min="9740" max="9742" width="0" style="2" hidden="1" customWidth="1"/>
    <col min="9743" max="9985" width="8.7109375" style="2"/>
    <col min="9986" max="9986" width="17.28515625" style="2" customWidth="1"/>
    <col min="9987" max="9987" width="12.5703125" style="2" customWidth="1"/>
    <col min="9988" max="9988" width="13" style="2" customWidth="1"/>
    <col min="9989" max="9989" width="15.7109375" style="2" customWidth="1"/>
    <col min="9990" max="9990" width="19.5703125" style="2" customWidth="1"/>
    <col min="9991" max="9992" width="17.42578125" style="2" customWidth="1"/>
    <col min="9993" max="9993" width="19.5703125" style="2" customWidth="1"/>
    <col min="9994" max="9994" width="15.85546875" style="2" customWidth="1"/>
    <col min="9995" max="9995" width="14.5703125" style="2" customWidth="1"/>
    <col min="9996" max="9998" width="0" style="2" hidden="1" customWidth="1"/>
    <col min="9999" max="10241" width="8.7109375" style="2"/>
    <col min="10242" max="10242" width="17.28515625" style="2" customWidth="1"/>
    <col min="10243" max="10243" width="12.5703125" style="2" customWidth="1"/>
    <col min="10244" max="10244" width="13" style="2" customWidth="1"/>
    <col min="10245" max="10245" width="15.7109375" style="2" customWidth="1"/>
    <col min="10246" max="10246" width="19.5703125" style="2" customWidth="1"/>
    <col min="10247" max="10248" width="17.42578125" style="2" customWidth="1"/>
    <col min="10249" max="10249" width="19.5703125" style="2" customWidth="1"/>
    <col min="10250" max="10250" width="15.85546875" style="2" customWidth="1"/>
    <col min="10251" max="10251" width="14.5703125" style="2" customWidth="1"/>
    <col min="10252" max="10254" width="0" style="2" hidden="1" customWidth="1"/>
    <col min="10255" max="10497" width="8.7109375" style="2"/>
    <col min="10498" max="10498" width="17.28515625" style="2" customWidth="1"/>
    <col min="10499" max="10499" width="12.5703125" style="2" customWidth="1"/>
    <col min="10500" max="10500" width="13" style="2" customWidth="1"/>
    <col min="10501" max="10501" width="15.7109375" style="2" customWidth="1"/>
    <col min="10502" max="10502" width="19.5703125" style="2" customWidth="1"/>
    <col min="10503" max="10504" width="17.42578125" style="2" customWidth="1"/>
    <col min="10505" max="10505" width="19.5703125" style="2" customWidth="1"/>
    <col min="10506" max="10506" width="15.85546875" style="2" customWidth="1"/>
    <col min="10507" max="10507" width="14.5703125" style="2" customWidth="1"/>
    <col min="10508" max="10510" width="0" style="2" hidden="1" customWidth="1"/>
    <col min="10511" max="10753" width="8.7109375" style="2"/>
    <col min="10754" max="10754" width="17.28515625" style="2" customWidth="1"/>
    <col min="10755" max="10755" width="12.5703125" style="2" customWidth="1"/>
    <col min="10756" max="10756" width="13" style="2" customWidth="1"/>
    <col min="10757" max="10757" width="15.7109375" style="2" customWidth="1"/>
    <col min="10758" max="10758" width="19.5703125" style="2" customWidth="1"/>
    <col min="10759" max="10760" width="17.42578125" style="2" customWidth="1"/>
    <col min="10761" max="10761" width="19.5703125" style="2" customWidth="1"/>
    <col min="10762" max="10762" width="15.85546875" style="2" customWidth="1"/>
    <col min="10763" max="10763" width="14.5703125" style="2" customWidth="1"/>
    <col min="10764" max="10766" width="0" style="2" hidden="1" customWidth="1"/>
    <col min="10767" max="11009" width="8.7109375" style="2"/>
    <col min="11010" max="11010" width="17.28515625" style="2" customWidth="1"/>
    <col min="11011" max="11011" width="12.5703125" style="2" customWidth="1"/>
    <col min="11012" max="11012" width="13" style="2" customWidth="1"/>
    <col min="11013" max="11013" width="15.7109375" style="2" customWidth="1"/>
    <col min="11014" max="11014" width="19.5703125" style="2" customWidth="1"/>
    <col min="11015" max="11016" width="17.42578125" style="2" customWidth="1"/>
    <col min="11017" max="11017" width="19.5703125" style="2" customWidth="1"/>
    <col min="11018" max="11018" width="15.85546875" style="2" customWidth="1"/>
    <col min="11019" max="11019" width="14.5703125" style="2" customWidth="1"/>
    <col min="11020" max="11022" width="0" style="2" hidden="1" customWidth="1"/>
    <col min="11023" max="11265" width="8.7109375" style="2"/>
    <col min="11266" max="11266" width="17.28515625" style="2" customWidth="1"/>
    <col min="11267" max="11267" width="12.5703125" style="2" customWidth="1"/>
    <col min="11268" max="11268" width="13" style="2" customWidth="1"/>
    <col min="11269" max="11269" width="15.7109375" style="2" customWidth="1"/>
    <col min="11270" max="11270" width="19.5703125" style="2" customWidth="1"/>
    <col min="11271" max="11272" width="17.42578125" style="2" customWidth="1"/>
    <col min="11273" max="11273" width="19.5703125" style="2" customWidth="1"/>
    <col min="11274" max="11274" width="15.85546875" style="2" customWidth="1"/>
    <col min="11275" max="11275" width="14.5703125" style="2" customWidth="1"/>
    <col min="11276" max="11278" width="0" style="2" hidden="1" customWidth="1"/>
    <col min="11279" max="11521" width="8.7109375" style="2"/>
    <col min="11522" max="11522" width="17.28515625" style="2" customWidth="1"/>
    <col min="11523" max="11523" width="12.5703125" style="2" customWidth="1"/>
    <col min="11524" max="11524" width="13" style="2" customWidth="1"/>
    <col min="11525" max="11525" width="15.7109375" style="2" customWidth="1"/>
    <col min="11526" max="11526" width="19.5703125" style="2" customWidth="1"/>
    <col min="11527" max="11528" width="17.42578125" style="2" customWidth="1"/>
    <col min="11529" max="11529" width="19.5703125" style="2" customWidth="1"/>
    <col min="11530" max="11530" width="15.85546875" style="2" customWidth="1"/>
    <col min="11531" max="11531" width="14.5703125" style="2" customWidth="1"/>
    <col min="11532" max="11534" width="0" style="2" hidden="1" customWidth="1"/>
    <col min="11535" max="11777" width="8.7109375" style="2"/>
    <col min="11778" max="11778" width="17.28515625" style="2" customWidth="1"/>
    <col min="11779" max="11779" width="12.5703125" style="2" customWidth="1"/>
    <col min="11780" max="11780" width="13" style="2" customWidth="1"/>
    <col min="11781" max="11781" width="15.7109375" style="2" customWidth="1"/>
    <col min="11782" max="11782" width="19.5703125" style="2" customWidth="1"/>
    <col min="11783" max="11784" width="17.42578125" style="2" customWidth="1"/>
    <col min="11785" max="11785" width="19.5703125" style="2" customWidth="1"/>
    <col min="11786" max="11786" width="15.85546875" style="2" customWidth="1"/>
    <col min="11787" max="11787" width="14.5703125" style="2" customWidth="1"/>
    <col min="11788" max="11790" width="0" style="2" hidden="1" customWidth="1"/>
    <col min="11791" max="12033" width="8.7109375" style="2"/>
    <col min="12034" max="12034" width="17.28515625" style="2" customWidth="1"/>
    <col min="12035" max="12035" width="12.5703125" style="2" customWidth="1"/>
    <col min="12036" max="12036" width="13" style="2" customWidth="1"/>
    <col min="12037" max="12037" width="15.7109375" style="2" customWidth="1"/>
    <col min="12038" max="12038" width="19.5703125" style="2" customWidth="1"/>
    <col min="12039" max="12040" width="17.42578125" style="2" customWidth="1"/>
    <col min="12041" max="12041" width="19.5703125" style="2" customWidth="1"/>
    <col min="12042" max="12042" width="15.85546875" style="2" customWidth="1"/>
    <col min="12043" max="12043" width="14.5703125" style="2" customWidth="1"/>
    <col min="12044" max="12046" width="0" style="2" hidden="1" customWidth="1"/>
    <col min="12047" max="12289" width="8.7109375" style="2"/>
    <col min="12290" max="12290" width="17.28515625" style="2" customWidth="1"/>
    <col min="12291" max="12291" width="12.5703125" style="2" customWidth="1"/>
    <col min="12292" max="12292" width="13" style="2" customWidth="1"/>
    <col min="12293" max="12293" width="15.7109375" style="2" customWidth="1"/>
    <col min="12294" max="12294" width="19.5703125" style="2" customWidth="1"/>
    <col min="12295" max="12296" width="17.42578125" style="2" customWidth="1"/>
    <col min="12297" max="12297" width="19.5703125" style="2" customWidth="1"/>
    <col min="12298" max="12298" width="15.85546875" style="2" customWidth="1"/>
    <col min="12299" max="12299" width="14.5703125" style="2" customWidth="1"/>
    <col min="12300" max="12302" width="0" style="2" hidden="1" customWidth="1"/>
    <col min="12303" max="12545" width="8.7109375" style="2"/>
    <col min="12546" max="12546" width="17.28515625" style="2" customWidth="1"/>
    <col min="12547" max="12547" width="12.5703125" style="2" customWidth="1"/>
    <col min="12548" max="12548" width="13" style="2" customWidth="1"/>
    <col min="12549" max="12549" width="15.7109375" style="2" customWidth="1"/>
    <col min="12550" max="12550" width="19.5703125" style="2" customWidth="1"/>
    <col min="12551" max="12552" width="17.42578125" style="2" customWidth="1"/>
    <col min="12553" max="12553" width="19.5703125" style="2" customWidth="1"/>
    <col min="12554" max="12554" width="15.85546875" style="2" customWidth="1"/>
    <col min="12555" max="12555" width="14.5703125" style="2" customWidth="1"/>
    <col min="12556" max="12558" width="0" style="2" hidden="1" customWidth="1"/>
    <col min="12559" max="12801" width="8.7109375" style="2"/>
    <col min="12802" max="12802" width="17.28515625" style="2" customWidth="1"/>
    <col min="12803" max="12803" width="12.5703125" style="2" customWidth="1"/>
    <col min="12804" max="12804" width="13" style="2" customWidth="1"/>
    <col min="12805" max="12805" width="15.7109375" style="2" customWidth="1"/>
    <col min="12806" max="12806" width="19.5703125" style="2" customWidth="1"/>
    <col min="12807" max="12808" width="17.42578125" style="2" customWidth="1"/>
    <col min="12809" max="12809" width="19.5703125" style="2" customWidth="1"/>
    <col min="12810" max="12810" width="15.85546875" style="2" customWidth="1"/>
    <col min="12811" max="12811" width="14.5703125" style="2" customWidth="1"/>
    <col min="12812" max="12814" width="0" style="2" hidden="1" customWidth="1"/>
    <col min="12815" max="13057" width="8.7109375" style="2"/>
    <col min="13058" max="13058" width="17.28515625" style="2" customWidth="1"/>
    <col min="13059" max="13059" width="12.5703125" style="2" customWidth="1"/>
    <col min="13060" max="13060" width="13" style="2" customWidth="1"/>
    <col min="13061" max="13061" width="15.7109375" style="2" customWidth="1"/>
    <col min="13062" max="13062" width="19.5703125" style="2" customWidth="1"/>
    <col min="13063" max="13064" width="17.42578125" style="2" customWidth="1"/>
    <col min="13065" max="13065" width="19.5703125" style="2" customWidth="1"/>
    <col min="13066" max="13066" width="15.85546875" style="2" customWidth="1"/>
    <col min="13067" max="13067" width="14.5703125" style="2" customWidth="1"/>
    <col min="13068" max="13070" width="0" style="2" hidden="1" customWidth="1"/>
    <col min="13071" max="13313" width="8.7109375" style="2"/>
    <col min="13314" max="13314" width="17.28515625" style="2" customWidth="1"/>
    <col min="13315" max="13315" width="12.5703125" style="2" customWidth="1"/>
    <col min="13316" max="13316" width="13" style="2" customWidth="1"/>
    <col min="13317" max="13317" width="15.7109375" style="2" customWidth="1"/>
    <col min="13318" max="13318" width="19.5703125" style="2" customWidth="1"/>
    <col min="13319" max="13320" width="17.42578125" style="2" customWidth="1"/>
    <col min="13321" max="13321" width="19.5703125" style="2" customWidth="1"/>
    <col min="13322" max="13322" width="15.85546875" style="2" customWidth="1"/>
    <col min="13323" max="13323" width="14.5703125" style="2" customWidth="1"/>
    <col min="13324" max="13326" width="0" style="2" hidden="1" customWidth="1"/>
    <col min="13327" max="13569" width="8.7109375" style="2"/>
    <col min="13570" max="13570" width="17.28515625" style="2" customWidth="1"/>
    <col min="13571" max="13571" width="12.5703125" style="2" customWidth="1"/>
    <col min="13572" max="13572" width="13" style="2" customWidth="1"/>
    <col min="13573" max="13573" width="15.7109375" style="2" customWidth="1"/>
    <col min="13574" max="13574" width="19.5703125" style="2" customWidth="1"/>
    <col min="13575" max="13576" width="17.42578125" style="2" customWidth="1"/>
    <col min="13577" max="13577" width="19.5703125" style="2" customWidth="1"/>
    <col min="13578" max="13578" width="15.85546875" style="2" customWidth="1"/>
    <col min="13579" max="13579" width="14.5703125" style="2" customWidth="1"/>
    <col min="13580" max="13582" width="0" style="2" hidden="1" customWidth="1"/>
    <col min="13583" max="13825" width="8.7109375" style="2"/>
    <col min="13826" max="13826" width="17.28515625" style="2" customWidth="1"/>
    <col min="13827" max="13827" width="12.5703125" style="2" customWidth="1"/>
    <col min="13828" max="13828" width="13" style="2" customWidth="1"/>
    <col min="13829" max="13829" width="15.7109375" style="2" customWidth="1"/>
    <col min="13830" max="13830" width="19.5703125" style="2" customWidth="1"/>
    <col min="13831" max="13832" width="17.42578125" style="2" customWidth="1"/>
    <col min="13833" max="13833" width="19.5703125" style="2" customWidth="1"/>
    <col min="13834" max="13834" width="15.85546875" style="2" customWidth="1"/>
    <col min="13835" max="13835" width="14.5703125" style="2" customWidth="1"/>
    <col min="13836" max="13838" width="0" style="2" hidden="1" customWidth="1"/>
    <col min="13839" max="14081" width="8.7109375" style="2"/>
    <col min="14082" max="14082" width="17.28515625" style="2" customWidth="1"/>
    <col min="14083" max="14083" width="12.5703125" style="2" customWidth="1"/>
    <col min="14084" max="14084" width="13" style="2" customWidth="1"/>
    <col min="14085" max="14085" width="15.7109375" style="2" customWidth="1"/>
    <col min="14086" max="14086" width="19.5703125" style="2" customWidth="1"/>
    <col min="14087" max="14088" width="17.42578125" style="2" customWidth="1"/>
    <col min="14089" max="14089" width="19.5703125" style="2" customWidth="1"/>
    <col min="14090" max="14090" width="15.85546875" style="2" customWidth="1"/>
    <col min="14091" max="14091" width="14.5703125" style="2" customWidth="1"/>
    <col min="14092" max="14094" width="0" style="2" hidden="1" customWidth="1"/>
    <col min="14095" max="14337" width="8.7109375" style="2"/>
    <col min="14338" max="14338" width="17.28515625" style="2" customWidth="1"/>
    <col min="14339" max="14339" width="12.5703125" style="2" customWidth="1"/>
    <col min="14340" max="14340" width="13" style="2" customWidth="1"/>
    <col min="14341" max="14341" width="15.7109375" style="2" customWidth="1"/>
    <col min="14342" max="14342" width="19.5703125" style="2" customWidth="1"/>
    <col min="14343" max="14344" width="17.42578125" style="2" customWidth="1"/>
    <col min="14345" max="14345" width="19.5703125" style="2" customWidth="1"/>
    <col min="14346" max="14346" width="15.85546875" style="2" customWidth="1"/>
    <col min="14347" max="14347" width="14.5703125" style="2" customWidth="1"/>
    <col min="14348" max="14350" width="0" style="2" hidden="1" customWidth="1"/>
    <col min="14351" max="14593" width="8.7109375" style="2"/>
    <col min="14594" max="14594" width="17.28515625" style="2" customWidth="1"/>
    <col min="14595" max="14595" width="12.5703125" style="2" customWidth="1"/>
    <col min="14596" max="14596" width="13" style="2" customWidth="1"/>
    <col min="14597" max="14597" width="15.7109375" style="2" customWidth="1"/>
    <col min="14598" max="14598" width="19.5703125" style="2" customWidth="1"/>
    <col min="14599" max="14600" width="17.42578125" style="2" customWidth="1"/>
    <col min="14601" max="14601" width="19.5703125" style="2" customWidth="1"/>
    <col min="14602" max="14602" width="15.85546875" style="2" customWidth="1"/>
    <col min="14603" max="14603" width="14.5703125" style="2" customWidth="1"/>
    <col min="14604" max="14606" width="0" style="2" hidden="1" customWidth="1"/>
    <col min="14607" max="14849" width="8.7109375" style="2"/>
    <col min="14850" max="14850" width="17.28515625" style="2" customWidth="1"/>
    <col min="14851" max="14851" width="12.5703125" style="2" customWidth="1"/>
    <col min="14852" max="14852" width="13" style="2" customWidth="1"/>
    <col min="14853" max="14853" width="15.7109375" style="2" customWidth="1"/>
    <col min="14854" max="14854" width="19.5703125" style="2" customWidth="1"/>
    <col min="14855" max="14856" width="17.42578125" style="2" customWidth="1"/>
    <col min="14857" max="14857" width="19.5703125" style="2" customWidth="1"/>
    <col min="14858" max="14858" width="15.85546875" style="2" customWidth="1"/>
    <col min="14859" max="14859" width="14.5703125" style="2" customWidth="1"/>
    <col min="14860" max="14862" width="0" style="2" hidden="1" customWidth="1"/>
    <col min="14863" max="15105" width="8.7109375" style="2"/>
    <col min="15106" max="15106" width="17.28515625" style="2" customWidth="1"/>
    <col min="15107" max="15107" width="12.5703125" style="2" customWidth="1"/>
    <col min="15108" max="15108" width="13" style="2" customWidth="1"/>
    <col min="15109" max="15109" width="15.7109375" style="2" customWidth="1"/>
    <col min="15110" max="15110" width="19.5703125" style="2" customWidth="1"/>
    <col min="15111" max="15112" width="17.42578125" style="2" customWidth="1"/>
    <col min="15113" max="15113" width="19.5703125" style="2" customWidth="1"/>
    <col min="15114" max="15114" width="15.85546875" style="2" customWidth="1"/>
    <col min="15115" max="15115" width="14.5703125" style="2" customWidth="1"/>
    <col min="15116" max="15118" width="0" style="2" hidden="1" customWidth="1"/>
    <col min="15119" max="15361" width="8.7109375" style="2"/>
    <col min="15362" max="15362" width="17.28515625" style="2" customWidth="1"/>
    <col min="15363" max="15363" width="12.5703125" style="2" customWidth="1"/>
    <col min="15364" max="15364" width="13" style="2" customWidth="1"/>
    <col min="15365" max="15365" width="15.7109375" style="2" customWidth="1"/>
    <col min="15366" max="15366" width="19.5703125" style="2" customWidth="1"/>
    <col min="15367" max="15368" width="17.42578125" style="2" customWidth="1"/>
    <col min="15369" max="15369" width="19.5703125" style="2" customWidth="1"/>
    <col min="15370" max="15370" width="15.85546875" style="2" customWidth="1"/>
    <col min="15371" max="15371" width="14.5703125" style="2" customWidth="1"/>
    <col min="15372" max="15374" width="0" style="2" hidden="1" customWidth="1"/>
    <col min="15375" max="15617" width="8.7109375" style="2"/>
    <col min="15618" max="15618" width="17.28515625" style="2" customWidth="1"/>
    <col min="15619" max="15619" width="12.5703125" style="2" customWidth="1"/>
    <col min="15620" max="15620" width="13" style="2" customWidth="1"/>
    <col min="15621" max="15621" width="15.7109375" style="2" customWidth="1"/>
    <col min="15622" max="15622" width="19.5703125" style="2" customWidth="1"/>
    <col min="15623" max="15624" width="17.42578125" style="2" customWidth="1"/>
    <col min="15625" max="15625" width="19.5703125" style="2" customWidth="1"/>
    <col min="15626" max="15626" width="15.85546875" style="2" customWidth="1"/>
    <col min="15627" max="15627" width="14.5703125" style="2" customWidth="1"/>
    <col min="15628" max="15630" width="0" style="2" hidden="1" customWidth="1"/>
    <col min="15631" max="15873" width="8.7109375" style="2"/>
    <col min="15874" max="15874" width="17.28515625" style="2" customWidth="1"/>
    <col min="15875" max="15875" width="12.5703125" style="2" customWidth="1"/>
    <col min="15876" max="15876" width="13" style="2" customWidth="1"/>
    <col min="15877" max="15877" width="15.7109375" style="2" customWidth="1"/>
    <col min="15878" max="15878" width="19.5703125" style="2" customWidth="1"/>
    <col min="15879" max="15880" width="17.42578125" style="2" customWidth="1"/>
    <col min="15881" max="15881" width="19.5703125" style="2" customWidth="1"/>
    <col min="15882" max="15882" width="15.85546875" style="2" customWidth="1"/>
    <col min="15883" max="15883" width="14.5703125" style="2" customWidth="1"/>
    <col min="15884" max="15886" width="0" style="2" hidden="1" customWidth="1"/>
    <col min="15887" max="16129" width="8.7109375" style="2"/>
    <col min="16130" max="16130" width="17.28515625" style="2" customWidth="1"/>
    <col min="16131" max="16131" width="12.5703125" style="2" customWidth="1"/>
    <col min="16132" max="16132" width="13" style="2" customWidth="1"/>
    <col min="16133" max="16133" width="15.7109375" style="2" customWidth="1"/>
    <col min="16134" max="16134" width="19.5703125" style="2" customWidth="1"/>
    <col min="16135" max="16136" width="17.42578125" style="2" customWidth="1"/>
    <col min="16137" max="16137" width="19.5703125" style="2" customWidth="1"/>
    <col min="16138" max="16138" width="15.85546875" style="2" customWidth="1"/>
    <col min="16139" max="16139" width="14.5703125" style="2" customWidth="1"/>
    <col min="16140" max="16142" width="0" style="2" hidden="1" customWidth="1"/>
    <col min="16143" max="16384" width="8.7109375" style="2"/>
  </cols>
  <sheetData>
    <row r="2" spans="1:14" ht="21">
      <c r="A2" s="1" t="s">
        <v>0</v>
      </c>
    </row>
    <row r="3" spans="1:14">
      <c r="A3" s="3" t="str">
        <f>'[22]Air Bawah Tanah'!A3</f>
        <v>Bulan : Juni 2022</v>
      </c>
    </row>
    <row r="4" spans="1:14">
      <c r="L4" s="2" t="s">
        <v>1</v>
      </c>
      <c r="M4" s="2" t="s">
        <v>2</v>
      </c>
    </row>
    <row r="5" spans="1:14" ht="32.25" customHeight="1">
      <c r="A5" s="5" t="s">
        <v>3</v>
      </c>
      <c r="B5" s="5" t="s">
        <v>4</v>
      </c>
      <c r="C5" s="5" t="s">
        <v>5</v>
      </c>
      <c r="D5" s="5" t="s">
        <v>25</v>
      </c>
      <c r="E5" s="6" t="s">
        <v>6</v>
      </c>
      <c r="F5" s="5" t="s">
        <v>7</v>
      </c>
      <c r="G5" s="68" t="s">
        <v>8</v>
      </c>
      <c r="H5" s="9" t="s">
        <v>24</v>
      </c>
      <c r="I5" s="10" t="s">
        <v>10</v>
      </c>
      <c r="J5" s="6" t="s">
        <v>11</v>
      </c>
      <c r="L5" s="11">
        <v>3400</v>
      </c>
      <c r="M5" s="11">
        <v>12000</v>
      </c>
    </row>
    <row r="6" spans="1:14" s="62" customFormat="1" ht="24.95" customHeight="1">
      <c r="A6" s="98" t="s">
        <v>17</v>
      </c>
      <c r="B6" s="99">
        <v>7.0346153846153836</v>
      </c>
      <c r="C6" s="112">
        <v>29.923076923076923</v>
      </c>
      <c r="D6" s="115">
        <f>E6*1000/2592000</f>
        <v>3.3058853307959728</v>
      </c>
      <c r="E6" s="109">
        <v>8568.8547774231629</v>
      </c>
      <c r="F6" s="103">
        <v>0</v>
      </c>
      <c r="G6" s="103">
        <v>0</v>
      </c>
      <c r="H6" s="103">
        <v>0</v>
      </c>
      <c r="I6" s="104">
        <f>(F6*3500)+(G6*13000)+(H6*18000)</f>
        <v>0</v>
      </c>
      <c r="J6" s="105">
        <f>I6/E6</f>
        <v>0</v>
      </c>
      <c r="K6" s="59"/>
      <c r="L6" s="60">
        <f>F6*$L$5</f>
        <v>0</v>
      </c>
      <c r="M6" s="60">
        <f>G6*$M$5</f>
        <v>0</v>
      </c>
      <c r="N6" s="60">
        <f>L6+M6</f>
        <v>0</v>
      </c>
    </row>
    <row r="7" spans="1:14" s="62" customFormat="1" ht="24.95" customHeight="1">
      <c r="A7" s="98" t="s">
        <v>19</v>
      </c>
      <c r="B7" s="99">
        <v>7.3379310344827573</v>
      </c>
      <c r="C7" s="112">
        <v>32.413793103448278</v>
      </c>
      <c r="D7" s="115">
        <f t="shared" ref="D7:D9" si="0">E7*1000/2592000</f>
        <v>8.0602131892670776</v>
      </c>
      <c r="E7" s="110">
        <v>20892.072586580267</v>
      </c>
      <c r="F7" s="107">
        <v>0</v>
      </c>
      <c r="G7" s="107">
        <v>0</v>
      </c>
      <c r="H7" s="107">
        <v>0</v>
      </c>
      <c r="I7" s="104">
        <f>(F7*3500)+(G7*13000)+(H7*18000)</f>
        <v>0</v>
      </c>
      <c r="J7" s="105">
        <f>I7/E7</f>
        <v>0</v>
      </c>
      <c r="K7" s="59"/>
      <c r="L7" s="60">
        <f>F7*$L$5</f>
        <v>0</v>
      </c>
      <c r="M7" s="66"/>
      <c r="N7" s="60"/>
    </row>
    <row r="8" spans="1:14" s="62" customFormat="1" ht="24.95" customHeight="1">
      <c r="A8" s="98" t="s">
        <v>20</v>
      </c>
      <c r="B8" s="99">
        <v>7.27</v>
      </c>
      <c r="C8" s="113">
        <v>21.2</v>
      </c>
      <c r="D8" s="115">
        <f t="shared" si="0"/>
        <v>85.16640227309199</v>
      </c>
      <c r="E8" s="110">
        <v>220751.31469185444</v>
      </c>
      <c r="F8" s="107">
        <v>1700</v>
      </c>
      <c r="G8" s="107">
        <v>0</v>
      </c>
      <c r="H8" s="107">
        <v>1400</v>
      </c>
      <c r="I8" s="104">
        <f>(F8*3500)+(G8*13000)+(H8*18000)</f>
        <v>31150000</v>
      </c>
      <c r="J8" s="105">
        <f>I8/E8</f>
        <v>141.1090123901736</v>
      </c>
      <c r="K8" s="59"/>
      <c r="L8" s="60">
        <f>F8*$L$5</f>
        <v>5780000</v>
      </c>
      <c r="M8" s="66"/>
      <c r="N8" s="60"/>
    </row>
    <row r="9" spans="1:14" s="62" customFormat="1" ht="24.95" customHeight="1">
      <c r="A9" s="98" t="s">
        <v>21</v>
      </c>
      <c r="B9" s="99">
        <v>6.6133333333333333</v>
      </c>
      <c r="C9" s="112">
        <v>22.633333333333333</v>
      </c>
      <c r="D9" s="115">
        <f t="shared" si="0"/>
        <v>63.084950994652317</v>
      </c>
      <c r="E9" s="110">
        <v>163516.1929781388</v>
      </c>
      <c r="F9" s="107">
        <v>2875</v>
      </c>
      <c r="G9" s="107">
        <v>0</v>
      </c>
      <c r="H9" s="107">
        <v>8250</v>
      </c>
      <c r="I9" s="104">
        <f>(F9*3500)+(G9*13000)+(H9*18000)</f>
        <v>158562500</v>
      </c>
      <c r="J9" s="105">
        <f>I9/E9</f>
        <v>969.70518400705987</v>
      </c>
      <c r="K9" s="59"/>
      <c r="L9" s="60"/>
      <c r="M9" s="66"/>
      <c r="N9" s="60"/>
    </row>
    <row r="10" spans="1:14" ht="24.95" customHeight="1">
      <c r="A10" s="36" t="s">
        <v>22</v>
      </c>
      <c r="B10" s="37">
        <f>AVERAGE(B6:B9)</f>
        <v>7.063969938107868</v>
      </c>
      <c r="C10" s="37">
        <f>AVERAGE(C6:C9)</f>
        <v>26.542550839964633</v>
      </c>
      <c r="D10" s="37">
        <f>AVERAGE(D6:D9)</f>
        <v>39.904362946951835</v>
      </c>
      <c r="E10" s="39">
        <f>SUM(E6:E9)</f>
        <v>413728.43503399671</v>
      </c>
      <c r="F10" s="39">
        <f>SUM(F6:F9)</f>
        <v>4575</v>
      </c>
      <c r="G10" s="39">
        <f>SUM(G6:G9)</f>
        <v>0</v>
      </c>
      <c r="H10" s="39">
        <f>SUM(H6:H9)</f>
        <v>9650</v>
      </c>
      <c r="I10" s="39">
        <f>SUM(I6:I9)</f>
        <v>189712500</v>
      </c>
      <c r="J10" s="77">
        <f>I10/E10</f>
        <v>458.54353710160393</v>
      </c>
    </row>
    <row r="11" spans="1:14">
      <c r="N11" s="42"/>
    </row>
    <row r="15" spans="1:14">
      <c r="G15" s="111"/>
    </row>
  </sheetData>
  <sheetProtection selectLockedCells="1" selectUnlockedCells="1"/>
  <phoneticPr fontId="21" type="noConversion"/>
  <pageMargins left="0.7" right="0.7" top="0.75" bottom="0.75" header="0.51180555555555551" footer="0.51180555555555551"/>
  <pageSetup firstPageNumber="0" orientation="portrait" horizontalDpi="300" verticalDpi="300" r:id="rId1"/>
  <headerFooter alignWithMargins="0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2:O15"/>
  <sheetViews>
    <sheetView zoomScale="85" zoomScaleNormal="85" workbookViewId="0">
      <selection activeCell="B6" sqref="B6:J6"/>
    </sheetView>
  </sheetViews>
  <sheetFormatPr defaultRowHeight="15"/>
  <cols>
    <col min="1" max="1" width="17.28515625" style="2" customWidth="1"/>
    <col min="2" max="2" width="12.5703125" style="2" customWidth="1"/>
    <col min="3" max="3" width="13" style="2" customWidth="1"/>
    <col min="4" max="4" width="18" style="2" bestFit="1" customWidth="1"/>
    <col min="5" max="5" width="15.7109375" style="2" customWidth="1"/>
    <col min="6" max="6" width="19.5703125" style="2" customWidth="1"/>
    <col min="7" max="8" width="17.42578125" style="2" customWidth="1"/>
    <col min="9" max="9" width="19.5703125" style="2" customWidth="1"/>
    <col min="10" max="10" width="15.85546875" style="2" customWidth="1"/>
    <col min="11" max="11" width="14.5703125" style="2" customWidth="1"/>
    <col min="12" max="14" width="0" style="2" hidden="1" customWidth="1"/>
    <col min="15" max="15" width="14.42578125" style="2" customWidth="1"/>
    <col min="16" max="257" width="8.7109375" style="2"/>
    <col min="258" max="258" width="17.28515625" style="2" customWidth="1"/>
    <col min="259" max="259" width="12.5703125" style="2" customWidth="1"/>
    <col min="260" max="260" width="13" style="2" customWidth="1"/>
    <col min="261" max="261" width="15.7109375" style="2" customWidth="1"/>
    <col min="262" max="262" width="19.5703125" style="2" customWidth="1"/>
    <col min="263" max="264" width="17.42578125" style="2" customWidth="1"/>
    <col min="265" max="265" width="19.5703125" style="2" customWidth="1"/>
    <col min="266" max="266" width="15.85546875" style="2" customWidth="1"/>
    <col min="267" max="267" width="14.5703125" style="2" customWidth="1"/>
    <col min="268" max="270" width="0" style="2" hidden="1" customWidth="1"/>
    <col min="271" max="271" width="14.42578125" style="2" customWidth="1"/>
    <col min="272" max="513" width="8.7109375" style="2"/>
    <col min="514" max="514" width="17.28515625" style="2" customWidth="1"/>
    <col min="515" max="515" width="12.5703125" style="2" customWidth="1"/>
    <col min="516" max="516" width="13" style="2" customWidth="1"/>
    <col min="517" max="517" width="15.7109375" style="2" customWidth="1"/>
    <col min="518" max="518" width="19.5703125" style="2" customWidth="1"/>
    <col min="519" max="520" width="17.42578125" style="2" customWidth="1"/>
    <col min="521" max="521" width="19.5703125" style="2" customWidth="1"/>
    <col min="522" max="522" width="15.85546875" style="2" customWidth="1"/>
    <col min="523" max="523" width="14.5703125" style="2" customWidth="1"/>
    <col min="524" max="526" width="0" style="2" hidden="1" customWidth="1"/>
    <col min="527" max="527" width="14.42578125" style="2" customWidth="1"/>
    <col min="528" max="769" width="8.7109375" style="2"/>
    <col min="770" max="770" width="17.28515625" style="2" customWidth="1"/>
    <col min="771" max="771" width="12.5703125" style="2" customWidth="1"/>
    <col min="772" max="772" width="13" style="2" customWidth="1"/>
    <col min="773" max="773" width="15.7109375" style="2" customWidth="1"/>
    <col min="774" max="774" width="19.5703125" style="2" customWidth="1"/>
    <col min="775" max="776" width="17.42578125" style="2" customWidth="1"/>
    <col min="777" max="777" width="19.5703125" style="2" customWidth="1"/>
    <col min="778" max="778" width="15.85546875" style="2" customWidth="1"/>
    <col min="779" max="779" width="14.5703125" style="2" customWidth="1"/>
    <col min="780" max="782" width="0" style="2" hidden="1" customWidth="1"/>
    <col min="783" max="783" width="14.42578125" style="2" customWidth="1"/>
    <col min="784" max="1025" width="8.7109375" style="2"/>
    <col min="1026" max="1026" width="17.28515625" style="2" customWidth="1"/>
    <col min="1027" max="1027" width="12.5703125" style="2" customWidth="1"/>
    <col min="1028" max="1028" width="13" style="2" customWidth="1"/>
    <col min="1029" max="1029" width="15.7109375" style="2" customWidth="1"/>
    <col min="1030" max="1030" width="19.5703125" style="2" customWidth="1"/>
    <col min="1031" max="1032" width="17.42578125" style="2" customWidth="1"/>
    <col min="1033" max="1033" width="19.5703125" style="2" customWidth="1"/>
    <col min="1034" max="1034" width="15.85546875" style="2" customWidth="1"/>
    <col min="1035" max="1035" width="14.5703125" style="2" customWidth="1"/>
    <col min="1036" max="1038" width="0" style="2" hidden="1" customWidth="1"/>
    <col min="1039" max="1039" width="14.42578125" style="2" customWidth="1"/>
    <col min="1040" max="1281" width="8.7109375" style="2"/>
    <col min="1282" max="1282" width="17.28515625" style="2" customWidth="1"/>
    <col min="1283" max="1283" width="12.5703125" style="2" customWidth="1"/>
    <col min="1284" max="1284" width="13" style="2" customWidth="1"/>
    <col min="1285" max="1285" width="15.7109375" style="2" customWidth="1"/>
    <col min="1286" max="1286" width="19.5703125" style="2" customWidth="1"/>
    <col min="1287" max="1288" width="17.42578125" style="2" customWidth="1"/>
    <col min="1289" max="1289" width="19.5703125" style="2" customWidth="1"/>
    <col min="1290" max="1290" width="15.85546875" style="2" customWidth="1"/>
    <col min="1291" max="1291" width="14.5703125" style="2" customWidth="1"/>
    <col min="1292" max="1294" width="0" style="2" hidden="1" customWidth="1"/>
    <col min="1295" max="1295" width="14.42578125" style="2" customWidth="1"/>
    <col min="1296" max="1537" width="8.7109375" style="2"/>
    <col min="1538" max="1538" width="17.28515625" style="2" customWidth="1"/>
    <col min="1539" max="1539" width="12.5703125" style="2" customWidth="1"/>
    <col min="1540" max="1540" width="13" style="2" customWidth="1"/>
    <col min="1541" max="1541" width="15.7109375" style="2" customWidth="1"/>
    <col min="1542" max="1542" width="19.5703125" style="2" customWidth="1"/>
    <col min="1543" max="1544" width="17.42578125" style="2" customWidth="1"/>
    <col min="1545" max="1545" width="19.5703125" style="2" customWidth="1"/>
    <col min="1546" max="1546" width="15.85546875" style="2" customWidth="1"/>
    <col min="1547" max="1547" width="14.5703125" style="2" customWidth="1"/>
    <col min="1548" max="1550" width="0" style="2" hidden="1" customWidth="1"/>
    <col min="1551" max="1551" width="14.42578125" style="2" customWidth="1"/>
    <col min="1552" max="1793" width="8.7109375" style="2"/>
    <col min="1794" max="1794" width="17.28515625" style="2" customWidth="1"/>
    <col min="1795" max="1795" width="12.5703125" style="2" customWidth="1"/>
    <col min="1796" max="1796" width="13" style="2" customWidth="1"/>
    <col min="1797" max="1797" width="15.7109375" style="2" customWidth="1"/>
    <col min="1798" max="1798" width="19.5703125" style="2" customWidth="1"/>
    <col min="1799" max="1800" width="17.42578125" style="2" customWidth="1"/>
    <col min="1801" max="1801" width="19.5703125" style="2" customWidth="1"/>
    <col min="1802" max="1802" width="15.85546875" style="2" customWidth="1"/>
    <col min="1803" max="1803" width="14.5703125" style="2" customWidth="1"/>
    <col min="1804" max="1806" width="0" style="2" hidden="1" customWidth="1"/>
    <col min="1807" max="1807" width="14.42578125" style="2" customWidth="1"/>
    <col min="1808" max="2049" width="8.7109375" style="2"/>
    <col min="2050" max="2050" width="17.28515625" style="2" customWidth="1"/>
    <col min="2051" max="2051" width="12.5703125" style="2" customWidth="1"/>
    <col min="2052" max="2052" width="13" style="2" customWidth="1"/>
    <col min="2053" max="2053" width="15.7109375" style="2" customWidth="1"/>
    <col min="2054" max="2054" width="19.5703125" style="2" customWidth="1"/>
    <col min="2055" max="2056" width="17.42578125" style="2" customWidth="1"/>
    <col min="2057" max="2057" width="19.5703125" style="2" customWidth="1"/>
    <col min="2058" max="2058" width="15.85546875" style="2" customWidth="1"/>
    <col min="2059" max="2059" width="14.5703125" style="2" customWidth="1"/>
    <col min="2060" max="2062" width="0" style="2" hidden="1" customWidth="1"/>
    <col min="2063" max="2063" width="14.42578125" style="2" customWidth="1"/>
    <col min="2064" max="2305" width="8.7109375" style="2"/>
    <col min="2306" max="2306" width="17.28515625" style="2" customWidth="1"/>
    <col min="2307" max="2307" width="12.5703125" style="2" customWidth="1"/>
    <col min="2308" max="2308" width="13" style="2" customWidth="1"/>
    <col min="2309" max="2309" width="15.7109375" style="2" customWidth="1"/>
    <col min="2310" max="2310" width="19.5703125" style="2" customWidth="1"/>
    <col min="2311" max="2312" width="17.42578125" style="2" customWidth="1"/>
    <col min="2313" max="2313" width="19.5703125" style="2" customWidth="1"/>
    <col min="2314" max="2314" width="15.85546875" style="2" customWidth="1"/>
    <col min="2315" max="2315" width="14.5703125" style="2" customWidth="1"/>
    <col min="2316" max="2318" width="0" style="2" hidden="1" customWidth="1"/>
    <col min="2319" max="2319" width="14.42578125" style="2" customWidth="1"/>
    <col min="2320" max="2561" width="8.7109375" style="2"/>
    <col min="2562" max="2562" width="17.28515625" style="2" customWidth="1"/>
    <col min="2563" max="2563" width="12.5703125" style="2" customWidth="1"/>
    <col min="2564" max="2564" width="13" style="2" customWidth="1"/>
    <col min="2565" max="2565" width="15.7109375" style="2" customWidth="1"/>
    <col min="2566" max="2566" width="19.5703125" style="2" customWidth="1"/>
    <col min="2567" max="2568" width="17.42578125" style="2" customWidth="1"/>
    <col min="2569" max="2569" width="19.5703125" style="2" customWidth="1"/>
    <col min="2570" max="2570" width="15.85546875" style="2" customWidth="1"/>
    <col min="2571" max="2571" width="14.5703125" style="2" customWidth="1"/>
    <col min="2572" max="2574" width="0" style="2" hidden="1" customWidth="1"/>
    <col min="2575" max="2575" width="14.42578125" style="2" customWidth="1"/>
    <col min="2576" max="2817" width="8.7109375" style="2"/>
    <col min="2818" max="2818" width="17.28515625" style="2" customWidth="1"/>
    <col min="2819" max="2819" width="12.5703125" style="2" customWidth="1"/>
    <col min="2820" max="2820" width="13" style="2" customWidth="1"/>
    <col min="2821" max="2821" width="15.7109375" style="2" customWidth="1"/>
    <col min="2822" max="2822" width="19.5703125" style="2" customWidth="1"/>
    <col min="2823" max="2824" width="17.42578125" style="2" customWidth="1"/>
    <col min="2825" max="2825" width="19.5703125" style="2" customWidth="1"/>
    <col min="2826" max="2826" width="15.85546875" style="2" customWidth="1"/>
    <col min="2827" max="2827" width="14.5703125" style="2" customWidth="1"/>
    <col min="2828" max="2830" width="0" style="2" hidden="1" customWidth="1"/>
    <col min="2831" max="2831" width="14.42578125" style="2" customWidth="1"/>
    <col min="2832" max="3073" width="8.7109375" style="2"/>
    <col min="3074" max="3074" width="17.28515625" style="2" customWidth="1"/>
    <col min="3075" max="3075" width="12.5703125" style="2" customWidth="1"/>
    <col min="3076" max="3076" width="13" style="2" customWidth="1"/>
    <col min="3077" max="3077" width="15.7109375" style="2" customWidth="1"/>
    <col min="3078" max="3078" width="19.5703125" style="2" customWidth="1"/>
    <col min="3079" max="3080" width="17.42578125" style="2" customWidth="1"/>
    <col min="3081" max="3081" width="19.5703125" style="2" customWidth="1"/>
    <col min="3082" max="3082" width="15.85546875" style="2" customWidth="1"/>
    <col min="3083" max="3083" width="14.5703125" style="2" customWidth="1"/>
    <col min="3084" max="3086" width="0" style="2" hidden="1" customWidth="1"/>
    <col min="3087" max="3087" width="14.42578125" style="2" customWidth="1"/>
    <col min="3088" max="3329" width="8.7109375" style="2"/>
    <col min="3330" max="3330" width="17.28515625" style="2" customWidth="1"/>
    <col min="3331" max="3331" width="12.5703125" style="2" customWidth="1"/>
    <col min="3332" max="3332" width="13" style="2" customWidth="1"/>
    <col min="3333" max="3333" width="15.7109375" style="2" customWidth="1"/>
    <col min="3334" max="3334" width="19.5703125" style="2" customWidth="1"/>
    <col min="3335" max="3336" width="17.42578125" style="2" customWidth="1"/>
    <col min="3337" max="3337" width="19.5703125" style="2" customWidth="1"/>
    <col min="3338" max="3338" width="15.85546875" style="2" customWidth="1"/>
    <col min="3339" max="3339" width="14.5703125" style="2" customWidth="1"/>
    <col min="3340" max="3342" width="0" style="2" hidden="1" customWidth="1"/>
    <col min="3343" max="3343" width="14.42578125" style="2" customWidth="1"/>
    <col min="3344" max="3585" width="8.7109375" style="2"/>
    <col min="3586" max="3586" width="17.28515625" style="2" customWidth="1"/>
    <col min="3587" max="3587" width="12.5703125" style="2" customWidth="1"/>
    <col min="3588" max="3588" width="13" style="2" customWidth="1"/>
    <col min="3589" max="3589" width="15.7109375" style="2" customWidth="1"/>
    <col min="3590" max="3590" width="19.5703125" style="2" customWidth="1"/>
    <col min="3591" max="3592" width="17.42578125" style="2" customWidth="1"/>
    <col min="3593" max="3593" width="19.5703125" style="2" customWidth="1"/>
    <col min="3594" max="3594" width="15.85546875" style="2" customWidth="1"/>
    <col min="3595" max="3595" width="14.5703125" style="2" customWidth="1"/>
    <col min="3596" max="3598" width="0" style="2" hidden="1" customWidth="1"/>
    <col min="3599" max="3599" width="14.42578125" style="2" customWidth="1"/>
    <col min="3600" max="3841" width="8.7109375" style="2"/>
    <col min="3842" max="3842" width="17.28515625" style="2" customWidth="1"/>
    <col min="3843" max="3843" width="12.5703125" style="2" customWidth="1"/>
    <col min="3844" max="3844" width="13" style="2" customWidth="1"/>
    <col min="3845" max="3845" width="15.7109375" style="2" customWidth="1"/>
    <col min="3846" max="3846" width="19.5703125" style="2" customWidth="1"/>
    <col min="3847" max="3848" width="17.42578125" style="2" customWidth="1"/>
    <col min="3849" max="3849" width="19.5703125" style="2" customWidth="1"/>
    <col min="3850" max="3850" width="15.85546875" style="2" customWidth="1"/>
    <col min="3851" max="3851" width="14.5703125" style="2" customWidth="1"/>
    <col min="3852" max="3854" width="0" style="2" hidden="1" customWidth="1"/>
    <col min="3855" max="3855" width="14.42578125" style="2" customWidth="1"/>
    <col min="3856" max="4097" width="8.7109375" style="2"/>
    <col min="4098" max="4098" width="17.28515625" style="2" customWidth="1"/>
    <col min="4099" max="4099" width="12.5703125" style="2" customWidth="1"/>
    <col min="4100" max="4100" width="13" style="2" customWidth="1"/>
    <col min="4101" max="4101" width="15.7109375" style="2" customWidth="1"/>
    <col min="4102" max="4102" width="19.5703125" style="2" customWidth="1"/>
    <col min="4103" max="4104" width="17.42578125" style="2" customWidth="1"/>
    <col min="4105" max="4105" width="19.5703125" style="2" customWidth="1"/>
    <col min="4106" max="4106" width="15.85546875" style="2" customWidth="1"/>
    <col min="4107" max="4107" width="14.5703125" style="2" customWidth="1"/>
    <col min="4108" max="4110" width="0" style="2" hidden="1" customWidth="1"/>
    <col min="4111" max="4111" width="14.42578125" style="2" customWidth="1"/>
    <col min="4112" max="4353" width="8.7109375" style="2"/>
    <col min="4354" max="4354" width="17.28515625" style="2" customWidth="1"/>
    <col min="4355" max="4355" width="12.5703125" style="2" customWidth="1"/>
    <col min="4356" max="4356" width="13" style="2" customWidth="1"/>
    <col min="4357" max="4357" width="15.7109375" style="2" customWidth="1"/>
    <col min="4358" max="4358" width="19.5703125" style="2" customWidth="1"/>
    <col min="4359" max="4360" width="17.42578125" style="2" customWidth="1"/>
    <col min="4361" max="4361" width="19.5703125" style="2" customWidth="1"/>
    <col min="4362" max="4362" width="15.85546875" style="2" customWidth="1"/>
    <col min="4363" max="4363" width="14.5703125" style="2" customWidth="1"/>
    <col min="4364" max="4366" width="0" style="2" hidden="1" customWidth="1"/>
    <col min="4367" max="4367" width="14.42578125" style="2" customWidth="1"/>
    <col min="4368" max="4609" width="8.7109375" style="2"/>
    <col min="4610" max="4610" width="17.28515625" style="2" customWidth="1"/>
    <col min="4611" max="4611" width="12.5703125" style="2" customWidth="1"/>
    <col min="4612" max="4612" width="13" style="2" customWidth="1"/>
    <col min="4613" max="4613" width="15.7109375" style="2" customWidth="1"/>
    <col min="4614" max="4614" width="19.5703125" style="2" customWidth="1"/>
    <col min="4615" max="4616" width="17.42578125" style="2" customWidth="1"/>
    <col min="4617" max="4617" width="19.5703125" style="2" customWidth="1"/>
    <col min="4618" max="4618" width="15.85546875" style="2" customWidth="1"/>
    <col min="4619" max="4619" width="14.5703125" style="2" customWidth="1"/>
    <col min="4620" max="4622" width="0" style="2" hidden="1" customWidth="1"/>
    <col min="4623" max="4623" width="14.42578125" style="2" customWidth="1"/>
    <col min="4624" max="4865" width="8.7109375" style="2"/>
    <col min="4866" max="4866" width="17.28515625" style="2" customWidth="1"/>
    <col min="4867" max="4867" width="12.5703125" style="2" customWidth="1"/>
    <col min="4868" max="4868" width="13" style="2" customWidth="1"/>
    <col min="4869" max="4869" width="15.7109375" style="2" customWidth="1"/>
    <col min="4870" max="4870" width="19.5703125" style="2" customWidth="1"/>
    <col min="4871" max="4872" width="17.42578125" style="2" customWidth="1"/>
    <col min="4873" max="4873" width="19.5703125" style="2" customWidth="1"/>
    <col min="4874" max="4874" width="15.85546875" style="2" customWidth="1"/>
    <col min="4875" max="4875" width="14.5703125" style="2" customWidth="1"/>
    <col min="4876" max="4878" width="0" style="2" hidden="1" customWidth="1"/>
    <col min="4879" max="4879" width="14.42578125" style="2" customWidth="1"/>
    <col min="4880" max="5121" width="8.7109375" style="2"/>
    <col min="5122" max="5122" width="17.28515625" style="2" customWidth="1"/>
    <col min="5123" max="5123" width="12.5703125" style="2" customWidth="1"/>
    <col min="5124" max="5124" width="13" style="2" customWidth="1"/>
    <col min="5125" max="5125" width="15.7109375" style="2" customWidth="1"/>
    <col min="5126" max="5126" width="19.5703125" style="2" customWidth="1"/>
    <col min="5127" max="5128" width="17.42578125" style="2" customWidth="1"/>
    <col min="5129" max="5129" width="19.5703125" style="2" customWidth="1"/>
    <col min="5130" max="5130" width="15.85546875" style="2" customWidth="1"/>
    <col min="5131" max="5131" width="14.5703125" style="2" customWidth="1"/>
    <col min="5132" max="5134" width="0" style="2" hidden="1" customWidth="1"/>
    <col min="5135" max="5135" width="14.42578125" style="2" customWidth="1"/>
    <col min="5136" max="5377" width="8.7109375" style="2"/>
    <col min="5378" max="5378" width="17.28515625" style="2" customWidth="1"/>
    <col min="5379" max="5379" width="12.5703125" style="2" customWidth="1"/>
    <col min="5380" max="5380" width="13" style="2" customWidth="1"/>
    <col min="5381" max="5381" width="15.7109375" style="2" customWidth="1"/>
    <col min="5382" max="5382" width="19.5703125" style="2" customWidth="1"/>
    <col min="5383" max="5384" width="17.42578125" style="2" customWidth="1"/>
    <col min="5385" max="5385" width="19.5703125" style="2" customWidth="1"/>
    <col min="5386" max="5386" width="15.85546875" style="2" customWidth="1"/>
    <col min="5387" max="5387" width="14.5703125" style="2" customWidth="1"/>
    <col min="5388" max="5390" width="0" style="2" hidden="1" customWidth="1"/>
    <col min="5391" max="5391" width="14.42578125" style="2" customWidth="1"/>
    <col min="5392" max="5633" width="8.7109375" style="2"/>
    <col min="5634" max="5634" width="17.28515625" style="2" customWidth="1"/>
    <col min="5635" max="5635" width="12.5703125" style="2" customWidth="1"/>
    <col min="5636" max="5636" width="13" style="2" customWidth="1"/>
    <col min="5637" max="5637" width="15.7109375" style="2" customWidth="1"/>
    <col min="5638" max="5638" width="19.5703125" style="2" customWidth="1"/>
    <col min="5639" max="5640" width="17.42578125" style="2" customWidth="1"/>
    <col min="5641" max="5641" width="19.5703125" style="2" customWidth="1"/>
    <col min="5642" max="5642" width="15.85546875" style="2" customWidth="1"/>
    <col min="5643" max="5643" width="14.5703125" style="2" customWidth="1"/>
    <col min="5644" max="5646" width="0" style="2" hidden="1" customWidth="1"/>
    <col min="5647" max="5647" width="14.42578125" style="2" customWidth="1"/>
    <col min="5648" max="5889" width="8.7109375" style="2"/>
    <col min="5890" max="5890" width="17.28515625" style="2" customWidth="1"/>
    <col min="5891" max="5891" width="12.5703125" style="2" customWidth="1"/>
    <col min="5892" max="5892" width="13" style="2" customWidth="1"/>
    <col min="5893" max="5893" width="15.7109375" style="2" customWidth="1"/>
    <col min="5894" max="5894" width="19.5703125" style="2" customWidth="1"/>
    <col min="5895" max="5896" width="17.42578125" style="2" customWidth="1"/>
    <col min="5897" max="5897" width="19.5703125" style="2" customWidth="1"/>
    <col min="5898" max="5898" width="15.85546875" style="2" customWidth="1"/>
    <col min="5899" max="5899" width="14.5703125" style="2" customWidth="1"/>
    <col min="5900" max="5902" width="0" style="2" hidden="1" customWidth="1"/>
    <col min="5903" max="5903" width="14.42578125" style="2" customWidth="1"/>
    <col min="5904" max="6145" width="8.7109375" style="2"/>
    <col min="6146" max="6146" width="17.28515625" style="2" customWidth="1"/>
    <col min="6147" max="6147" width="12.5703125" style="2" customWidth="1"/>
    <col min="6148" max="6148" width="13" style="2" customWidth="1"/>
    <col min="6149" max="6149" width="15.7109375" style="2" customWidth="1"/>
    <col min="6150" max="6150" width="19.5703125" style="2" customWidth="1"/>
    <col min="6151" max="6152" width="17.42578125" style="2" customWidth="1"/>
    <col min="6153" max="6153" width="19.5703125" style="2" customWidth="1"/>
    <col min="6154" max="6154" width="15.85546875" style="2" customWidth="1"/>
    <col min="6155" max="6155" width="14.5703125" style="2" customWidth="1"/>
    <col min="6156" max="6158" width="0" style="2" hidden="1" customWidth="1"/>
    <col min="6159" max="6159" width="14.42578125" style="2" customWidth="1"/>
    <col min="6160" max="6401" width="8.7109375" style="2"/>
    <col min="6402" max="6402" width="17.28515625" style="2" customWidth="1"/>
    <col min="6403" max="6403" width="12.5703125" style="2" customWidth="1"/>
    <col min="6404" max="6404" width="13" style="2" customWidth="1"/>
    <col min="6405" max="6405" width="15.7109375" style="2" customWidth="1"/>
    <col min="6406" max="6406" width="19.5703125" style="2" customWidth="1"/>
    <col min="6407" max="6408" width="17.42578125" style="2" customWidth="1"/>
    <col min="6409" max="6409" width="19.5703125" style="2" customWidth="1"/>
    <col min="6410" max="6410" width="15.85546875" style="2" customWidth="1"/>
    <col min="6411" max="6411" width="14.5703125" style="2" customWidth="1"/>
    <col min="6412" max="6414" width="0" style="2" hidden="1" customWidth="1"/>
    <col min="6415" max="6415" width="14.42578125" style="2" customWidth="1"/>
    <col min="6416" max="6657" width="8.7109375" style="2"/>
    <col min="6658" max="6658" width="17.28515625" style="2" customWidth="1"/>
    <col min="6659" max="6659" width="12.5703125" style="2" customWidth="1"/>
    <col min="6660" max="6660" width="13" style="2" customWidth="1"/>
    <col min="6661" max="6661" width="15.7109375" style="2" customWidth="1"/>
    <col min="6662" max="6662" width="19.5703125" style="2" customWidth="1"/>
    <col min="6663" max="6664" width="17.42578125" style="2" customWidth="1"/>
    <col min="6665" max="6665" width="19.5703125" style="2" customWidth="1"/>
    <col min="6666" max="6666" width="15.85546875" style="2" customWidth="1"/>
    <col min="6667" max="6667" width="14.5703125" style="2" customWidth="1"/>
    <col min="6668" max="6670" width="0" style="2" hidden="1" customWidth="1"/>
    <col min="6671" max="6671" width="14.42578125" style="2" customWidth="1"/>
    <col min="6672" max="6913" width="8.7109375" style="2"/>
    <col min="6914" max="6914" width="17.28515625" style="2" customWidth="1"/>
    <col min="6915" max="6915" width="12.5703125" style="2" customWidth="1"/>
    <col min="6916" max="6916" width="13" style="2" customWidth="1"/>
    <col min="6917" max="6917" width="15.7109375" style="2" customWidth="1"/>
    <col min="6918" max="6918" width="19.5703125" style="2" customWidth="1"/>
    <col min="6919" max="6920" width="17.42578125" style="2" customWidth="1"/>
    <col min="6921" max="6921" width="19.5703125" style="2" customWidth="1"/>
    <col min="6922" max="6922" width="15.85546875" style="2" customWidth="1"/>
    <col min="6923" max="6923" width="14.5703125" style="2" customWidth="1"/>
    <col min="6924" max="6926" width="0" style="2" hidden="1" customWidth="1"/>
    <col min="6927" max="6927" width="14.42578125" style="2" customWidth="1"/>
    <col min="6928" max="7169" width="8.7109375" style="2"/>
    <col min="7170" max="7170" width="17.28515625" style="2" customWidth="1"/>
    <col min="7171" max="7171" width="12.5703125" style="2" customWidth="1"/>
    <col min="7172" max="7172" width="13" style="2" customWidth="1"/>
    <col min="7173" max="7173" width="15.7109375" style="2" customWidth="1"/>
    <col min="7174" max="7174" width="19.5703125" style="2" customWidth="1"/>
    <col min="7175" max="7176" width="17.42578125" style="2" customWidth="1"/>
    <col min="7177" max="7177" width="19.5703125" style="2" customWidth="1"/>
    <col min="7178" max="7178" width="15.85546875" style="2" customWidth="1"/>
    <col min="7179" max="7179" width="14.5703125" style="2" customWidth="1"/>
    <col min="7180" max="7182" width="0" style="2" hidden="1" customWidth="1"/>
    <col min="7183" max="7183" width="14.42578125" style="2" customWidth="1"/>
    <col min="7184" max="7425" width="8.7109375" style="2"/>
    <col min="7426" max="7426" width="17.28515625" style="2" customWidth="1"/>
    <col min="7427" max="7427" width="12.5703125" style="2" customWidth="1"/>
    <col min="7428" max="7428" width="13" style="2" customWidth="1"/>
    <col min="7429" max="7429" width="15.7109375" style="2" customWidth="1"/>
    <col min="7430" max="7430" width="19.5703125" style="2" customWidth="1"/>
    <col min="7431" max="7432" width="17.42578125" style="2" customWidth="1"/>
    <col min="7433" max="7433" width="19.5703125" style="2" customWidth="1"/>
    <col min="7434" max="7434" width="15.85546875" style="2" customWidth="1"/>
    <col min="7435" max="7435" width="14.5703125" style="2" customWidth="1"/>
    <col min="7436" max="7438" width="0" style="2" hidden="1" customWidth="1"/>
    <col min="7439" max="7439" width="14.42578125" style="2" customWidth="1"/>
    <col min="7440" max="7681" width="8.7109375" style="2"/>
    <col min="7682" max="7682" width="17.28515625" style="2" customWidth="1"/>
    <col min="7683" max="7683" width="12.5703125" style="2" customWidth="1"/>
    <col min="7684" max="7684" width="13" style="2" customWidth="1"/>
    <col min="7685" max="7685" width="15.7109375" style="2" customWidth="1"/>
    <col min="7686" max="7686" width="19.5703125" style="2" customWidth="1"/>
    <col min="7687" max="7688" width="17.42578125" style="2" customWidth="1"/>
    <col min="7689" max="7689" width="19.5703125" style="2" customWidth="1"/>
    <col min="7690" max="7690" width="15.85546875" style="2" customWidth="1"/>
    <col min="7691" max="7691" width="14.5703125" style="2" customWidth="1"/>
    <col min="7692" max="7694" width="0" style="2" hidden="1" customWidth="1"/>
    <col min="7695" max="7695" width="14.42578125" style="2" customWidth="1"/>
    <col min="7696" max="7937" width="8.7109375" style="2"/>
    <col min="7938" max="7938" width="17.28515625" style="2" customWidth="1"/>
    <col min="7939" max="7939" width="12.5703125" style="2" customWidth="1"/>
    <col min="7940" max="7940" width="13" style="2" customWidth="1"/>
    <col min="7941" max="7941" width="15.7109375" style="2" customWidth="1"/>
    <col min="7942" max="7942" width="19.5703125" style="2" customWidth="1"/>
    <col min="7943" max="7944" width="17.42578125" style="2" customWidth="1"/>
    <col min="7945" max="7945" width="19.5703125" style="2" customWidth="1"/>
    <col min="7946" max="7946" width="15.85546875" style="2" customWidth="1"/>
    <col min="7947" max="7947" width="14.5703125" style="2" customWidth="1"/>
    <col min="7948" max="7950" width="0" style="2" hidden="1" customWidth="1"/>
    <col min="7951" max="7951" width="14.42578125" style="2" customWidth="1"/>
    <col min="7952" max="8193" width="8.7109375" style="2"/>
    <col min="8194" max="8194" width="17.28515625" style="2" customWidth="1"/>
    <col min="8195" max="8195" width="12.5703125" style="2" customWidth="1"/>
    <col min="8196" max="8196" width="13" style="2" customWidth="1"/>
    <col min="8197" max="8197" width="15.7109375" style="2" customWidth="1"/>
    <col min="8198" max="8198" width="19.5703125" style="2" customWidth="1"/>
    <col min="8199" max="8200" width="17.42578125" style="2" customWidth="1"/>
    <col min="8201" max="8201" width="19.5703125" style="2" customWidth="1"/>
    <col min="8202" max="8202" width="15.85546875" style="2" customWidth="1"/>
    <col min="8203" max="8203" width="14.5703125" style="2" customWidth="1"/>
    <col min="8204" max="8206" width="0" style="2" hidden="1" customWidth="1"/>
    <col min="8207" max="8207" width="14.42578125" style="2" customWidth="1"/>
    <col min="8208" max="8449" width="8.7109375" style="2"/>
    <col min="8450" max="8450" width="17.28515625" style="2" customWidth="1"/>
    <col min="8451" max="8451" width="12.5703125" style="2" customWidth="1"/>
    <col min="8452" max="8452" width="13" style="2" customWidth="1"/>
    <col min="8453" max="8453" width="15.7109375" style="2" customWidth="1"/>
    <col min="8454" max="8454" width="19.5703125" style="2" customWidth="1"/>
    <col min="8455" max="8456" width="17.42578125" style="2" customWidth="1"/>
    <col min="8457" max="8457" width="19.5703125" style="2" customWidth="1"/>
    <col min="8458" max="8458" width="15.85546875" style="2" customWidth="1"/>
    <col min="8459" max="8459" width="14.5703125" style="2" customWidth="1"/>
    <col min="8460" max="8462" width="0" style="2" hidden="1" customWidth="1"/>
    <col min="8463" max="8463" width="14.42578125" style="2" customWidth="1"/>
    <col min="8464" max="8705" width="8.7109375" style="2"/>
    <col min="8706" max="8706" width="17.28515625" style="2" customWidth="1"/>
    <col min="8707" max="8707" width="12.5703125" style="2" customWidth="1"/>
    <col min="8708" max="8708" width="13" style="2" customWidth="1"/>
    <col min="8709" max="8709" width="15.7109375" style="2" customWidth="1"/>
    <col min="8710" max="8710" width="19.5703125" style="2" customWidth="1"/>
    <col min="8711" max="8712" width="17.42578125" style="2" customWidth="1"/>
    <col min="8713" max="8713" width="19.5703125" style="2" customWidth="1"/>
    <col min="8714" max="8714" width="15.85546875" style="2" customWidth="1"/>
    <col min="8715" max="8715" width="14.5703125" style="2" customWidth="1"/>
    <col min="8716" max="8718" width="0" style="2" hidden="1" customWidth="1"/>
    <col min="8719" max="8719" width="14.42578125" style="2" customWidth="1"/>
    <col min="8720" max="8961" width="8.7109375" style="2"/>
    <col min="8962" max="8962" width="17.28515625" style="2" customWidth="1"/>
    <col min="8963" max="8963" width="12.5703125" style="2" customWidth="1"/>
    <col min="8964" max="8964" width="13" style="2" customWidth="1"/>
    <col min="8965" max="8965" width="15.7109375" style="2" customWidth="1"/>
    <col min="8966" max="8966" width="19.5703125" style="2" customWidth="1"/>
    <col min="8967" max="8968" width="17.42578125" style="2" customWidth="1"/>
    <col min="8969" max="8969" width="19.5703125" style="2" customWidth="1"/>
    <col min="8970" max="8970" width="15.85546875" style="2" customWidth="1"/>
    <col min="8971" max="8971" width="14.5703125" style="2" customWidth="1"/>
    <col min="8972" max="8974" width="0" style="2" hidden="1" customWidth="1"/>
    <col min="8975" max="8975" width="14.42578125" style="2" customWidth="1"/>
    <col min="8976" max="9217" width="8.7109375" style="2"/>
    <col min="9218" max="9218" width="17.28515625" style="2" customWidth="1"/>
    <col min="9219" max="9219" width="12.5703125" style="2" customWidth="1"/>
    <col min="9220" max="9220" width="13" style="2" customWidth="1"/>
    <col min="9221" max="9221" width="15.7109375" style="2" customWidth="1"/>
    <col min="9222" max="9222" width="19.5703125" style="2" customWidth="1"/>
    <col min="9223" max="9224" width="17.42578125" style="2" customWidth="1"/>
    <col min="9225" max="9225" width="19.5703125" style="2" customWidth="1"/>
    <col min="9226" max="9226" width="15.85546875" style="2" customWidth="1"/>
    <col min="9227" max="9227" width="14.5703125" style="2" customWidth="1"/>
    <col min="9228" max="9230" width="0" style="2" hidden="1" customWidth="1"/>
    <col min="9231" max="9231" width="14.42578125" style="2" customWidth="1"/>
    <col min="9232" max="9473" width="8.7109375" style="2"/>
    <col min="9474" max="9474" width="17.28515625" style="2" customWidth="1"/>
    <col min="9475" max="9475" width="12.5703125" style="2" customWidth="1"/>
    <col min="9476" max="9476" width="13" style="2" customWidth="1"/>
    <col min="9477" max="9477" width="15.7109375" style="2" customWidth="1"/>
    <col min="9478" max="9478" width="19.5703125" style="2" customWidth="1"/>
    <col min="9479" max="9480" width="17.42578125" style="2" customWidth="1"/>
    <col min="9481" max="9481" width="19.5703125" style="2" customWidth="1"/>
    <col min="9482" max="9482" width="15.85546875" style="2" customWidth="1"/>
    <col min="9483" max="9483" width="14.5703125" style="2" customWidth="1"/>
    <col min="9484" max="9486" width="0" style="2" hidden="1" customWidth="1"/>
    <col min="9487" max="9487" width="14.42578125" style="2" customWidth="1"/>
    <col min="9488" max="9729" width="8.7109375" style="2"/>
    <col min="9730" max="9730" width="17.28515625" style="2" customWidth="1"/>
    <col min="9731" max="9731" width="12.5703125" style="2" customWidth="1"/>
    <col min="9732" max="9732" width="13" style="2" customWidth="1"/>
    <col min="9733" max="9733" width="15.7109375" style="2" customWidth="1"/>
    <col min="9734" max="9734" width="19.5703125" style="2" customWidth="1"/>
    <col min="9735" max="9736" width="17.42578125" style="2" customWidth="1"/>
    <col min="9737" max="9737" width="19.5703125" style="2" customWidth="1"/>
    <col min="9738" max="9738" width="15.85546875" style="2" customWidth="1"/>
    <col min="9739" max="9739" width="14.5703125" style="2" customWidth="1"/>
    <col min="9740" max="9742" width="0" style="2" hidden="1" customWidth="1"/>
    <col min="9743" max="9743" width="14.42578125" style="2" customWidth="1"/>
    <col min="9744" max="9985" width="8.7109375" style="2"/>
    <col min="9986" max="9986" width="17.28515625" style="2" customWidth="1"/>
    <col min="9987" max="9987" width="12.5703125" style="2" customWidth="1"/>
    <col min="9988" max="9988" width="13" style="2" customWidth="1"/>
    <col min="9989" max="9989" width="15.7109375" style="2" customWidth="1"/>
    <col min="9990" max="9990" width="19.5703125" style="2" customWidth="1"/>
    <col min="9991" max="9992" width="17.42578125" style="2" customWidth="1"/>
    <col min="9993" max="9993" width="19.5703125" style="2" customWidth="1"/>
    <col min="9994" max="9994" width="15.85546875" style="2" customWidth="1"/>
    <col min="9995" max="9995" width="14.5703125" style="2" customWidth="1"/>
    <col min="9996" max="9998" width="0" style="2" hidden="1" customWidth="1"/>
    <col min="9999" max="9999" width="14.42578125" style="2" customWidth="1"/>
    <col min="10000" max="10241" width="8.7109375" style="2"/>
    <col min="10242" max="10242" width="17.28515625" style="2" customWidth="1"/>
    <col min="10243" max="10243" width="12.5703125" style="2" customWidth="1"/>
    <col min="10244" max="10244" width="13" style="2" customWidth="1"/>
    <col min="10245" max="10245" width="15.7109375" style="2" customWidth="1"/>
    <col min="10246" max="10246" width="19.5703125" style="2" customWidth="1"/>
    <col min="10247" max="10248" width="17.42578125" style="2" customWidth="1"/>
    <col min="10249" max="10249" width="19.5703125" style="2" customWidth="1"/>
    <col min="10250" max="10250" width="15.85546875" style="2" customWidth="1"/>
    <col min="10251" max="10251" width="14.5703125" style="2" customWidth="1"/>
    <col min="10252" max="10254" width="0" style="2" hidden="1" customWidth="1"/>
    <col min="10255" max="10255" width="14.42578125" style="2" customWidth="1"/>
    <col min="10256" max="10497" width="8.7109375" style="2"/>
    <col min="10498" max="10498" width="17.28515625" style="2" customWidth="1"/>
    <col min="10499" max="10499" width="12.5703125" style="2" customWidth="1"/>
    <col min="10500" max="10500" width="13" style="2" customWidth="1"/>
    <col min="10501" max="10501" width="15.7109375" style="2" customWidth="1"/>
    <col min="10502" max="10502" width="19.5703125" style="2" customWidth="1"/>
    <col min="10503" max="10504" width="17.42578125" style="2" customWidth="1"/>
    <col min="10505" max="10505" width="19.5703125" style="2" customWidth="1"/>
    <col min="10506" max="10506" width="15.85546875" style="2" customWidth="1"/>
    <col min="10507" max="10507" width="14.5703125" style="2" customWidth="1"/>
    <col min="10508" max="10510" width="0" style="2" hidden="1" customWidth="1"/>
    <col min="10511" max="10511" width="14.42578125" style="2" customWidth="1"/>
    <col min="10512" max="10753" width="8.7109375" style="2"/>
    <col min="10754" max="10754" width="17.28515625" style="2" customWidth="1"/>
    <col min="10755" max="10755" width="12.5703125" style="2" customWidth="1"/>
    <col min="10756" max="10756" width="13" style="2" customWidth="1"/>
    <col min="10757" max="10757" width="15.7109375" style="2" customWidth="1"/>
    <col min="10758" max="10758" width="19.5703125" style="2" customWidth="1"/>
    <col min="10759" max="10760" width="17.42578125" style="2" customWidth="1"/>
    <col min="10761" max="10761" width="19.5703125" style="2" customWidth="1"/>
    <col min="10762" max="10762" width="15.85546875" style="2" customWidth="1"/>
    <col min="10763" max="10763" width="14.5703125" style="2" customWidth="1"/>
    <col min="10764" max="10766" width="0" style="2" hidden="1" customWidth="1"/>
    <col min="10767" max="10767" width="14.42578125" style="2" customWidth="1"/>
    <col min="10768" max="11009" width="8.7109375" style="2"/>
    <col min="11010" max="11010" width="17.28515625" style="2" customWidth="1"/>
    <col min="11011" max="11011" width="12.5703125" style="2" customWidth="1"/>
    <col min="11012" max="11012" width="13" style="2" customWidth="1"/>
    <col min="11013" max="11013" width="15.7109375" style="2" customWidth="1"/>
    <col min="11014" max="11014" width="19.5703125" style="2" customWidth="1"/>
    <col min="11015" max="11016" width="17.42578125" style="2" customWidth="1"/>
    <col min="11017" max="11017" width="19.5703125" style="2" customWidth="1"/>
    <col min="11018" max="11018" width="15.85546875" style="2" customWidth="1"/>
    <col min="11019" max="11019" width="14.5703125" style="2" customWidth="1"/>
    <col min="11020" max="11022" width="0" style="2" hidden="1" customWidth="1"/>
    <col min="11023" max="11023" width="14.42578125" style="2" customWidth="1"/>
    <col min="11024" max="11265" width="8.7109375" style="2"/>
    <col min="11266" max="11266" width="17.28515625" style="2" customWidth="1"/>
    <col min="11267" max="11267" width="12.5703125" style="2" customWidth="1"/>
    <col min="11268" max="11268" width="13" style="2" customWidth="1"/>
    <col min="11269" max="11269" width="15.7109375" style="2" customWidth="1"/>
    <col min="11270" max="11270" width="19.5703125" style="2" customWidth="1"/>
    <col min="11271" max="11272" width="17.42578125" style="2" customWidth="1"/>
    <col min="11273" max="11273" width="19.5703125" style="2" customWidth="1"/>
    <col min="11274" max="11274" width="15.85546875" style="2" customWidth="1"/>
    <col min="11275" max="11275" width="14.5703125" style="2" customWidth="1"/>
    <col min="11276" max="11278" width="0" style="2" hidden="1" customWidth="1"/>
    <col min="11279" max="11279" width="14.42578125" style="2" customWidth="1"/>
    <col min="11280" max="11521" width="8.7109375" style="2"/>
    <col min="11522" max="11522" width="17.28515625" style="2" customWidth="1"/>
    <col min="11523" max="11523" width="12.5703125" style="2" customWidth="1"/>
    <col min="11524" max="11524" width="13" style="2" customWidth="1"/>
    <col min="11525" max="11525" width="15.7109375" style="2" customWidth="1"/>
    <col min="11526" max="11526" width="19.5703125" style="2" customWidth="1"/>
    <col min="11527" max="11528" width="17.42578125" style="2" customWidth="1"/>
    <col min="11529" max="11529" width="19.5703125" style="2" customWidth="1"/>
    <col min="11530" max="11530" width="15.85546875" style="2" customWidth="1"/>
    <col min="11531" max="11531" width="14.5703125" style="2" customWidth="1"/>
    <col min="11532" max="11534" width="0" style="2" hidden="1" customWidth="1"/>
    <col min="11535" max="11535" width="14.42578125" style="2" customWidth="1"/>
    <col min="11536" max="11777" width="8.7109375" style="2"/>
    <col min="11778" max="11778" width="17.28515625" style="2" customWidth="1"/>
    <col min="11779" max="11779" width="12.5703125" style="2" customWidth="1"/>
    <col min="11780" max="11780" width="13" style="2" customWidth="1"/>
    <col min="11781" max="11781" width="15.7109375" style="2" customWidth="1"/>
    <col min="11782" max="11782" width="19.5703125" style="2" customWidth="1"/>
    <col min="11783" max="11784" width="17.42578125" style="2" customWidth="1"/>
    <col min="11785" max="11785" width="19.5703125" style="2" customWidth="1"/>
    <col min="11786" max="11786" width="15.85546875" style="2" customWidth="1"/>
    <col min="11787" max="11787" width="14.5703125" style="2" customWidth="1"/>
    <col min="11788" max="11790" width="0" style="2" hidden="1" customWidth="1"/>
    <col min="11791" max="11791" width="14.42578125" style="2" customWidth="1"/>
    <col min="11792" max="12033" width="8.7109375" style="2"/>
    <col min="12034" max="12034" width="17.28515625" style="2" customWidth="1"/>
    <col min="12035" max="12035" width="12.5703125" style="2" customWidth="1"/>
    <col min="12036" max="12036" width="13" style="2" customWidth="1"/>
    <col min="12037" max="12037" width="15.7109375" style="2" customWidth="1"/>
    <col min="12038" max="12038" width="19.5703125" style="2" customWidth="1"/>
    <col min="12039" max="12040" width="17.42578125" style="2" customWidth="1"/>
    <col min="12041" max="12041" width="19.5703125" style="2" customWidth="1"/>
    <col min="12042" max="12042" width="15.85546875" style="2" customWidth="1"/>
    <col min="12043" max="12043" width="14.5703125" style="2" customWidth="1"/>
    <col min="12044" max="12046" width="0" style="2" hidden="1" customWidth="1"/>
    <col min="12047" max="12047" width="14.42578125" style="2" customWidth="1"/>
    <col min="12048" max="12289" width="8.7109375" style="2"/>
    <col min="12290" max="12290" width="17.28515625" style="2" customWidth="1"/>
    <col min="12291" max="12291" width="12.5703125" style="2" customWidth="1"/>
    <col min="12292" max="12292" width="13" style="2" customWidth="1"/>
    <col min="12293" max="12293" width="15.7109375" style="2" customWidth="1"/>
    <col min="12294" max="12294" width="19.5703125" style="2" customWidth="1"/>
    <col min="12295" max="12296" width="17.42578125" style="2" customWidth="1"/>
    <col min="12297" max="12297" width="19.5703125" style="2" customWidth="1"/>
    <col min="12298" max="12298" width="15.85546875" style="2" customWidth="1"/>
    <col min="12299" max="12299" width="14.5703125" style="2" customWidth="1"/>
    <col min="12300" max="12302" width="0" style="2" hidden="1" customWidth="1"/>
    <col min="12303" max="12303" width="14.42578125" style="2" customWidth="1"/>
    <col min="12304" max="12545" width="8.7109375" style="2"/>
    <col min="12546" max="12546" width="17.28515625" style="2" customWidth="1"/>
    <col min="12547" max="12547" width="12.5703125" style="2" customWidth="1"/>
    <col min="12548" max="12548" width="13" style="2" customWidth="1"/>
    <col min="12549" max="12549" width="15.7109375" style="2" customWidth="1"/>
    <col min="12550" max="12550" width="19.5703125" style="2" customWidth="1"/>
    <col min="12551" max="12552" width="17.42578125" style="2" customWidth="1"/>
    <col min="12553" max="12553" width="19.5703125" style="2" customWidth="1"/>
    <col min="12554" max="12554" width="15.85546875" style="2" customWidth="1"/>
    <col min="12555" max="12555" width="14.5703125" style="2" customWidth="1"/>
    <col min="12556" max="12558" width="0" style="2" hidden="1" customWidth="1"/>
    <col min="12559" max="12559" width="14.42578125" style="2" customWidth="1"/>
    <col min="12560" max="12801" width="8.7109375" style="2"/>
    <col min="12802" max="12802" width="17.28515625" style="2" customWidth="1"/>
    <col min="12803" max="12803" width="12.5703125" style="2" customWidth="1"/>
    <col min="12804" max="12804" width="13" style="2" customWidth="1"/>
    <col min="12805" max="12805" width="15.7109375" style="2" customWidth="1"/>
    <col min="12806" max="12806" width="19.5703125" style="2" customWidth="1"/>
    <col min="12807" max="12808" width="17.42578125" style="2" customWidth="1"/>
    <col min="12809" max="12809" width="19.5703125" style="2" customWidth="1"/>
    <col min="12810" max="12810" width="15.85546875" style="2" customWidth="1"/>
    <col min="12811" max="12811" width="14.5703125" style="2" customWidth="1"/>
    <col min="12812" max="12814" width="0" style="2" hidden="1" customWidth="1"/>
    <col min="12815" max="12815" width="14.42578125" style="2" customWidth="1"/>
    <col min="12816" max="13057" width="8.7109375" style="2"/>
    <col min="13058" max="13058" width="17.28515625" style="2" customWidth="1"/>
    <col min="13059" max="13059" width="12.5703125" style="2" customWidth="1"/>
    <col min="13060" max="13060" width="13" style="2" customWidth="1"/>
    <col min="13061" max="13061" width="15.7109375" style="2" customWidth="1"/>
    <col min="13062" max="13062" width="19.5703125" style="2" customWidth="1"/>
    <col min="13063" max="13064" width="17.42578125" style="2" customWidth="1"/>
    <col min="13065" max="13065" width="19.5703125" style="2" customWidth="1"/>
    <col min="13066" max="13066" width="15.85546875" style="2" customWidth="1"/>
    <col min="13067" max="13067" width="14.5703125" style="2" customWidth="1"/>
    <col min="13068" max="13070" width="0" style="2" hidden="1" customWidth="1"/>
    <col min="13071" max="13071" width="14.42578125" style="2" customWidth="1"/>
    <col min="13072" max="13313" width="8.7109375" style="2"/>
    <col min="13314" max="13314" width="17.28515625" style="2" customWidth="1"/>
    <col min="13315" max="13315" width="12.5703125" style="2" customWidth="1"/>
    <col min="13316" max="13316" width="13" style="2" customWidth="1"/>
    <col min="13317" max="13317" width="15.7109375" style="2" customWidth="1"/>
    <col min="13318" max="13318" width="19.5703125" style="2" customWidth="1"/>
    <col min="13319" max="13320" width="17.42578125" style="2" customWidth="1"/>
    <col min="13321" max="13321" width="19.5703125" style="2" customWidth="1"/>
    <col min="13322" max="13322" width="15.85546875" style="2" customWidth="1"/>
    <col min="13323" max="13323" width="14.5703125" style="2" customWidth="1"/>
    <col min="13324" max="13326" width="0" style="2" hidden="1" customWidth="1"/>
    <col min="13327" max="13327" width="14.42578125" style="2" customWidth="1"/>
    <col min="13328" max="13569" width="8.7109375" style="2"/>
    <col min="13570" max="13570" width="17.28515625" style="2" customWidth="1"/>
    <col min="13571" max="13571" width="12.5703125" style="2" customWidth="1"/>
    <col min="13572" max="13572" width="13" style="2" customWidth="1"/>
    <col min="13573" max="13573" width="15.7109375" style="2" customWidth="1"/>
    <col min="13574" max="13574" width="19.5703125" style="2" customWidth="1"/>
    <col min="13575" max="13576" width="17.42578125" style="2" customWidth="1"/>
    <col min="13577" max="13577" width="19.5703125" style="2" customWidth="1"/>
    <col min="13578" max="13578" width="15.85546875" style="2" customWidth="1"/>
    <col min="13579" max="13579" width="14.5703125" style="2" customWidth="1"/>
    <col min="13580" max="13582" width="0" style="2" hidden="1" customWidth="1"/>
    <col min="13583" max="13583" width="14.42578125" style="2" customWidth="1"/>
    <col min="13584" max="13825" width="8.7109375" style="2"/>
    <col min="13826" max="13826" width="17.28515625" style="2" customWidth="1"/>
    <col min="13827" max="13827" width="12.5703125" style="2" customWidth="1"/>
    <col min="13828" max="13828" width="13" style="2" customWidth="1"/>
    <col min="13829" max="13829" width="15.7109375" style="2" customWidth="1"/>
    <col min="13830" max="13830" width="19.5703125" style="2" customWidth="1"/>
    <col min="13831" max="13832" width="17.42578125" style="2" customWidth="1"/>
    <col min="13833" max="13833" width="19.5703125" style="2" customWidth="1"/>
    <col min="13834" max="13834" width="15.85546875" style="2" customWidth="1"/>
    <col min="13835" max="13835" width="14.5703125" style="2" customWidth="1"/>
    <col min="13836" max="13838" width="0" style="2" hidden="1" customWidth="1"/>
    <col min="13839" max="13839" width="14.42578125" style="2" customWidth="1"/>
    <col min="13840" max="14081" width="8.7109375" style="2"/>
    <col min="14082" max="14082" width="17.28515625" style="2" customWidth="1"/>
    <col min="14083" max="14083" width="12.5703125" style="2" customWidth="1"/>
    <col min="14084" max="14084" width="13" style="2" customWidth="1"/>
    <col min="14085" max="14085" width="15.7109375" style="2" customWidth="1"/>
    <col min="14086" max="14086" width="19.5703125" style="2" customWidth="1"/>
    <col min="14087" max="14088" width="17.42578125" style="2" customWidth="1"/>
    <col min="14089" max="14089" width="19.5703125" style="2" customWidth="1"/>
    <col min="14090" max="14090" width="15.85546875" style="2" customWidth="1"/>
    <col min="14091" max="14091" width="14.5703125" style="2" customWidth="1"/>
    <col min="14092" max="14094" width="0" style="2" hidden="1" customWidth="1"/>
    <col min="14095" max="14095" width="14.42578125" style="2" customWidth="1"/>
    <col min="14096" max="14337" width="8.7109375" style="2"/>
    <col min="14338" max="14338" width="17.28515625" style="2" customWidth="1"/>
    <col min="14339" max="14339" width="12.5703125" style="2" customWidth="1"/>
    <col min="14340" max="14340" width="13" style="2" customWidth="1"/>
    <col min="14341" max="14341" width="15.7109375" style="2" customWidth="1"/>
    <col min="14342" max="14342" width="19.5703125" style="2" customWidth="1"/>
    <col min="14343" max="14344" width="17.42578125" style="2" customWidth="1"/>
    <col min="14345" max="14345" width="19.5703125" style="2" customWidth="1"/>
    <col min="14346" max="14346" width="15.85546875" style="2" customWidth="1"/>
    <col min="14347" max="14347" width="14.5703125" style="2" customWidth="1"/>
    <col min="14348" max="14350" width="0" style="2" hidden="1" customWidth="1"/>
    <col min="14351" max="14351" width="14.42578125" style="2" customWidth="1"/>
    <col min="14352" max="14593" width="8.7109375" style="2"/>
    <col min="14594" max="14594" width="17.28515625" style="2" customWidth="1"/>
    <col min="14595" max="14595" width="12.5703125" style="2" customWidth="1"/>
    <col min="14596" max="14596" width="13" style="2" customWidth="1"/>
    <col min="14597" max="14597" width="15.7109375" style="2" customWidth="1"/>
    <col min="14598" max="14598" width="19.5703125" style="2" customWidth="1"/>
    <col min="14599" max="14600" width="17.42578125" style="2" customWidth="1"/>
    <col min="14601" max="14601" width="19.5703125" style="2" customWidth="1"/>
    <col min="14602" max="14602" width="15.85546875" style="2" customWidth="1"/>
    <col min="14603" max="14603" width="14.5703125" style="2" customWidth="1"/>
    <col min="14604" max="14606" width="0" style="2" hidden="1" customWidth="1"/>
    <col min="14607" max="14607" width="14.42578125" style="2" customWidth="1"/>
    <col min="14608" max="14849" width="8.7109375" style="2"/>
    <col min="14850" max="14850" width="17.28515625" style="2" customWidth="1"/>
    <col min="14851" max="14851" width="12.5703125" style="2" customWidth="1"/>
    <col min="14852" max="14852" width="13" style="2" customWidth="1"/>
    <col min="14853" max="14853" width="15.7109375" style="2" customWidth="1"/>
    <col min="14854" max="14854" width="19.5703125" style="2" customWidth="1"/>
    <col min="14855" max="14856" width="17.42578125" style="2" customWidth="1"/>
    <col min="14857" max="14857" width="19.5703125" style="2" customWidth="1"/>
    <col min="14858" max="14858" width="15.85546875" style="2" customWidth="1"/>
    <col min="14859" max="14859" width="14.5703125" style="2" customWidth="1"/>
    <col min="14860" max="14862" width="0" style="2" hidden="1" customWidth="1"/>
    <col min="14863" max="14863" width="14.42578125" style="2" customWidth="1"/>
    <col min="14864" max="15105" width="8.7109375" style="2"/>
    <col min="15106" max="15106" width="17.28515625" style="2" customWidth="1"/>
    <col min="15107" max="15107" width="12.5703125" style="2" customWidth="1"/>
    <col min="15108" max="15108" width="13" style="2" customWidth="1"/>
    <col min="15109" max="15109" width="15.7109375" style="2" customWidth="1"/>
    <col min="15110" max="15110" width="19.5703125" style="2" customWidth="1"/>
    <col min="15111" max="15112" width="17.42578125" style="2" customWidth="1"/>
    <col min="15113" max="15113" width="19.5703125" style="2" customWidth="1"/>
    <col min="15114" max="15114" width="15.85546875" style="2" customWidth="1"/>
    <col min="15115" max="15115" width="14.5703125" style="2" customWidth="1"/>
    <col min="15116" max="15118" width="0" style="2" hidden="1" customWidth="1"/>
    <col min="15119" max="15119" width="14.42578125" style="2" customWidth="1"/>
    <col min="15120" max="15361" width="8.7109375" style="2"/>
    <col min="15362" max="15362" width="17.28515625" style="2" customWidth="1"/>
    <col min="15363" max="15363" width="12.5703125" style="2" customWidth="1"/>
    <col min="15364" max="15364" width="13" style="2" customWidth="1"/>
    <col min="15365" max="15365" width="15.7109375" style="2" customWidth="1"/>
    <col min="15366" max="15366" width="19.5703125" style="2" customWidth="1"/>
    <col min="15367" max="15368" width="17.42578125" style="2" customWidth="1"/>
    <col min="15369" max="15369" width="19.5703125" style="2" customWidth="1"/>
    <col min="15370" max="15370" width="15.85546875" style="2" customWidth="1"/>
    <col min="15371" max="15371" width="14.5703125" style="2" customWidth="1"/>
    <col min="15372" max="15374" width="0" style="2" hidden="1" customWidth="1"/>
    <col min="15375" max="15375" width="14.42578125" style="2" customWidth="1"/>
    <col min="15376" max="15617" width="8.7109375" style="2"/>
    <col min="15618" max="15618" width="17.28515625" style="2" customWidth="1"/>
    <col min="15619" max="15619" width="12.5703125" style="2" customWidth="1"/>
    <col min="15620" max="15620" width="13" style="2" customWidth="1"/>
    <col min="15621" max="15621" width="15.7109375" style="2" customWidth="1"/>
    <col min="15622" max="15622" width="19.5703125" style="2" customWidth="1"/>
    <col min="15623" max="15624" width="17.42578125" style="2" customWidth="1"/>
    <col min="15625" max="15625" width="19.5703125" style="2" customWidth="1"/>
    <col min="15626" max="15626" width="15.85546875" style="2" customWidth="1"/>
    <col min="15627" max="15627" width="14.5703125" style="2" customWidth="1"/>
    <col min="15628" max="15630" width="0" style="2" hidden="1" customWidth="1"/>
    <col min="15631" max="15631" width="14.42578125" style="2" customWidth="1"/>
    <col min="15632" max="15873" width="8.7109375" style="2"/>
    <col min="15874" max="15874" width="17.28515625" style="2" customWidth="1"/>
    <col min="15875" max="15875" width="12.5703125" style="2" customWidth="1"/>
    <col min="15876" max="15876" width="13" style="2" customWidth="1"/>
    <col min="15877" max="15877" width="15.7109375" style="2" customWidth="1"/>
    <col min="15878" max="15878" width="19.5703125" style="2" customWidth="1"/>
    <col min="15879" max="15880" width="17.42578125" style="2" customWidth="1"/>
    <col min="15881" max="15881" width="19.5703125" style="2" customWidth="1"/>
    <col min="15882" max="15882" width="15.85546875" style="2" customWidth="1"/>
    <col min="15883" max="15883" width="14.5703125" style="2" customWidth="1"/>
    <col min="15884" max="15886" width="0" style="2" hidden="1" customWidth="1"/>
    <col min="15887" max="15887" width="14.42578125" style="2" customWidth="1"/>
    <col min="15888" max="16129" width="8.7109375" style="2"/>
    <col min="16130" max="16130" width="17.28515625" style="2" customWidth="1"/>
    <col min="16131" max="16131" width="12.5703125" style="2" customWidth="1"/>
    <col min="16132" max="16132" width="13" style="2" customWidth="1"/>
    <col min="16133" max="16133" width="15.7109375" style="2" customWidth="1"/>
    <col min="16134" max="16134" width="19.5703125" style="2" customWidth="1"/>
    <col min="16135" max="16136" width="17.42578125" style="2" customWidth="1"/>
    <col min="16137" max="16137" width="19.5703125" style="2" customWidth="1"/>
    <col min="16138" max="16138" width="15.85546875" style="2" customWidth="1"/>
    <col min="16139" max="16139" width="14.5703125" style="2" customWidth="1"/>
    <col min="16140" max="16142" width="0" style="2" hidden="1" customWidth="1"/>
    <col min="16143" max="16143" width="14.42578125" style="2" customWidth="1"/>
    <col min="16144" max="16384" width="8.7109375" style="2"/>
  </cols>
  <sheetData>
    <row r="2" spans="1:15" ht="21">
      <c r="A2" s="1" t="s">
        <v>0</v>
      </c>
    </row>
    <row r="3" spans="1:15">
      <c r="A3" s="3" t="str">
        <f>'[23]Air Bawah Tanah'!A3</f>
        <v>Bulan : Mei 2022</v>
      </c>
    </row>
    <row r="4" spans="1:15">
      <c r="L4" s="2" t="s">
        <v>1</v>
      </c>
      <c r="M4" s="2" t="s">
        <v>2</v>
      </c>
    </row>
    <row r="5" spans="1:15" ht="32.25" customHeight="1">
      <c r="A5" s="5" t="s">
        <v>3</v>
      </c>
      <c r="B5" s="5" t="s">
        <v>4</v>
      </c>
      <c r="C5" s="5" t="s">
        <v>5</v>
      </c>
      <c r="D5" s="5" t="s">
        <v>25</v>
      </c>
      <c r="E5" s="6" t="s">
        <v>6</v>
      </c>
      <c r="F5" s="5" t="s">
        <v>7</v>
      </c>
      <c r="G5" s="68" t="s">
        <v>8</v>
      </c>
      <c r="H5" s="9" t="s">
        <v>24</v>
      </c>
      <c r="I5" s="10" t="s">
        <v>10</v>
      </c>
      <c r="J5" s="6" t="s">
        <v>11</v>
      </c>
      <c r="L5" s="11">
        <v>3400</v>
      </c>
      <c r="M5" s="11">
        <v>12000</v>
      </c>
      <c r="O5" s="12" t="s">
        <v>12</v>
      </c>
    </row>
    <row r="6" spans="1:15" s="62" customFormat="1" ht="24.95" customHeight="1">
      <c r="A6" s="277" t="s">
        <v>17</v>
      </c>
      <c r="B6" s="99">
        <v>6.9899999999999984</v>
      </c>
      <c r="C6" s="278">
        <v>8.1333333333333329</v>
      </c>
      <c r="D6" s="115">
        <v>1.75973715651135</v>
      </c>
      <c r="E6" s="109">
        <v>4781.7192291476849</v>
      </c>
      <c r="F6" s="279">
        <v>0</v>
      </c>
      <c r="G6" s="279">
        <v>0</v>
      </c>
      <c r="H6" s="279">
        <v>0</v>
      </c>
      <c r="I6" s="280">
        <f>(F6*3500)+(G6*13000)+(H6*18000)</f>
        <v>0</v>
      </c>
      <c r="J6" s="281">
        <f>I6/E6</f>
        <v>0</v>
      </c>
      <c r="K6" s="59"/>
      <c r="L6" s="60">
        <f>F6*$L$5</f>
        <v>0</v>
      </c>
      <c r="M6" s="60">
        <f>G6*$M$5</f>
        <v>0</v>
      </c>
      <c r="N6" s="60">
        <f>L6+M6</f>
        <v>0</v>
      </c>
      <c r="O6" s="61">
        <f>F6/30</f>
        <v>0</v>
      </c>
    </row>
    <row r="7" spans="1:15" s="62" customFormat="1" ht="24.95" customHeight="1">
      <c r="A7" s="282" t="s">
        <v>19</v>
      </c>
      <c r="B7" s="99">
        <v>7.36551724137931</v>
      </c>
      <c r="C7" s="283">
        <v>33</v>
      </c>
      <c r="D7" s="115">
        <v>8.9501568100358426</v>
      </c>
      <c r="E7" s="284">
        <v>24315.604233285881</v>
      </c>
      <c r="F7" s="285">
        <v>0</v>
      </c>
      <c r="G7" s="285">
        <v>0</v>
      </c>
      <c r="H7" s="285">
        <v>0</v>
      </c>
      <c r="I7" s="286">
        <f>(F7*3500)+(G7*13000)+(H7*18000)</f>
        <v>0</v>
      </c>
      <c r="J7" s="281">
        <f>I7/E7</f>
        <v>0</v>
      </c>
      <c r="K7" s="59"/>
      <c r="L7" s="60">
        <f>F7*$L$5</f>
        <v>0</v>
      </c>
      <c r="M7" s="66"/>
      <c r="N7" s="60"/>
      <c r="O7" s="61">
        <f>F7/30</f>
        <v>0</v>
      </c>
    </row>
    <row r="8" spans="1:15" s="62" customFormat="1" ht="24.95" customHeight="1">
      <c r="A8" s="282" t="s">
        <v>20</v>
      </c>
      <c r="B8" s="99">
        <v>7.2322580645161283</v>
      </c>
      <c r="C8" s="287">
        <v>19.774193548387096</v>
      </c>
      <c r="D8" s="115">
        <v>69.763254181600956</v>
      </c>
      <c r="E8" s="284">
        <v>186853.89945673355</v>
      </c>
      <c r="F8" s="102">
        <v>5100</v>
      </c>
      <c r="G8" s="285">
        <v>0</v>
      </c>
      <c r="H8" s="285">
        <v>1650</v>
      </c>
      <c r="I8" s="286">
        <f>(F8*3500)+(G8*13000)+(H8*18000)</f>
        <v>47550000</v>
      </c>
      <c r="J8" s="281">
        <f>I8/E8</f>
        <v>254.47689418443372</v>
      </c>
      <c r="K8" s="59"/>
      <c r="L8" s="60">
        <f>F8*$L$5</f>
        <v>17340000</v>
      </c>
      <c r="M8" s="66"/>
      <c r="N8" s="60"/>
      <c r="O8" s="61">
        <f>F8/30</f>
        <v>170</v>
      </c>
    </row>
    <row r="9" spans="1:15" s="62" customFormat="1" ht="24.95" customHeight="1">
      <c r="A9" s="282" t="s">
        <v>21</v>
      </c>
      <c r="B9" s="99">
        <v>6.7161290322580651</v>
      </c>
      <c r="C9" s="283">
        <v>26.870967741935484</v>
      </c>
      <c r="D9" s="115">
        <v>79.725541367980881</v>
      </c>
      <c r="E9" s="284">
        <v>213536.89107631781</v>
      </c>
      <c r="F9" s="102">
        <v>9900</v>
      </c>
      <c r="G9" s="285">
        <v>0</v>
      </c>
      <c r="H9" s="285">
        <v>12875</v>
      </c>
      <c r="I9" s="286">
        <f>(F9*3500)+(G9*13000)+(H9*18000)</f>
        <v>266400000</v>
      </c>
      <c r="J9" s="281">
        <f>I9/E9</f>
        <v>1247.5596074159803</v>
      </c>
      <c r="K9" s="59"/>
      <c r="L9" s="60"/>
      <c r="M9" s="66"/>
      <c r="N9" s="60"/>
      <c r="O9" s="61"/>
    </row>
    <row r="10" spans="1:15" ht="24.95" customHeight="1">
      <c r="A10" s="36" t="s">
        <v>22</v>
      </c>
      <c r="B10" s="37">
        <f>AVERAGE(B6:B9)</f>
        <v>7.0759760845383752</v>
      </c>
      <c r="C10" s="37">
        <f>AVERAGE(C6:C9)</f>
        <v>21.944623655913979</v>
      </c>
      <c r="D10" s="37">
        <f>AVERAGE(D6:D9)</f>
        <v>40.049672379032259</v>
      </c>
      <c r="E10" s="288">
        <f>SUM(E6:E9)</f>
        <v>429488.11399548489</v>
      </c>
      <c r="F10" s="39">
        <f>SUM(F6:F9)</f>
        <v>15000</v>
      </c>
      <c r="G10" s="39">
        <f>SUM(G6:G9)</f>
        <v>0</v>
      </c>
      <c r="H10" s="39">
        <f>SUM(H6:H9)</f>
        <v>14525</v>
      </c>
      <c r="I10" s="39">
        <f>SUM(I6:I9)</f>
        <v>313950000</v>
      </c>
      <c r="J10" s="77">
        <f>I10/E10</f>
        <v>730.98646916990231</v>
      </c>
      <c r="O10" s="41"/>
    </row>
    <row r="11" spans="1:15">
      <c r="N11" s="42"/>
    </row>
    <row r="13" spans="1:15">
      <c r="I13" s="111"/>
    </row>
    <row r="15" spans="1:15">
      <c r="G15" s="111"/>
    </row>
  </sheetData>
  <sheetProtection selectLockedCells="1" selectUnlockedCells="1"/>
  <pageMargins left="0.7" right="0.7" top="0.75" bottom="0.75" header="0.51180555555555551" footer="0.51180555555555551"/>
  <pageSetup firstPageNumber="0" orientation="portrait" horizontalDpi="300" verticalDpi="300" r:id="rId1"/>
  <headerFooter alignWithMargins="0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2:O11"/>
  <sheetViews>
    <sheetView zoomScale="85" zoomScaleNormal="85" workbookViewId="0">
      <selection activeCell="B6" sqref="B6:J6"/>
    </sheetView>
  </sheetViews>
  <sheetFormatPr defaultRowHeight="15"/>
  <cols>
    <col min="1" max="1" width="17.28515625" style="2" customWidth="1"/>
    <col min="2" max="2" width="12.5703125" style="2" customWidth="1"/>
    <col min="3" max="3" width="13" style="2" customWidth="1"/>
    <col min="4" max="4" width="18" style="2" bestFit="1" customWidth="1"/>
    <col min="5" max="5" width="15.7109375" style="2" customWidth="1"/>
    <col min="6" max="6" width="19.5703125" style="2" customWidth="1"/>
    <col min="7" max="8" width="17.42578125" style="2" customWidth="1"/>
    <col min="9" max="9" width="19.5703125" style="2" customWidth="1"/>
    <col min="10" max="10" width="15.85546875" style="2" customWidth="1"/>
    <col min="11" max="11" width="14.5703125" style="2" customWidth="1"/>
    <col min="12" max="14" width="0" style="2" hidden="1" customWidth="1"/>
    <col min="15" max="15" width="14.42578125" style="2" customWidth="1"/>
    <col min="16" max="257" width="8.7109375" style="2"/>
    <col min="258" max="258" width="17.28515625" style="2" customWidth="1"/>
    <col min="259" max="259" width="12.5703125" style="2" customWidth="1"/>
    <col min="260" max="260" width="13" style="2" customWidth="1"/>
    <col min="261" max="261" width="15.7109375" style="2" customWidth="1"/>
    <col min="262" max="262" width="19.5703125" style="2" customWidth="1"/>
    <col min="263" max="264" width="17.42578125" style="2" customWidth="1"/>
    <col min="265" max="265" width="19.5703125" style="2" customWidth="1"/>
    <col min="266" max="266" width="15.85546875" style="2" customWidth="1"/>
    <col min="267" max="267" width="14.5703125" style="2" customWidth="1"/>
    <col min="268" max="270" width="0" style="2" hidden="1" customWidth="1"/>
    <col min="271" max="271" width="14.42578125" style="2" customWidth="1"/>
    <col min="272" max="513" width="8.7109375" style="2"/>
    <col min="514" max="514" width="17.28515625" style="2" customWidth="1"/>
    <col min="515" max="515" width="12.5703125" style="2" customWidth="1"/>
    <col min="516" max="516" width="13" style="2" customWidth="1"/>
    <col min="517" max="517" width="15.7109375" style="2" customWidth="1"/>
    <col min="518" max="518" width="19.5703125" style="2" customWidth="1"/>
    <col min="519" max="520" width="17.42578125" style="2" customWidth="1"/>
    <col min="521" max="521" width="19.5703125" style="2" customWidth="1"/>
    <col min="522" max="522" width="15.85546875" style="2" customWidth="1"/>
    <col min="523" max="523" width="14.5703125" style="2" customWidth="1"/>
    <col min="524" max="526" width="0" style="2" hidden="1" customWidth="1"/>
    <col min="527" max="527" width="14.42578125" style="2" customWidth="1"/>
    <col min="528" max="769" width="8.7109375" style="2"/>
    <col min="770" max="770" width="17.28515625" style="2" customWidth="1"/>
    <col min="771" max="771" width="12.5703125" style="2" customWidth="1"/>
    <col min="772" max="772" width="13" style="2" customWidth="1"/>
    <col min="773" max="773" width="15.7109375" style="2" customWidth="1"/>
    <col min="774" max="774" width="19.5703125" style="2" customWidth="1"/>
    <col min="775" max="776" width="17.42578125" style="2" customWidth="1"/>
    <col min="777" max="777" width="19.5703125" style="2" customWidth="1"/>
    <col min="778" max="778" width="15.85546875" style="2" customWidth="1"/>
    <col min="779" max="779" width="14.5703125" style="2" customWidth="1"/>
    <col min="780" max="782" width="0" style="2" hidden="1" customWidth="1"/>
    <col min="783" max="783" width="14.42578125" style="2" customWidth="1"/>
    <col min="784" max="1025" width="8.7109375" style="2"/>
    <col min="1026" max="1026" width="17.28515625" style="2" customWidth="1"/>
    <col min="1027" max="1027" width="12.5703125" style="2" customWidth="1"/>
    <col min="1028" max="1028" width="13" style="2" customWidth="1"/>
    <col min="1029" max="1029" width="15.7109375" style="2" customWidth="1"/>
    <col min="1030" max="1030" width="19.5703125" style="2" customWidth="1"/>
    <col min="1031" max="1032" width="17.42578125" style="2" customWidth="1"/>
    <col min="1033" max="1033" width="19.5703125" style="2" customWidth="1"/>
    <col min="1034" max="1034" width="15.85546875" style="2" customWidth="1"/>
    <col min="1035" max="1035" width="14.5703125" style="2" customWidth="1"/>
    <col min="1036" max="1038" width="0" style="2" hidden="1" customWidth="1"/>
    <col min="1039" max="1039" width="14.42578125" style="2" customWidth="1"/>
    <col min="1040" max="1281" width="8.7109375" style="2"/>
    <col min="1282" max="1282" width="17.28515625" style="2" customWidth="1"/>
    <col min="1283" max="1283" width="12.5703125" style="2" customWidth="1"/>
    <col min="1284" max="1284" width="13" style="2" customWidth="1"/>
    <col min="1285" max="1285" width="15.7109375" style="2" customWidth="1"/>
    <col min="1286" max="1286" width="19.5703125" style="2" customWidth="1"/>
    <col min="1287" max="1288" width="17.42578125" style="2" customWidth="1"/>
    <col min="1289" max="1289" width="19.5703125" style="2" customWidth="1"/>
    <col min="1290" max="1290" width="15.85546875" style="2" customWidth="1"/>
    <col min="1291" max="1291" width="14.5703125" style="2" customWidth="1"/>
    <col min="1292" max="1294" width="0" style="2" hidden="1" customWidth="1"/>
    <col min="1295" max="1295" width="14.42578125" style="2" customWidth="1"/>
    <col min="1296" max="1537" width="8.7109375" style="2"/>
    <col min="1538" max="1538" width="17.28515625" style="2" customWidth="1"/>
    <col min="1539" max="1539" width="12.5703125" style="2" customWidth="1"/>
    <col min="1540" max="1540" width="13" style="2" customWidth="1"/>
    <col min="1541" max="1541" width="15.7109375" style="2" customWidth="1"/>
    <col min="1542" max="1542" width="19.5703125" style="2" customWidth="1"/>
    <col min="1543" max="1544" width="17.42578125" style="2" customWidth="1"/>
    <col min="1545" max="1545" width="19.5703125" style="2" customWidth="1"/>
    <col min="1546" max="1546" width="15.85546875" style="2" customWidth="1"/>
    <col min="1547" max="1547" width="14.5703125" style="2" customWidth="1"/>
    <col min="1548" max="1550" width="0" style="2" hidden="1" customWidth="1"/>
    <col min="1551" max="1551" width="14.42578125" style="2" customWidth="1"/>
    <col min="1552" max="1793" width="8.7109375" style="2"/>
    <col min="1794" max="1794" width="17.28515625" style="2" customWidth="1"/>
    <col min="1795" max="1795" width="12.5703125" style="2" customWidth="1"/>
    <col min="1796" max="1796" width="13" style="2" customWidth="1"/>
    <col min="1797" max="1797" width="15.7109375" style="2" customWidth="1"/>
    <col min="1798" max="1798" width="19.5703125" style="2" customWidth="1"/>
    <col min="1799" max="1800" width="17.42578125" style="2" customWidth="1"/>
    <col min="1801" max="1801" width="19.5703125" style="2" customWidth="1"/>
    <col min="1802" max="1802" width="15.85546875" style="2" customWidth="1"/>
    <col min="1803" max="1803" width="14.5703125" style="2" customWidth="1"/>
    <col min="1804" max="1806" width="0" style="2" hidden="1" customWidth="1"/>
    <col min="1807" max="1807" width="14.42578125" style="2" customWidth="1"/>
    <col min="1808" max="2049" width="8.7109375" style="2"/>
    <col min="2050" max="2050" width="17.28515625" style="2" customWidth="1"/>
    <col min="2051" max="2051" width="12.5703125" style="2" customWidth="1"/>
    <col min="2052" max="2052" width="13" style="2" customWidth="1"/>
    <col min="2053" max="2053" width="15.7109375" style="2" customWidth="1"/>
    <col min="2054" max="2054" width="19.5703125" style="2" customWidth="1"/>
    <col min="2055" max="2056" width="17.42578125" style="2" customWidth="1"/>
    <col min="2057" max="2057" width="19.5703125" style="2" customWidth="1"/>
    <col min="2058" max="2058" width="15.85546875" style="2" customWidth="1"/>
    <col min="2059" max="2059" width="14.5703125" style="2" customWidth="1"/>
    <col min="2060" max="2062" width="0" style="2" hidden="1" customWidth="1"/>
    <col min="2063" max="2063" width="14.42578125" style="2" customWidth="1"/>
    <col min="2064" max="2305" width="8.7109375" style="2"/>
    <col min="2306" max="2306" width="17.28515625" style="2" customWidth="1"/>
    <col min="2307" max="2307" width="12.5703125" style="2" customWidth="1"/>
    <col min="2308" max="2308" width="13" style="2" customWidth="1"/>
    <col min="2309" max="2309" width="15.7109375" style="2" customWidth="1"/>
    <col min="2310" max="2310" width="19.5703125" style="2" customWidth="1"/>
    <col min="2311" max="2312" width="17.42578125" style="2" customWidth="1"/>
    <col min="2313" max="2313" width="19.5703125" style="2" customWidth="1"/>
    <col min="2314" max="2314" width="15.85546875" style="2" customWidth="1"/>
    <col min="2315" max="2315" width="14.5703125" style="2" customWidth="1"/>
    <col min="2316" max="2318" width="0" style="2" hidden="1" customWidth="1"/>
    <col min="2319" max="2319" width="14.42578125" style="2" customWidth="1"/>
    <col min="2320" max="2561" width="8.7109375" style="2"/>
    <col min="2562" max="2562" width="17.28515625" style="2" customWidth="1"/>
    <col min="2563" max="2563" width="12.5703125" style="2" customWidth="1"/>
    <col min="2564" max="2564" width="13" style="2" customWidth="1"/>
    <col min="2565" max="2565" width="15.7109375" style="2" customWidth="1"/>
    <col min="2566" max="2566" width="19.5703125" style="2" customWidth="1"/>
    <col min="2567" max="2568" width="17.42578125" style="2" customWidth="1"/>
    <col min="2569" max="2569" width="19.5703125" style="2" customWidth="1"/>
    <col min="2570" max="2570" width="15.85546875" style="2" customWidth="1"/>
    <col min="2571" max="2571" width="14.5703125" style="2" customWidth="1"/>
    <col min="2572" max="2574" width="0" style="2" hidden="1" customWidth="1"/>
    <col min="2575" max="2575" width="14.42578125" style="2" customWidth="1"/>
    <col min="2576" max="2817" width="8.7109375" style="2"/>
    <col min="2818" max="2818" width="17.28515625" style="2" customWidth="1"/>
    <col min="2819" max="2819" width="12.5703125" style="2" customWidth="1"/>
    <col min="2820" max="2820" width="13" style="2" customWidth="1"/>
    <col min="2821" max="2821" width="15.7109375" style="2" customWidth="1"/>
    <col min="2822" max="2822" width="19.5703125" style="2" customWidth="1"/>
    <col min="2823" max="2824" width="17.42578125" style="2" customWidth="1"/>
    <col min="2825" max="2825" width="19.5703125" style="2" customWidth="1"/>
    <col min="2826" max="2826" width="15.85546875" style="2" customWidth="1"/>
    <col min="2827" max="2827" width="14.5703125" style="2" customWidth="1"/>
    <col min="2828" max="2830" width="0" style="2" hidden="1" customWidth="1"/>
    <col min="2831" max="2831" width="14.42578125" style="2" customWidth="1"/>
    <col min="2832" max="3073" width="8.7109375" style="2"/>
    <col min="3074" max="3074" width="17.28515625" style="2" customWidth="1"/>
    <col min="3075" max="3075" width="12.5703125" style="2" customWidth="1"/>
    <col min="3076" max="3076" width="13" style="2" customWidth="1"/>
    <col min="3077" max="3077" width="15.7109375" style="2" customWidth="1"/>
    <col min="3078" max="3078" width="19.5703125" style="2" customWidth="1"/>
    <col min="3079" max="3080" width="17.42578125" style="2" customWidth="1"/>
    <col min="3081" max="3081" width="19.5703125" style="2" customWidth="1"/>
    <col min="3082" max="3082" width="15.85546875" style="2" customWidth="1"/>
    <col min="3083" max="3083" width="14.5703125" style="2" customWidth="1"/>
    <col min="3084" max="3086" width="0" style="2" hidden="1" customWidth="1"/>
    <col min="3087" max="3087" width="14.42578125" style="2" customWidth="1"/>
    <col min="3088" max="3329" width="8.7109375" style="2"/>
    <col min="3330" max="3330" width="17.28515625" style="2" customWidth="1"/>
    <col min="3331" max="3331" width="12.5703125" style="2" customWidth="1"/>
    <col min="3332" max="3332" width="13" style="2" customWidth="1"/>
    <col min="3333" max="3333" width="15.7109375" style="2" customWidth="1"/>
    <col min="3334" max="3334" width="19.5703125" style="2" customWidth="1"/>
    <col min="3335" max="3336" width="17.42578125" style="2" customWidth="1"/>
    <col min="3337" max="3337" width="19.5703125" style="2" customWidth="1"/>
    <col min="3338" max="3338" width="15.85546875" style="2" customWidth="1"/>
    <col min="3339" max="3339" width="14.5703125" style="2" customWidth="1"/>
    <col min="3340" max="3342" width="0" style="2" hidden="1" customWidth="1"/>
    <col min="3343" max="3343" width="14.42578125" style="2" customWidth="1"/>
    <col min="3344" max="3585" width="8.7109375" style="2"/>
    <col min="3586" max="3586" width="17.28515625" style="2" customWidth="1"/>
    <col min="3587" max="3587" width="12.5703125" style="2" customWidth="1"/>
    <col min="3588" max="3588" width="13" style="2" customWidth="1"/>
    <col min="3589" max="3589" width="15.7109375" style="2" customWidth="1"/>
    <col min="3590" max="3590" width="19.5703125" style="2" customWidth="1"/>
    <col min="3591" max="3592" width="17.42578125" style="2" customWidth="1"/>
    <col min="3593" max="3593" width="19.5703125" style="2" customWidth="1"/>
    <col min="3594" max="3594" width="15.85546875" style="2" customWidth="1"/>
    <col min="3595" max="3595" width="14.5703125" style="2" customWidth="1"/>
    <col min="3596" max="3598" width="0" style="2" hidden="1" customWidth="1"/>
    <col min="3599" max="3599" width="14.42578125" style="2" customWidth="1"/>
    <col min="3600" max="3841" width="8.7109375" style="2"/>
    <col min="3842" max="3842" width="17.28515625" style="2" customWidth="1"/>
    <col min="3843" max="3843" width="12.5703125" style="2" customWidth="1"/>
    <col min="3844" max="3844" width="13" style="2" customWidth="1"/>
    <col min="3845" max="3845" width="15.7109375" style="2" customWidth="1"/>
    <col min="3846" max="3846" width="19.5703125" style="2" customWidth="1"/>
    <col min="3847" max="3848" width="17.42578125" style="2" customWidth="1"/>
    <col min="3849" max="3849" width="19.5703125" style="2" customWidth="1"/>
    <col min="3850" max="3850" width="15.85546875" style="2" customWidth="1"/>
    <col min="3851" max="3851" width="14.5703125" style="2" customWidth="1"/>
    <col min="3852" max="3854" width="0" style="2" hidden="1" customWidth="1"/>
    <col min="3855" max="3855" width="14.42578125" style="2" customWidth="1"/>
    <col min="3856" max="4097" width="8.7109375" style="2"/>
    <col min="4098" max="4098" width="17.28515625" style="2" customWidth="1"/>
    <col min="4099" max="4099" width="12.5703125" style="2" customWidth="1"/>
    <col min="4100" max="4100" width="13" style="2" customWidth="1"/>
    <col min="4101" max="4101" width="15.7109375" style="2" customWidth="1"/>
    <col min="4102" max="4102" width="19.5703125" style="2" customWidth="1"/>
    <col min="4103" max="4104" width="17.42578125" style="2" customWidth="1"/>
    <col min="4105" max="4105" width="19.5703125" style="2" customWidth="1"/>
    <col min="4106" max="4106" width="15.85546875" style="2" customWidth="1"/>
    <col min="4107" max="4107" width="14.5703125" style="2" customWidth="1"/>
    <col min="4108" max="4110" width="0" style="2" hidden="1" customWidth="1"/>
    <col min="4111" max="4111" width="14.42578125" style="2" customWidth="1"/>
    <col min="4112" max="4353" width="8.7109375" style="2"/>
    <col min="4354" max="4354" width="17.28515625" style="2" customWidth="1"/>
    <col min="4355" max="4355" width="12.5703125" style="2" customWidth="1"/>
    <col min="4356" max="4356" width="13" style="2" customWidth="1"/>
    <col min="4357" max="4357" width="15.7109375" style="2" customWidth="1"/>
    <col min="4358" max="4358" width="19.5703125" style="2" customWidth="1"/>
    <col min="4359" max="4360" width="17.42578125" style="2" customWidth="1"/>
    <col min="4361" max="4361" width="19.5703125" style="2" customWidth="1"/>
    <col min="4362" max="4362" width="15.85546875" style="2" customWidth="1"/>
    <col min="4363" max="4363" width="14.5703125" style="2" customWidth="1"/>
    <col min="4364" max="4366" width="0" style="2" hidden="1" customWidth="1"/>
    <col min="4367" max="4367" width="14.42578125" style="2" customWidth="1"/>
    <col min="4368" max="4609" width="8.7109375" style="2"/>
    <col min="4610" max="4610" width="17.28515625" style="2" customWidth="1"/>
    <col min="4611" max="4611" width="12.5703125" style="2" customWidth="1"/>
    <col min="4612" max="4612" width="13" style="2" customWidth="1"/>
    <col min="4613" max="4613" width="15.7109375" style="2" customWidth="1"/>
    <col min="4614" max="4614" width="19.5703125" style="2" customWidth="1"/>
    <col min="4615" max="4616" width="17.42578125" style="2" customWidth="1"/>
    <col min="4617" max="4617" width="19.5703125" style="2" customWidth="1"/>
    <col min="4618" max="4618" width="15.85546875" style="2" customWidth="1"/>
    <col min="4619" max="4619" width="14.5703125" style="2" customWidth="1"/>
    <col min="4620" max="4622" width="0" style="2" hidden="1" customWidth="1"/>
    <col min="4623" max="4623" width="14.42578125" style="2" customWidth="1"/>
    <col min="4624" max="4865" width="8.7109375" style="2"/>
    <col min="4866" max="4866" width="17.28515625" style="2" customWidth="1"/>
    <col min="4867" max="4867" width="12.5703125" style="2" customWidth="1"/>
    <col min="4868" max="4868" width="13" style="2" customWidth="1"/>
    <col min="4869" max="4869" width="15.7109375" style="2" customWidth="1"/>
    <col min="4870" max="4870" width="19.5703125" style="2" customWidth="1"/>
    <col min="4871" max="4872" width="17.42578125" style="2" customWidth="1"/>
    <col min="4873" max="4873" width="19.5703125" style="2" customWidth="1"/>
    <col min="4874" max="4874" width="15.85546875" style="2" customWidth="1"/>
    <col min="4875" max="4875" width="14.5703125" style="2" customWidth="1"/>
    <col min="4876" max="4878" width="0" style="2" hidden="1" customWidth="1"/>
    <col min="4879" max="4879" width="14.42578125" style="2" customWidth="1"/>
    <col min="4880" max="5121" width="8.7109375" style="2"/>
    <col min="5122" max="5122" width="17.28515625" style="2" customWidth="1"/>
    <col min="5123" max="5123" width="12.5703125" style="2" customWidth="1"/>
    <col min="5124" max="5124" width="13" style="2" customWidth="1"/>
    <col min="5125" max="5125" width="15.7109375" style="2" customWidth="1"/>
    <col min="5126" max="5126" width="19.5703125" style="2" customWidth="1"/>
    <col min="5127" max="5128" width="17.42578125" style="2" customWidth="1"/>
    <col min="5129" max="5129" width="19.5703125" style="2" customWidth="1"/>
    <col min="5130" max="5130" width="15.85546875" style="2" customWidth="1"/>
    <col min="5131" max="5131" width="14.5703125" style="2" customWidth="1"/>
    <col min="5132" max="5134" width="0" style="2" hidden="1" customWidth="1"/>
    <col min="5135" max="5135" width="14.42578125" style="2" customWidth="1"/>
    <col min="5136" max="5377" width="8.7109375" style="2"/>
    <col min="5378" max="5378" width="17.28515625" style="2" customWidth="1"/>
    <col min="5379" max="5379" width="12.5703125" style="2" customWidth="1"/>
    <col min="5380" max="5380" width="13" style="2" customWidth="1"/>
    <col min="5381" max="5381" width="15.7109375" style="2" customWidth="1"/>
    <col min="5382" max="5382" width="19.5703125" style="2" customWidth="1"/>
    <col min="5383" max="5384" width="17.42578125" style="2" customWidth="1"/>
    <col min="5385" max="5385" width="19.5703125" style="2" customWidth="1"/>
    <col min="5386" max="5386" width="15.85546875" style="2" customWidth="1"/>
    <col min="5387" max="5387" width="14.5703125" style="2" customWidth="1"/>
    <col min="5388" max="5390" width="0" style="2" hidden="1" customWidth="1"/>
    <col min="5391" max="5391" width="14.42578125" style="2" customWidth="1"/>
    <col min="5392" max="5633" width="8.7109375" style="2"/>
    <col min="5634" max="5634" width="17.28515625" style="2" customWidth="1"/>
    <col min="5635" max="5635" width="12.5703125" style="2" customWidth="1"/>
    <col min="5636" max="5636" width="13" style="2" customWidth="1"/>
    <col min="5637" max="5637" width="15.7109375" style="2" customWidth="1"/>
    <col min="5638" max="5638" width="19.5703125" style="2" customWidth="1"/>
    <col min="5639" max="5640" width="17.42578125" style="2" customWidth="1"/>
    <col min="5641" max="5641" width="19.5703125" style="2" customWidth="1"/>
    <col min="5642" max="5642" width="15.85546875" style="2" customWidth="1"/>
    <col min="5643" max="5643" width="14.5703125" style="2" customWidth="1"/>
    <col min="5644" max="5646" width="0" style="2" hidden="1" customWidth="1"/>
    <col min="5647" max="5647" width="14.42578125" style="2" customWidth="1"/>
    <col min="5648" max="5889" width="8.7109375" style="2"/>
    <col min="5890" max="5890" width="17.28515625" style="2" customWidth="1"/>
    <col min="5891" max="5891" width="12.5703125" style="2" customWidth="1"/>
    <col min="5892" max="5892" width="13" style="2" customWidth="1"/>
    <col min="5893" max="5893" width="15.7109375" style="2" customWidth="1"/>
    <col min="5894" max="5894" width="19.5703125" style="2" customWidth="1"/>
    <col min="5895" max="5896" width="17.42578125" style="2" customWidth="1"/>
    <col min="5897" max="5897" width="19.5703125" style="2" customWidth="1"/>
    <col min="5898" max="5898" width="15.85546875" style="2" customWidth="1"/>
    <col min="5899" max="5899" width="14.5703125" style="2" customWidth="1"/>
    <col min="5900" max="5902" width="0" style="2" hidden="1" customWidth="1"/>
    <col min="5903" max="5903" width="14.42578125" style="2" customWidth="1"/>
    <col min="5904" max="6145" width="8.7109375" style="2"/>
    <col min="6146" max="6146" width="17.28515625" style="2" customWidth="1"/>
    <col min="6147" max="6147" width="12.5703125" style="2" customWidth="1"/>
    <col min="6148" max="6148" width="13" style="2" customWidth="1"/>
    <col min="6149" max="6149" width="15.7109375" style="2" customWidth="1"/>
    <col min="6150" max="6150" width="19.5703125" style="2" customWidth="1"/>
    <col min="6151" max="6152" width="17.42578125" style="2" customWidth="1"/>
    <col min="6153" max="6153" width="19.5703125" style="2" customWidth="1"/>
    <col min="6154" max="6154" width="15.85546875" style="2" customWidth="1"/>
    <col min="6155" max="6155" width="14.5703125" style="2" customWidth="1"/>
    <col min="6156" max="6158" width="0" style="2" hidden="1" customWidth="1"/>
    <col min="6159" max="6159" width="14.42578125" style="2" customWidth="1"/>
    <col min="6160" max="6401" width="8.7109375" style="2"/>
    <col min="6402" max="6402" width="17.28515625" style="2" customWidth="1"/>
    <col min="6403" max="6403" width="12.5703125" style="2" customWidth="1"/>
    <col min="6404" max="6404" width="13" style="2" customWidth="1"/>
    <col min="6405" max="6405" width="15.7109375" style="2" customWidth="1"/>
    <col min="6406" max="6406" width="19.5703125" style="2" customWidth="1"/>
    <col min="6407" max="6408" width="17.42578125" style="2" customWidth="1"/>
    <col min="6409" max="6409" width="19.5703125" style="2" customWidth="1"/>
    <col min="6410" max="6410" width="15.85546875" style="2" customWidth="1"/>
    <col min="6411" max="6411" width="14.5703125" style="2" customWidth="1"/>
    <col min="6412" max="6414" width="0" style="2" hidden="1" customWidth="1"/>
    <col min="6415" max="6415" width="14.42578125" style="2" customWidth="1"/>
    <col min="6416" max="6657" width="8.7109375" style="2"/>
    <col min="6658" max="6658" width="17.28515625" style="2" customWidth="1"/>
    <col min="6659" max="6659" width="12.5703125" style="2" customWidth="1"/>
    <col min="6660" max="6660" width="13" style="2" customWidth="1"/>
    <col min="6661" max="6661" width="15.7109375" style="2" customWidth="1"/>
    <col min="6662" max="6662" width="19.5703125" style="2" customWidth="1"/>
    <col min="6663" max="6664" width="17.42578125" style="2" customWidth="1"/>
    <col min="6665" max="6665" width="19.5703125" style="2" customWidth="1"/>
    <col min="6666" max="6666" width="15.85546875" style="2" customWidth="1"/>
    <col min="6667" max="6667" width="14.5703125" style="2" customWidth="1"/>
    <col min="6668" max="6670" width="0" style="2" hidden="1" customWidth="1"/>
    <col min="6671" max="6671" width="14.42578125" style="2" customWidth="1"/>
    <col min="6672" max="6913" width="8.7109375" style="2"/>
    <col min="6914" max="6914" width="17.28515625" style="2" customWidth="1"/>
    <col min="6915" max="6915" width="12.5703125" style="2" customWidth="1"/>
    <col min="6916" max="6916" width="13" style="2" customWidth="1"/>
    <col min="6917" max="6917" width="15.7109375" style="2" customWidth="1"/>
    <col min="6918" max="6918" width="19.5703125" style="2" customWidth="1"/>
    <col min="6919" max="6920" width="17.42578125" style="2" customWidth="1"/>
    <col min="6921" max="6921" width="19.5703125" style="2" customWidth="1"/>
    <col min="6922" max="6922" width="15.85546875" style="2" customWidth="1"/>
    <col min="6923" max="6923" width="14.5703125" style="2" customWidth="1"/>
    <col min="6924" max="6926" width="0" style="2" hidden="1" customWidth="1"/>
    <col min="6927" max="6927" width="14.42578125" style="2" customWidth="1"/>
    <col min="6928" max="7169" width="8.7109375" style="2"/>
    <col min="7170" max="7170" width="17.28515625" style="2" customWidth="1"/>
    <col min="7171" max="7171" width="12.5703125" style="2" customWidth="1"/>
    <col min="7172" max="7172" width="13" style="2" customWidth="1"/>
    <col min="7173" max="7173" width="15.7109375" style="2" customWidth="1"/>
    <col min="7174" max="7174" width="19.5703125" style="2" customWidth="1"/>
    <col min="7175" max="7176" width="17.42578125" style="2" customWidth="1"/>
    <col min="7177" max="7177" width="19.5703125" style="2" customWidth="1"/>
    <col min="7178" max="7178" width="15.85546875" style="2" customWidth="1"/>
    <col min="7179" max="7179" width="14.5703125" style="2" customWidth="1"/>
    <col min="7180" max="7182" width="0" style="2" hidden="1" customWidth="1"/>
    <col min="7183" max="7183" width="14.42578125" style="2" customWidth="1"/>
    <col min="7184" max="7425" width="8.7109375" style="2"/>
    <col min="7426" max="7426" width="17.28515625" style="2" customWidth="1"/>
    <col min="7427" max="7427" width="12.5703125" style="2" customWidth="1"/>
    <col min="7428" max="7428" width="13" style="2" customWidth="1"/>
    <col min="7429" max="7429" width="15.7109375" style="2" customWidth="1"/>
    <col min="7430" max="7430" width="19.5703125" style="2" customWidth="1"/>
    <col min="7431" max="7432" width="17.42578125" style="2" customWidth="1"/>
    <col min="7433" max="7433" width="19.5703125" style="2" customWidth="1"/>
    <col min="7434" max="7434" width="15.85546875" style="2" customWidth="1"/>
    <col min="7435" max="7435" width="14.5703125" style="2" customWidth="1"/>
    <col min="7436" max="7438" width="0" style="2" hidden="1" customWidth="1"/>
    <col min="7439" max="7439" width="14.42578125" style="2" customWidth="1"/>
    <col min="7440" max="7681" width="8.7109375" style="2"/>
    <col min="7682" max="7682" width="17.28515625" style="2" customWidth="1"/>
    <col min="7683" max="7683" width="12.5703125" style="2" customWidth="1"/>
    <col min="7684" max="7684" width="13" style="2" customWidth="1"/>
    <col min="7685" max="7685" width="15.7109375" style="2" customWidth="1"/>
    <col min="7686" max="7686" width="19.5703125" style="2" customWidth="1"/>
    <col min="7687" max="7688" width="17.42578125" style="2" customWidth="1"/>
    <col min="7689" max="7689" width="19.5703125" style="2" customWidth="1"/>
    <col min="7690" max="7690" width="15.85546875" style="2" customWidth="1"/>
    <col min="7691" max="7691" width="14.5703125" style="2" customWidth="1"/>
    <col min="7692" max="7694" width="0" style="2" hidden="1" customWidth="1"/>
    <col min="7695" max="7695" width="14.42578125" style="2" customWidth="1"/>
    <col min="7696" max="7937" width="8.7109375" style="2"/>
    <col min="7938" max="7938" width="17.28515625" style="2" customWidth="1"/>
    <col min="7939" max="7939" width="12.5703125" style="2" customWidth="1"/>
    <col min="7940" max="7940" width="13" style="2" customWidth="1"/>
    <col min="7941" max="7941" width="15.7109375" style="2" customWidth="1"/>
    <col min="7942" max="7942" width="19.5703125" style="2" customWidth="1"/>
    <col min="7943" max="7944" width="17.42578125" style="2" customWidth="1"/>
    <col min="7945" max="7945" width="19.5703125" style="2" customWidth="1"/>
    <col min="7946" max="7946" width="15.85546875" style="2" customWidth="1"/>
    <col min="7947" max="7947" width="14.5703125" style="2" customWidth="1"/>
    <col min="7948" max="7950" width="0" style="2" hidden="1" customWidth="1"/>
    <col min="7951" max="7951" width="14.42578125" style="2" customWidth="1"/>
    <col min="7952" max="8193" width="8.7109375" style="2"/>
    <col min="8194" max="8194" width="17.28515625" style="2" customWidth="1"/>
    <col min="8195" max="8195" width="12.5703125" style="2" customWidth="1"/>
    <col min="8196" max="8196" width="13" style="2" customWidth="1"/>
    <col min="8197" max="8197" width="15.7109375" style="2" customWidth="1"/>
    <col min="8198" max="8198" width="19.5703125" style="2" customWidth="1"/>
    <col min="8199" max="8200" width="17.42578125" style="2" customWidth="1"/>
    <col min="8201" max="8201" width="19.5703125" style="2" customWidth="1"/>
    <col min="8202" max="8202" width="15.85546875" style="2" customWidth="1"/>
    <col min="8203" max="8203" width="14.5703125" style="2" customWidth="1"/>
    <col min="8204" max="8206" width="0" style="2" hidden="1" customWidth="1"/>
    <col min="8207" max="8207" width="14.42578125" style="2" customWidth="1"/>
    <col min="8208" max="8449" width="8.7109375" style="2"/>
    <col min="8450" max="8450" width="17.28515625" style="2" customWidth="1"/>
    <col min="8451" max="8451" width="12.5703125" style="2" customWidth="1"/>
    <col min="8452" max="8452" width="13" style="2" customWidth="1"/>
    <col min="8453" max="8453" width="15.7109375" style="2" customWidth="1"/>
    <col min="8454" max="8454" width="19.5703125" style="2" customWidth="1"/>
    <col min="8455" max="8456" width="17.42578125" style="2" customWidth="1"/>
    <col min="8457" max="8457" width="19.5703125" style="2" customWidth="1"/>
    <col min="8458" max="8458" width="15.85546875" style="2" customWidth="1"/>
    <col min="8459" max="8459" width="14.5703125" style="2" customWidth="1"/>
    <col min="8460" max="8462" width="0" style="2" hidden="1" customWidth="1"/>
    <col min="8463" max="8463" width="14.42578125" style="2" customWidth="1"/>
    <col min="8464" max="8705" width="8.7109375" style="2"/>
    <col min="8706" max="8706" width="17.28515625" style="2" customWidth="1"/>
    <col min="8707" max="8707" width="12.5703125" style="2" customWidth="1"/>
    <col min="8708" max="8708" width="13" style="2" customWidth="1"/>
    <col min="8709" max="8709" width="15.7109375" style="2" customWidth="1"/>
    <col min="8710" max="8710" width="19.5703125" style="2" customWidth="1"/>
    <col min="8711" max="8712" width="17.42578125" style="2" customWidth="1"/>
    <col min="8713" max="8713" width="19.5703125" style="2" customWidth="1"/>
    <col min="8714" max="8714" width="15.85546875" style="2" customWidth="1"/>
    <col min="8715" max="8715" width="14.5703125" style="2" customWidth="1"/>
    <col min="8716" max="8718" width="0" style="2" hidden="1" customWidth="1"/>
    <col min="8719" max="8719" width="14.42578125" style="2" customWidth="1"/>
    <col min="8720" max="8961" width="8.7109375" style="2"/>
    <col min="8962" max="8962" width="17.28515625" style="2" customWidth="1"/>
    <col min="8963" max="8963" width="12.5703125" style="2" customWidth="1"/>
    <col min="8964" max="8964" width="13" style="2" customWidth="1"/>
    <col min="8965" max="8965" width="15.7109375" style="2" customWidth="1"/>
    <col min="8966" max="8966" width="19.5703125" style="2" customWidth="1"/>
    <col min="8967" max="8968" width="17.42578125" style="2" customWidth="1"/>
    <col min="8969" max="8969" width="19.5703125" style="2" customWidth="1"/>
    <col min="8970" max="8970" width="15.85546875" style="2" customWidth="1"/>
    <col min="8971" max="8971" width="14.5703125" style="2" customWidth="1"/>
    <col min="8972" max="8974" width="0" style="2" hidden="1" customWidth="1"/>
    <col min="8975" max="8975" width="14.42578125" style="2" customWidth="1"/>
    <col min="8976" max="9217" width="8.7109375" style="2"/>
    <col min="9218" max="9218" width="17.28515625" style="2" customWidth="1"/>
    <col min="9219" max="9219" width="12.5703125" style="2" customWidth="1"/>
    <col min="9220" max="9220" width="13" style="2" customWidth="1"/>
    <col min="9221" max="9221" width="15.7109375" style="2" customWidth="1"/>
    <col min="9222" max="9222" width="19.5703125" style="2" customWidth="1"/>
    <col min="9223" max="9224" width="17.42578125" style="2" customWidth="1"/>
    <col min="9225" max="9225" width="19.5703125" style="2" customWidth="1"/>
    <col min="9226" max="9226" width="15.85546875" style="2" customWidth="1"/>
    <col min="9227" max="9227" width="14.5703125" style="2" customWidth="1"/>
    <col min="9228" max="9230" width="0" style="2" hidden="1" customWidth="1"/>
    <col min="9231" max="9231" width="14.42578125" style="2" customWidth="1"/>
    <col min="9232" max="9473" width="8.7109375" style="2"/>
    <col min="9474" max="9474" width="17.28515625" style="2" customWidth="1"/>
    <col min="9475" max="9475" width="12.5703125" style="2" customWidth="1"/>
    <col min="9476" max="9476" width="13" style="2" customWidth="1"/>
    <col min="9477" max="9477" width="15.7109375" style="2" customWidth="1"/>
    <col min="9478" max="9478" width="19.5703125" style="2" customWidth="1"/>
    <col min="9479" max="9480" width="17.42578125" style="2" customWidth="1"/>
    <col min="9481" max="9481" width="19.5703125" style="2" customWidth="1"/>
    <col min="9482" max="9482" width="15.85546875" style="2" customWidth="1"/>
    <col min="9483" max="9483" width="14.5703125" style="2" customWidth="1"/>
    <col min="9484" max="9486" width="0" style="2" hidden="1" customWidth="1"/>
    <col min="9487" max="9487" width="14.42578125" style="2" customWidth="1"/>
    <col min="9488" max="9729" width="8.7109375" style="2"/>
    <col min="9730" max="9730" width="17.28515625" style="2" customWidth="1"/>
    <col min="9731" max="9731" width="12.5703125" style="2" customWidth="1"/>
    <col min="9732" max="9732" width="13" style="2" customWidth="1"/>
    <col min="9733" max="9733" width="15.7109375" style="2" customWidth="1"/>
    <col min="9734" max="9734" width="19.5703125" style="2" customWidth="1"/>
    <col min="9735" max="9736" width="17.42578125" style="2" customWidth="1"/>
    <col min="9737" max="9737" width="19.5703125" style="2" customWidth="1"/>
    <col min="9738" max="9738" width="15.85546875" style="2" customWidth="1"/>
    <col min="9739" max="9739" width="14.5703125" style="2" customWidth="1"/>
    <col min="9740" max="9742" width="0" style="2" hidden="1" customWidth="1"/>
    <col min="9743" max="9743" width="14.42578125" style="2" customWidth="1"/>
    <col min="9744" max="9985" width="8.7109375" style="2"/>
    <col min="9986" max="9986" width="17.28515625" style="2" customWidth="1"/>
    <col min="9987" max="9987" width="12.5703125" style="2" customWidth="1"/>
    <col min="9988" max="9988" width="13" style="2" customWidth="1"/>
    <col min="9989" max="9989" width="15.7109375" style="2" customWidth="1"/>
    <col min="9990" max="9990" width="19.5703125" style="2" customWidth="1"/>
    <col min="9991" max="9992" width="17.42578125" style="2" customWidth="1"/>
    <col min="9993" max="9993" width="19.5703125" style="2" customWidth="1"/>
    <col min="9994" max="9994" width="15.85546875" style="2" customWidth="1"/>
    <col min="9995" max="9995" width="14.5703125" style="2" customWidth="1"/>
    <col min="9996" max="9998" width="0" style="2" hidden="1" customWidth="1"/>
    <col min="9999" max="9999" width="14.42578125" style="2" customWidth="1"/>
    <col min="10000" max="10241" width="8.7109375" style="2"/>
    <col min="10242" max="10242" width="17.28515625" style="2" customWidth="1"/>
    <col min="10243" max="10243" width="12.5703125" style="2" customWidth="1"/>
    <col min="10244" max="10244" width="13" style="2" customWidth="1"/>
    <col min="10245" max="10245" width="15.7109375" style="2" customWidth="1"/>
    <col min="10246" max="10246" width="19.5703125" style="2" customWidth="1"/>
    <col min="10247" max="10248" width="17.42578125" style="2" customWidth="1"/>
    <col min="10249" max="10249" width="19.5703125" style="2" customWidth="1"/>
    <col min="10250" max="10250" width="15.85546875" style="2" customWidth="1"/>
    <col min="10251" max="10251" width="14.5703125" style="2" customWidth="1"/>
    <col min="10252" max="10254" width="0" style="2" hidden="1" customWidth="1"/>
    <col min="10255" max="10255" width="14.42578125" style="2" customWidth="1"/>
    <col min="10256" max="10497" width="8.7109375" style="2"/>
    <col min="10498" max="10498" width="17.28515625" style="2" customWidth="1"/>
    <col min="10499" max="10499" width="12.5703125" style="2" customWidth="1"/>
    <col min="10500" max="10500" width="13" style="2" customWidth="1"/>
    <col min="10501" max="10501" width="15.7109375" style="2" customWidth="1"/>
    <col min="10502" max="10502" width="19.5703125" style="2" customWidth="1"/>
    <col min="10503" max="10504" width="17.42578125" style="2" customWidth="1"/>
    <col min="10505" max="10505" width="19.5703125" style="2" customWidth="1"/>
    <col min="10506" max="10506" width="15.85546875" style="2" customWidth="1"/>
    <col min="10507" max="10507" width="14.5703125" style="2" customWidth="1"/>
    <col min="10508" max="10510" width="0" style="2" hidden="1" customWidth="1"/>
    <col min="10511" max="10511" width="14.42578125" style="2" customWidth="1"/>
    <col min="10512" max="10753" width="8.7109375" style="2"/>
    <col min="10754" max="10754" width="17.28515625" style="2" customWidth="1"/>
    <col min="10755" max="10755" width="12.5703125" style="2" customWidth="1"/>
    <col min="10756" max="10756" width="13" style="2" customWidth="1"/>
    <col min="10757" max="10757" width="15.7109375" style="2" customWidth="1"/>
    <col min="10758" max="10758" width="19.5703125" style="2" customWidth="1"/>
    <col min="10759" max="10760" width="17.42578125" style="2" customWidth="1"/>
    <col min="10761" max="10761" width="19.5703125" style="2" customWidth="1"/>
    <col min="10762" max="10762" width="15.85546875" style="2" customWidth="1"/>
    <col min="10763" max="10763" width="14.5703125" style="2" customWidth="1"/>
    <col min="10764" max="10766" width="0" style="2" hidden="1" customWidth="1"/>
    <col min="10767" max="10767" width="14.42578125" style="2" customWidth="1"/>
    <col min="10768" max="11009" width="8.7109375" style="2"/>
    <col min="11010" max="11010" width="17.28515625" style="2" customWidth="1"/>
    <col min="11011" max="11011" width="12.5703125" style="2" customWidth="1"/>
    <col min="11012" max="11012" width="13" style="2" customWidth="1"/>
    <col min="11013" max="11013" width="15.7109375" style="2" customWidth="1"/>
    <col min="11014" max="11014" width="19.5703125" style="2" customWidth="1"/>
    <col min="11015" max="11016" width="17.42578125" style="2" customWidth="1"/>
    <col min="11017" max="11017" width="19.5703125" style="2" customWidth="1"/>
    <col min="11018" max="11018" width="15.85546875" style="2" customWidth="1"/>
    <col min="11019" max="11019" width="14.5703125" style="2" customWidth="1"/>
    <col min="11020" max="11022" width="0" style="2" hidden="1" customWidth="1"/>
    <col min="11023" max="11023" width="14.42578125" style="2" customWidth="1"/>
    <col min="11024" max="11265" width="8.7109375" style="2"/>
    <col min="11266" max="11266" width="17.28515625" style="2" customWidth="1"/>
    <col min="11267" max="11267" width="12.5703125" style="2" customWidth="1"/>
    <col min="11268" max="11268" width="13" style="2" customWidth="1"/>
    <col min="11269" max="11269" width="15.7109375" style="2" customWidth="1"/>
    <col min="11270" max="11270" width="19.5703125" style="2" customWidth="1"/>
    <col min="11271" max="11272" width="17.42578125" style="2" customWidth="1"/>
    <col min="11273" max="11273" width="19.5703125" style="2" customWidth="1"/>
    <col min="11274" max="11274" width="15.85546875" style="2" customWidth="1"/>
    <col min="11275" max="11275" width="14.5703125" style="2" customWidth="1"/>
    <col min="11276" max="11278" width="0" style="2" hidden="1" customWidth="1"/>
    <col min="11279" max="11279" width="14.42578125" style="2" customWidth="1"/>
    <col min="11280" max="11521" width="8.7109375" style="2"/>
    <col min="11522" max="11522" width="17.28515625" style="2" customWidth="1"/>
    <col min="11523" max="11523" width="12.5703125" style="2" customWidth="1"/>
    <col min="11524" max="11524" width="13" style="2" customWidth="1"/>
    <col min="11525" max="11525" width="15.7109375" style="2" customWidth="1"/>
    <col min="11526" max="11526" width="19.5703125" style="2" customWidth="1"/>
    <col min="11527" max="11528" width="17.42578125" style="2" customWidth="1"/>
    <col min="11529" max="11529" width="19.5703125" style="2" customWidth="1"/>
    <col min="11530" max="11530" width="15.85546875" style="2" customWidth="1"/>
    <col min="11531" max="11531" width="14.5703125" style="2" customWidth="1"/>
    <col min="11532" max="11534" width="0" style="2" hidden="1" customWidth="1"/>
    <col min="11535" max="11535" width="14.42578125" style="2" customWidth="1"/>
    <col min="11536" max="11777" width="8.7109375" style="2"/>
    <col min="11778" max="11778" width="17.28515625" style="2" customWidth="1"/>
    <col min="11779" max="11779" width="12.5703125" style="2" customWidth="1"/>
    <col min="11780" max="11780" width="13" style="2" customWidth="1"/>
    <col min="11781" max="11781" width="15.7109375" style="2" customWidth="1"/>
    <col min="11782" max="11782" width="19.5703125" style="2" customWidth="1"/>
    <col min="11783" max="11784" width="17.42578125" style="2" customWidth="1"/>
    <col min="11785" max="11785" width="19.5703125" style="2" customWidth="1"/>
    <col min="11786" max="11786" width="15.85546875" style="2" customWidth="1"/>
    <col min="11787" max="11787" width="14.5703125" style="2" customWidth="1"/>
    <col min="11788" max="11790" width="0" style="2" hidden="1" customWidth="1"/>
    <col min="11791" max="11791" width="14.42578125" style="2" customWidth="1"/>
    <col min="11792" max="12033" width="8.7109375" style="2"/>
    <col min="12034" max="12034" width="17.28515625" style="2" customWidth="1"/>
    <col min="12035" max="12035" width="12.5703125" style="2" customWidth="1"/>
    <col min="12036" max="12036" width="13" style="2" customWidth="1"/>
    <col min="12037" max="12037" width="15.7109375" style="2" customWidth="1"/>
    <col min="12038" max="12038" width="19.5703125" style="2" customWidth="1"/>
    <col min="12039" max="12040" width="17.42578125" style="2" customWidth="1"/>
    <col min="12041" max="12041" width="19.5703125" style="2" customWidth="1"/>
    <col min="12042" max="12042" width="15.85546875" style="2" customWidth="1"/>
    <col min="12043" max="12043" width="14.5703125" style="2" customWidth="1"/>
    <col min="12044" max="12046" width="0" style="2" hidden="1" customWidth="1"/>
    <col min="12047" max="12047" width="14.42578125" style="2" customWidth="1"/>
    <col min="12048" max="12289" width="8.7109375" style="2"/>
    <col min="12290" max="12290" width="17.28515625" style="2" customWidth="1"/>
    <col min="12291" max="12291" width="12.5703125" style="2" customWidth="1"/>
    <col min="12292" max="12292" width="13" style="2" customWidth="1"/>
    <col min="12293" max="12293" width="15.7109375" style="2" customWidth="1"/>
    <col min="12294" max="12294" width="19.5703125" style="2" customWidth="1"/>
    <col min="12295" max="12296" width="17.42578125" style="2" customWidth="1"/>
    <col min="12297" max="12297" width="19.5703125" style="2" customWidth="1"/>
    <col min="12298" max="12298" width="15.85546875" style="2" customWidth="1"/>
    <col min="12299" max="12299" width="14.5703125" style="2" customWidth="1"/>
    <col min="12300" max="12302" width="0" style="2" hidden="1" customWidth="1"/>
    <col min="12303" max="12303" width="14.42578125" style="2" customWidth="1"/>
    <col min="12304" max="12545" width="8.7109375" style="2"/>
    <col min="12546" max="12546" width="17.28515625" style="2" customWidth="1"/>
    <col min="12547" max="12547" width="12.5703125" style="2" customWidth="1"/>
    <col min="12548" max="12548" width="13" style="2" customWidth="1"/>
    <col min="12549" max="12549" width="15.7109375" style="2" customWidth="1"/>
    <col min="12550" max="12550" width="19.5703125" style="2" customWidth="1"/>
    <col min="12551" max="12552" width="17.42578125" style="2" customWidth="1"/>
    <col min="12553" max="12553" width="19.5703125" style="2" customWidth="1"/>
    <col min="12554" max="12554" width="15.85546875" style="2" customWidth="1"/>
    <col min="12555" max="12555" width="14.5703125" style="2" customWidth="1"/>
    <col min="12556" max="12558" width="0" style="2" hidden="1" customWidth="1"/>
    <col min="12559" max="12559" width="14.42578125" style="2" customWidth="1"/>
    <col min="12560" max="12801" width="8.7109375" style="2"/>
    <col min="12802" max="12802" width="17.28515625" style="2" customWidth="1"/>
    <col min="12803" max="12803" width="12.5703125" style="2" customWidth="1"/>
    <col min="12804" max="12804" width="13" style="2" customWidth="1"/>
    <col min="12805" max="12805" width="15.7109375" style="2" customWidth="1"/>
    <col min="12806" max="12806" width="19.5703125" style="2" customWidth="1"/>
    <col min="12807" max="12808" width="17.42578125" style="2" customWidth="1"/>
    <col min="12809" max="12809" width="19.5703125" style="2" customWidth="1"/>
    <col min="12810" max="12810" width="15.85546875" style="2" customWidth="1"/>
    <col min="12811" max="12811" width="14.5703125" style="2" customWidth="1"/>
    <col min="12812" max="12814" width="0" style="2" hidden="1" customWidth="1"/>
    <col min="12815" max="12815" width="14.42578125" style="2" customWidth="1"/>
    <col min="12816" max="13057" width="8.7109375" style="2"/>
    <col min="13058" max="13058" width="17.28515625" style="2" customWidth="1"/>
    <col min="13059" max="13059" width="12.5703125" style="2" customWidth="1"/>
    <col min="13060" max="13060" width="13" style="2" customWidth="1"/>
    <col min="13061" max="13061" width="15.7109375" style="2" customWidth="1"/>
    <col min="13062" max="13062" width="19.5703125" style="2" customWidth="1"/>
    <col min="13063" max="13064" width="17.42578125" style="2" customWidth="1"/>
    <col min="13065" max="13065" width="19.5703125" style="2" customWidth="1"/>
    <col min="13066" max="13066" width="15.85546875" style="2" customWidth="1"/>
    <col min="13067" max="13067" width="14.5703125" style="2" customWidth="1"/>
    <col min="13068" max="13070" width="0" style="2" hidden="1" customWidth="1"/>
    <col min="13071" max="13071" width="14.42578125" style="2" customWidth="1"/>
    <col min="13072" max="13313" width="8.7109375" style="2"/>
    <col min="13314" max="13314" width="17.28515625" style="2" customWidth="1"/>
    <col min="13315" max="13315" width="12.5703125" style="2" customWidth="1"/>
    <col min="13316" max="13316" width="13" style="2" customWidth="1"/>
    <col min="13317" max="13317" width="15.7109375" style="2" customWidth="1"/>
    <col min="13318" max="13318" width="19.5703125" style="2" customWidth="1"/>
    <col min="13319" max="13320" width="17.42578125" style="2" customWidth="1"/>
    <col min="13321" max="13321" width="19.5703125" style="2" customWidth="1"/>
    <col min="13322" max="13322" width="15.85546875" style="2" customWidth="1"/>
    <col min="13323" max="13323" width="14.5703125" style="2" customWidth="1"/>
    <col min="13324" max="13326" width="0" style="2" hidden="1" customWidth="1"/>
    <col min="13327" max="13327" width="14.42578125" style="2" customWidth="1"/>
    <col min="13328" max="13569" width="8.7109375" style="2"/>
    <col min="13570" max="13570" width="17.28515625" style="2" customWidth="1"/>
    <col min="13571" max="13571" width="12.5703125" style="2" customWidth="1"/>
    <col min="13572" max="13572" width="13" style="2" customWidth="1"/>
    <col min="13573" max="13573" width="15.7109375" style="2" customWidth="1"/>
    <col min="13574" max="13574" width="19.5703125" style="2" customWidth="1"/>
    <col min="13575" max="13576" width="17.42578125" style="2" customWidth="1"/>
    <col min="13577" max="13577" width="19.5703125" style="2" customWidth="1"/>
    <col min="13578" max="13578" width="15.85546875" style="2" customWidth="1"/>
    <col min="13579" max="13579" width="14.5703125" style="2" customWidth="1"/>
    <col min="13580" max="13582" width="0" style="2" hidden="1" customWidth="1"/>
    <col min="13583" max="13583" width="14.42578125" style="2" customWidth="1"/>
    <col min="13584" max="13825" width="8.7109375" style="2"/>
    <col min="13826" max="13826" width="17.28515625" style="2" customWidth="1"/>
    <col min="13827" max="13827" width="12.5703125" style="2" customWidth="1"/>
    <col min="13828" max="13828" width="13" style="2" customWidth="1"/>
    <col min="13829" max="13829" width="15.7109375" style="2" customWidth="1"/>
    <col min="13830" max="13830" width="19.5703125" style="2" customWidth="1"/>
    <col min="13831" max="13832" width="17.42578125" style="2" customWidth="1"/>
    <col min="13833" max="13833" width="19.5703125" style="2" customWidth="1"/>
    <col min="13834" max="13834" width="15.85546875" style="2" customWidth="1"/>
    <col min="13835" max="13835" width="14.5703125" style="2" customWidth="1"/>
    <col min="13836" max="13838" width="0" style="2" hidden="1" customWidth="1"/>
    <col min="13839" max="13839" width="14.42578125" style="2" customWidth="1"/>
    <col min="13840" max="14081" width="8.7109375" style="2"/>
    <col min="14082" max="14082" width="17.28515625" style="2" customWidth="1"/>
    <col min="14083" max="14083" width="12.5703125" style="2" customWidth="1"/>
    <col min="14084" max="14084" width="13" style="2" customWidth="1"/>
    <col min="14085" max="14085" width="15.7109375" style="2" customWidth="1"/>
    <col min="14086" max="14086" width="19.5703125" style="2" customWidth="1"/>
    <col min="14087" max="14088" width="17.42578125" style="2" customWidth="1"/>
    <col min="14089" max="14089" width="19.5703125" style="2" customWidth="1"/>
    <col min="14090" max="14090" width="15.85546875" style="2" customWidth="1"/>
    <col min="14091" max="14091" width="14.5703125" style="2" customWidth="1"/>
    <col min="14092" max="14094" width="0" style="2" hidden="1" customWidth="1"/>
    <col min="14095" max="14095" width="14.42578125" style="2" customWidth="1"/>
    <col min="14096" max="14337" width="8.7109375" style="2"/>
    <col min="14338" max="14338" width="17.28515625" style="2" customWidth="1"/>
    <col min="14339" max="14339" width="12.5703125" style="2" customWidth="1"/>
    <col min="14340" max="14340" width="13" style="2" customWidth="1"/>
    <col min="14341" max="14341" width="15.7109375" style="2" customWidth="1"/>
    <col min="14342" max="14342" width="19.5703125" style="2" customWidth="1"/>
    <col min="14343" max="14344" width="17.42578125" style="2" customWidth="1"/>
    <col min="14345" max="14345" width="19.5703125" style="2" customWidth="1"/>
    <col min="14346" max="14346" width="15.85546875" style="2" customWidth="1"/>
    <col min="14347" max="14347" width="14.5703125" style="2" customWidth="1"/>
    <col min="14348" max="14350" width="0" style="2" hidden="1" customWidth="1"/>
    <col min="14351" max="14351" width="14.42578125" style="2" customWidth="1"/>
    <col min="14352" max="14593" width="8.7109375" style="2"/>
    <col min="14594" max="14594" width="17.28515625" style="2" customWidth="1"/>
    <col min="14595" max="14595" width="12.5703125" style="2" customWidth="1"/>
    <col min="14596" max="14596" width="13" style="2" customWidth="1"/>
    <col min="14597" max="14597" width="15.7109375" style="2" customWidth="1"/>
    <col min="14598" max="14598" width="19.5703125" style="2" customWidth="1"/>
    <col min="14599" max="14600" width="17.42578125" style="2" customWidth="1"/>
    <col min="14601" max="14601" width="19.5703125" style="2" customWidth="1"/>
    <col min="14602" max="14602" width="15.85546875" style="2" customWidth="1"/>
    <col min="14603" max="14603" width="14.5703125" style="2" customWidth="1"/>
    <col min="14604" max="14606" width="0" style="2" hidden="1" customWidth="1"/>
    <col min="14607" max="14607" width="14.42578125" style="2" customWidth="1"/>
    <col min="14608" max="14849" width="8.7109375" style="2"/>
    <col min="14850" max="14850" width="17.28515625" style="2" customWidth="1"/>
    <col min="14851" max="14851" width="12.5703125" style="2" customWidth="1"/>
    <col min="14852" max="14852" width="13" style="2" customWidth="1"/>
    <col min="14853" max="14853" width="15.7109375" style="2" customWidth="1"/>
    <col min="14854" max="14854" width="19.5703125" style="2" customWidth="1"/>
    <col min="14855" max="14856" width="17.42578125" style="2" customWidth="1"/>
    <col min="14857" max="14857" width="19.5703125" style="2" customWidth="1"/>
    <col min="14858" max="14858" width="15.85546875" style="2" customWidth="1"/>
    <col min="14859" max="14859" width="14.5703125" style="2" customWidth="1"/>
    <col min="14860" max="14862" width="0" style="2" hidden="1" customWidth="1"/>
    <col min="14863" max="14863" width="14.42578125" style="2" customWidth="1"/>
    <col min="14864" max="15105" width="8.7109375" style="2"/>
    <col min="15106" max="15106" width="17.28515625" style="2" customWidth="1"/>
    <col min="15107" max="15107" width="12.5703125" style="2" customWidth="1"/>
    <col min="15108" max="15108" width="13" style="2" customWidth="1"/>
    <col min="15109" max="15109" width="15.7109375" style="2" customWidth="1"/>
    <col min="15110" max="15110" width="19.5703125" style="2" customWidth="1"/>
    <col min="15111" max="15112" width="17.42578125" style="2" customWidth="1"/>
    <col min="15113" max="15113" width="19.5703125" style="2" customWidth="1"/>
    <col min="15114" max="15114" width="15.85546875" style="2" customWidth="1"/>
    <col min="15115" max="15115" width="14.5703125" style="2" customWidth="1"/>
    <col min="15116" max="15118" width="0" style="2" hidden="1" customWidth="1"/>
    <col min="15119" max="15119" width="14.42578125" style="2" customWidth="1"/>
    <col min="15120" max="15361" width="8.7109375" style="2"/>
    <col min="15362" max="15362" width="17.28515625" style="2" customWidth="1"/>
    <col min="15363" max="15363" width="12.5703125" style="2" customWidth="1"/>
    <col min="15364" max="15364" width="13" style="2" customWidth="1"/>
    <col min="15365" max="15365" width="15.7109375" style="2" customWidth="1"/>
    <col min="15366" max="15366" width="19.5703125" style="2" customWidth="1"/>
    <col min="15367" max="15368" width="17.42578125" style="2" customWidth="1"/>
    <col min="15369" max="15369" width="19.5703125" style="2" customWidth="1"/>
    <col min="15370" max="15370" width="15.85546875" style="2" customWidth="1"/>
    <col min="15371" max="15371" width="14.5703125" style="2" customWidth="1"/>
    <col min="15372" max="15374" width="0" style="2" hidden="1" customWidth="1"/>
    <col min="15375" max="15375" width="14.42578125" style="2" customWidth="1"/>
    <col min="15376" max="15617" width="8.7109375" style="2"/>
    <col min="15618" max="15618" width="17.28515625" style="2" customWidth="1"/>
    <col min="15619" max="15619" width="12.5703125" style="2" customWidth="1"/>
    <col min="15620" max="15620" width="13" style="2" customWidth="1"/>
    <col min="15621" max="15621" width="15.7109375" style="2" customWidth="1"/>
    <col min="15622" max="15622" width="19.5703125" style="2" customWidth="1"/>
    <col min="15623" max="15624" width="17.42578125" style="2" customWidth="1"/>
    <col min="15625" max="15625" width="19.5703125" style="2" customWidth="1"/>
    <col min="15626" max="15626" width="15.85546875" style="2" customWidth="1"/>
    <col min="15627" max="15627" width="14.5703125" style="2" customWidth="1"/>
    <col min="15628" max="15630" width="0" style="2" hidden="1" customWidth="1"/>
    <col min="15631" max="15631" width="14.42578125" style="2" customWidth="1"/>
    <col min="15632" max="15873" width="8.7109375" style="2"/>
    <col min="15874" max="15874" width="17.28515625" style="2" customWidth="1"/>
    <col min="15875" max="15875" width="12.5703125" style="2" customWidth="1"/>
    <col min="15876" max="15876" width="13" style="2" customWidth="1"/>
    <col min="15877" max="15877" width="15.7109375" style="2" customWidth="1"/>
    <col min="15878" max="15878" width="19.5703125" style="2" customWidth="1"/>
    <col min="15879" max="15880" width="17.42578125" style="2" customWidth="1"/>
    <col min="15881" max="15881" width="19.5703125" style="2" customWidth="1"/>
    <col min="15882" max="15882" width="15.85546875" style="2" customWidth="1"/>
    <col min="15883" max="15883" width="14.5703125" style="2" customWidth="1"/>
    <col min="15884" max="15886" width="0" style="2" hidden="1" customWidth="1"/>
    <col min="15887" max="15887" width="14.42578125" style="2" customWidth="1"/>
    <col min="15888" max="16129" width="8.7109375" style="2"/>
    <col min="16130" max="16130" width="17.28515625" style="2" customWidth="1"/>
    <col min="16131" max="16131" width="12.5703125" style="2" customWidth="1"/>
    <col min="16132" max="16132" width="13" style="2" customWidth="1"/>
    <col min="16133" max="16133" width="15.7109375" style="2" customWidth="1"/>
    <col min="16134" max="16134" width="19.5703125" style="2" customWidth="1"/>
    <col min="16135" max="16136" width="17.42578125" style="2" customWidth="1"/>
    <col min="16137" max="16137" width="19.5703125" style="2" customWidth="1"/>
    <col min="16138" max="16138" width="15.85546875" style="2" customWidth="1"/>
    <col min="16139" max="16139" width="14.5703125" style="2" customWidth="1"/>
    <col min="16140" max="16142" width="0" style="2" hidden="1" customWidth="1"/>
    <col min="16143" max="16143" width="14.42578125" style="2" customWidth="1"/>
    <col min="16144" max="16384" width="8.7109375" style="2"/>
  </cols>
  <sheetData>
    <row r="2" spans="1:15" ht="21">
      <c r="A2" s="1" t="s">
        <v>0</v>
      </c>
    </row>
    <row r="3" spans="1:15">
      <c r="A3" s="3" t="s">
        <v>67</v>
      </c>
    </row>
    <row r="4" spans="1:15">
      <c r="L4" s="2" t="s">
        <v>1</v>
      </c>
      <c r="M4" s="2" t="s">
        <v>2</v>
      </c>
    </row>
    <row r="5" spans="1:15" ht="32.25" customHeight="1">
      <c r="A5" s="5" t="s">
        <v>3</v>
      </c>
      <c r="B5" s="5" t="s">
        <v>4</v>
      </c>
      <c r="C5" s="5" t="s">
        <v>5</v>
      </c>
      <c r="D5" s="5" t="s">
        <v>25</v>
      </c>
      <c r="E5" s="6" t="s">
        <v>6</v>
      </c>
      <c r="F5" s="5" t="s">
        <v>7</v>
      </c>
      <c r="G5" s="68" t="s">
        <v>8</v>
      </c>
      <c r="H5" s="9" t="s">
        <v>24</v>
      </c>
      <c r="I5" s="10" t="s">
        <v>10</v>
      </c>
      <c r="J5" s="6" t="s">
        <v>11</v>
      </c>
      <c r="L5" s="11">
        <v>3400</v>
      </c>
      <c r="M5" s="11">
        <v>12000</v>
      </c>
      <c r="O5" s="12" t="s">
        <v>12</v>
      </c>
    </row>
    <row r="6" spans="1:15" s="62" customFormat="1" ht="24.95" customHeight="1">
      <c r="A6" s="282" t="s">
        <v>17</v>
      </c>
      <c r="B6" s="99">
        <v>7</v>
      </c>
      <c r="C6" s="283">
        <v>15.6</v>
      </c>
      <c r="D6" s="115">
        <v>1.818395061728395</v>
      </c>
      <c r="E6" s="109">
        <v>6551.5139429999999</v>
      </c>
      <c r="F6" s="102">
        <v>0</v>
      </c>
      <c r="G6" s="103">
        <v>0</v>
      </c>
      <c r="H6" s="103">
        <v>0</v>
      </c>
      <c r="I6" s="286">
        <f>(F6*3500)+(G6*13000)+(H6*18000)</f>
        <v>0</v>
      </c>
      <c r="J6" s="281">
        <f>I6/E6</f>
        <v>0</v>
      </c>
      <c r="K6" s="59"/>
      <c r="L6" s="60">
        <f>F6*$L$5</f>
        <v>0</v>
      </c>
      <c r="M6" s="60">
        <f>G6*$M$5</f>
        <v>0</v>
      </c>
      <c r="N6" s="60">
        <f>L6+M6</f>
        <v>0</v>
      </c>
      <c r="O6" s="61">
        <f>F6/30</f>
        <v>0</v>
      </c>
    </row>
    <row r="7" spans="1:15" s="62" customFormat="1" ht="24.95" customHeight="1">
      <c r="A7" s="282" t="s">
        <v>19</v>
      </c>
      <c r="B7" s="99">
        <v>7.35</v>
      </c>
      <c r="C7" s="283">
        <v>29.96</v>
      </c>
      <c r="D7" s="115">
        <v>9.2484953703703709</v>
      </c>
      <c r="E7" s="284">
        <v>15075.770339999999</v>
      </c>
      <c r="F7" s="102">
        <v>0</v>
      </c>
      <c r="G7" s="285">
        <v>0</v>
      </c>
      <c r="H7" s="285">
        <v>0</v>
      </c>
      <c r="I7" s="286">
        <f>(F7*3500)+(G7*13000)+(H7*18000)</f>
        <v>0</v>
      </c>
      <c r="J7" s="281">
        <f>I7/E7</f>
        <v>0</v>
      </c>
      <c r="K7" s="59"/>
      <c r="L7" s="60">
        <f>F7*$L$5</f>
        <v>0</v>
      </c>
      <c r="M7" s="66"/>
      <c r="N7" s="60"/>
      <c r="O7" s="61">
        <f>F7/30</f>
        <v>0</v>
      </c>
    </row>
    <row r="8" spans="1:15" s="62" customFormat="1" ht="24.95" customHeight="1">
      <c r="A8" s="282" t="s">
        <v>20</v>
      </c>
      <c r="B8" s="99">
        <v>7.35</v>
      </c>
      <c r="C8" s="287">
        <v>14.87</v>
      </c>
      <c r="D8" s="115">
        <v>72.088695987654319</v>
      </c>
      <c r="E8" s="284">
        <v>115622.63684000001</v>
      </c>
      <c r="F8" s="102">
        <v>1500</v>
      </c>
      <c r="G8" s="285">
        <v>0</v>
      </c>
      <c r="H8" s="285">
        <v>2050</v>
      </c>
      <c r="I8" s="286">
        <f>(F8*3500)+(G8*13000)+(H8*18000)</f>
        <v>42150000</v>
      </c>
      <c r="J8" s="281">
        <f>I8/E8</f>
        <v>364.54799122361891</v>
      </c>
      <c r="K8" s="59"/>
      <c r="L8" s="60">
        <f>F8*$L$5</f>
        <v>5100000</v>
      </c>
      <c r="M8" s="66"/>
      <c r="N8" s="60"/>
      <c r="O8" s="61">
        <f>F8/30</f>
        <v>50</v>
      </c>
    </row>
    <row r="9" spans="1:15" s="62" customFormat="1" ht="24.95" customHeight="1">
      <c r="A9" s="282" t="s">
        <v>21</v>
      </c>
      <c r="B9" s="99">
        <v>6.52</v>
      </c>
      <c r="C9" s="283">
        <v>25.2</v>
      </c>
      <c r="D9" s="115">
        <v>82.383059413580241</v>
      </c>
      <c r="E9" s="284">
        <v>91627.85583</v>
      </c>
      <c r="F9" s="102">
        <v>3750</v>
      </c>
      <c r="G9" s="285">
        <v>0</v>
      </c>
      <c r="H9" s="285">
        <v>5850</v>
      </c>
      <c r="I9" s="286">
        <f>(F9*3500)+(G9*13000)+(H9*18000)</f>
        <v>118425000</v>
      </c>
      <c r="J9" s="281">
        <f>I9/E9</f>
        <v>1292.4563052061108</v>
      </c>
      <c r="K9" s="59"/>
      <c r="L9" s="60"/>
      <c r="M9" s="66"/>
      <c r="N9" s="60"/>
      <c r="O9" s="61"/>
    </row>
    <row r="10" spans="1:15" ht="24.95" customHeight="1">
      <c r="A10" s="36" t="s">
        <v>22</v>
      </c>
      <c r="B10" s="37">
        <f>AVERAGE(B6:B9)</f>
        <v>7.0549999999999997</v>
      </c>
      <c r="C10" s="37">
        <f>AVERAGE(C6:C9)</f>
        <v>21.407499999999999</v>
      </c>
      <c r="D10" s="37">
        <f>AVERAGE(D6:D9)</f>
        <v>41.384661458333333</v>
      </c>
      <c r="E10" s="39">
        <f>SUM(E6:E9)</f>
        <v>228877.77695299999</v>
      </c>
      <c r="F10" s="39">
        <f>SUM(F6:F9)</f>
        <v>5250</v>
      </c>
      <c r="G10" s="39">
        <f>SUM(G6:G9)</f>
        <v>0</v>
      </c>
      <c r="H10" s="39">
        <f>SUM(H6:H9)</f>
        <v>7900</v>
      </c>
      <c r="I10" s="39">
        <f>SUM(I6:I9)</f>
        <v>160575000</v>
      </c>
      <c r="J10" s="77">
        <f>I10/E10</f>
        <v>701.5753217184299</v>
      </c>
      <c r="O10" s="41"/>
    </row>
    <row r="11" spans="1:15">
      <c r="N11" s="42"/>
    </row>
  </sheetData>
  <sheetProtection selectLockedCells="1" selectUnlockedCells="1"/>
  <pageMargins left="0.7" right="0.7" top="0.75" bottom="0.75" header="0.51180555555555551" footer="0.51180555555555551"/>
  <pageSetup firstPageNumber="0" orientation="portrait" horizontalDpi="300" verticalDpi="300" r:id="rId1"/>
  <headerFooter alignWithMargins="0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>
    <tabColor rgb="FF00B050"/>
  </sheetPr>
  <dimension ref="A2:R11"/>
  <sheetViews>
    <sheetView zoomScale="85" zoomScaleNormal="85" workbookViewId="0">
      <selection activeCell="B6" sqref="B6:J6"/>
    </sheetView>
  </sheetViews>
  <sheetFormatPr defaultRowHeight="15"/>
  <cols>
    <col min="1" max="1" width="17.28515625" style="2" customWidth="1"/>
    <col min="2" max="2" width="12.5703125" style="2" customWidth="1"/>
    <col min="3" max="3" width="13" style="2" customWidth="1"/>
    <col min="4" max="4" width="18" style="2" bestFit="1" customWidth="1"/>
    <col min="5" max="5" width="15.7109375" style="2" customWidth="1"/>
    <col min="6" max="6" width="19.5703125" style="2" customWidth="1"/>
    <col min="7" max="8" width="17.42578125" style="2" customWidth="1"/>
    <col min="9" max="9" width="19.5703125" style="2" customWidth="1"/>
    <col min="10" max="10" width="15.85546875" style="2" customWidth="1"/>
    <col min="11" max="11" width="14.5703125" style="2" customWidth="1"/>
    <col min="12" max="14" width="0" style="2" hidden="1" customWidth="1"/>
    <col min="15" max="16" width="14.42578125" style="2" customWidth="1"/>
    <col min="17" max="17" width="10.5703125" style="2" bestFit="1" customWidth="1"/>
    <col min="18" max="18" width="13.28515625" style="2" customWidth="1"/>
    <col min="19" max="257" width="8.7109375" style="2"/>
    <col min="258" max="258" width="17.28515625" style="2" customWidth="1"/>
    <col min="259" max="259" width="12.5703125" style="2" customWidth="1"/>
    <col min="260" max="260" width="13" style="2" customWidth="1"/>
    <col min="261" max="261" width="15.7109375" style="2" customWidth="1"/>
    <col min="262" max="262" width="19.5703125" style="2" customWidth="1"/>
    <col min="263" max="264" width="17.42578125" style="2" customWidth="1"/>
    <col min="265" max="265" width="19.5703125" style="2" customWidth="1"/>
    <col min="266" max="266" width="15.85546875" style="2" customWidth="1"/>
    <col min="267" max="267" width="14.5703125" style="2" customWidth="1"/>
    <col min="268" max="270" width="0" style="2" hidden="1" customWidth="1"/>
    <col min="271" max="272" width="14.42578125" style="2" customWidth="1"/>
    <col min="273" max="273" width="10.5703125" style="2" bestFit="1" customWidth="1"/>
    <col min="274" max="274" width="13.28515625" style="2" customWidth="1"/>
    <col min="275" max="513" width="8.7109375" style="2"/>
    <col min="514" max="514" width="17.28515625" style="2" customWidth="1"/>
    <col min="515" max="515" width="12.5703125" style="2" customWidth="1"/>
    <col min="516" max="516" width="13" style="2" customWidth="1"/>
    <col min="517" max="517" width="15.7109375" style="2" customWidth="1"/>
    <col min="518" max="518" width="19.5703125" style="2" customWidth="1"/>
    <col min="519" max="520" width="17.42578125" style="2" customWidth="1"/>
    <col min="521" max="521" width="19.5703125" style="2" customWidth="1"/>
    <col min="522" max="522" width="15.85546875" style="2" customWidth="1"/>
    <col min="523" max="523" width="14.5703125" style="2" customWidth="1"/>
    <col min="524" max="526" width="0" style="2" hidden="1" customWidth="1"/>
    <col min="527" max="528" width="14.42578125" style="2" customWidth="1"/>
    <col min="529" max="529" width="10.5703125" style="2" bestFit="1" customWidth="1"/>
    <col min="530" max="530" width="13.28515625" style="2" customWidth="1"/>
    <col min="531" max="769" width="8.7109375" style="2"/>
    <col min="770" max="770" width="17.28515625" style="2" customWidth="1"/>
    <col min="771" max="771" width="12.5703125" style="2" customWidth="1"/>
    <col min="772" max="772" width="13" style="2" customWidth="1"/>
    <col min="773" max="773" width="15.7109375" style="2" customWidth="1"/>
    <col min="774" max="774" width="19.5703125" style="2" customWidth="1"/>
    <col min="775" max="776" width="17.42578125" style="2" customWidth="1"/>
    <col min="777" max="777" width="19.5703125" style="2" customWidth="1"/>
    <col min="778" max="778" width="15.85546875" style="2" customWidth="1"/>
    <col min="779" max="779" width="14.5703125" style="2" customWidth="1"/>
    <col min="780" max="782" width="0" style="2" hidden="1" customWidth="1"/>
    <col min="783" max="784" width="14.42578125" style="2" customWidth="1"/>
    <col min="785" max="785" width="10.5703125" style="2" bestFit="1" customWidth="1"/>
    <col min="786" max="786" width="13.28515625" style="2" customWidth="1"/>
    <col min="787" max="1025" width="8.7109375" style="2"/>
    <col min="1026" max="1026" width="17.28515625" style="2" customWidth="1"/>
    <col min="1027" max="1027" width="12.5703125" style="2" customWidth="1"/>
    <col min="1028" max="1028" width="13" style="2" customWidth="1"/>
    <col min="1029" max="1029" width="15.7109375" style="2" customWidth="1"/>
    <col min="1030" max="1030" width="19.5703125" style="2" customWidth="1"/>
    <col min="1031" max="1032" width="17.42578125" style="2" customWidth="1"/>
    <col min="1033" max="1033" width="19.5703125" style="2" customWidth="1"/>
    <col min="1034" max="1034" width="15.85546875" style="2" customWidth="1"/>
    <col min="1035" max="1035" width="14.5703125" style="2" customWidth="1"/>
    <col min="1036" max="1038" width="0" style="2" hidden="1" customWidth="1"/>
    <col min="1039" max="1040" width="14.42578125" style="2" customWidth="1"/>
    <col min="1041" max="1041" width="10.5703125" style="2" bestFit="1" customWidth="1"/>
    <col min="1042" max="1042" width="13.28515625" style="2" customWidth="1"/>
    <col min="1043" max="1281" width="8.7109375" style="2"/>
    <col min="1282" max="1282" width="17.28515625" style="2" customWidth="1"/>
    <col min="1283" max="1283" width="12.5703125" style="2" customWidth="1"/>
    <col min="1284" max="1284" width="13" style="2" customWidth="1"/>
    <col min="1285" max="1285" width="15.7109375" style="2" customWidth="1"/>
    <col min="1286" max="1286" width="19.5703125" style="2" customWidth="1"/>
    <col min="1287" max="1288" width="17.42578125" style="2" customWidth="1"/>
    <col min="1289" max="1289" width="19.5703125" style="2" customWidth="1"/>
    <col min="1290" max="1290" width="15.85546875" style="2" customWidth="1"/>
    <col min="1291" max="1291" width="14.5703125" style="2" customWidth="1"/>
    <col min="1292" max="1294" width="0" style="2" hidden="1" customWidth="1"/>
    <col min="1295" max="1296" width="14.42578125" style="2" customWidth="1"/>
    <col min="1297" max="1297" width="10.5703125" style="2" bestFit="1" customWidth="1"/>
    <col min="1298" max="1298" width="13.28515625" style="2" customWidth="1"/>
    <col min="1299" max="1537" width="8.7109375" style="2"/>
    <col min="1538" max="1538" width="17.28515625" style="2" customWidth="1"/>
    <col min="1539" max="1539" width="12.5703125" style="2" customWidth="1"/>
    <col min="1540" max="1540" width="13" style="2" customWidth="1"/>
    <col min="1541" max="1541" width="15.7109375" style="2" customWidth="1"/>
    <col min="1542" max="1542" width="19.5703125" style="2" customWidth="1"/>
    <col min="1543" max="1544" width="17.42578125" style="2" customWidth="1"/>
    <col min="1545" max="1545" width="19.5703125" style="2" customWidth="1"/>
    <col min="1546" max="1546" width="15.85546875" style="2" customWidth="1"/>
    <col min="1547" max="1547" width="14.5703125" style="2" customWidth="1"/>
    <col min="1548" max="1550" width="0" style="2" hidden="1" customWidth="1"/>
    <col min="1551" max="1552" width="14.42578125" style="2" customWidth="1"/>
    <col min="1553" max="1553" width="10.5703125" style="2" bestFit="1" customWidth="1"/>
    <col min="1554" max="1554" width="13.28515625" style="2" customWidth="1"/>
    <col min="1555" max="1793" width="8.7109375" style="2"/>
    <col min="1794" max="1794" width="17.28515625" style="2" customWidth="1"/>
    <col min="1795" max="1795" width="12.5703125" style="2" customWidth="1"/>
    <col min="1796" max="1796" width="13" style="2" customWidth="1"/>
    <col min="1797" max="1797" width="15.7109375" style="2" customWidth="1"/>
    <col min="1798" max="1798" width="19.5703125" style="2" customWidth="1"/>
    <col min="1799" max="1800" width="17.42578125" style="2" customWidth="1"/>
    <col min="1801" max="1801" width="19.5703125" style="2" customWidth="1"/>
    <col min="1802" max="1802" width="15.85546875" style="2" customWidth="1"/>
    <col min="1803" max="1803" width="14.5703125" style="2" customWidth="1"/>
    <col min="1804" max="1806" width="0" style="2" hidden="1" customWidth="1"/>
    <col min="1807" max="1808" width="14.42578125" style="2" customWidth="1"/>
    <col min="1809" max="1809" width="10.5703125" style="2" bestFit="1" customWidth="1"/>
    <col min="1810" max="1810" width="13.28515625" style="2" customWidth="1"/>
    <col min="1811" max="2049" width="8.7109375" style="2"/>
    <col min="2050" max="2050" width="17.28515625" style="2" customWidth="1"/>
    <col min="2051" max="2051" width="12.5703125" style="2" customWidth="1"/>
    <col min="2052" max="2052" width="13" style="2" customWidth="1"/>
    <col min="2053" max="2053" width="15.7109375" style="2" customWidth="1"/>
    <col min="2054" max="2054" width="19.5703125" style="2" customWidth="1"/>
    <col min="2055" max="2056" width="17.42578125" style="2" customWidth="1"/>
    <col min="2057" max="2057" width="19.5703125" style="2" customWidth="1"/>
    <col min="2058" max="2058" width="15.85546875" style="2" customWidth="1"/>
    <col min="2059" max="2059" width="14.5703125" style="2" customWidth="1"/>
    <col min="2060" max="2062" width="0" style="2" hidden="1" customWidth="1"/>
    <col min="2063" max="2064" width="14.42578125" style="2" customWidth="1"/>
    <col min="2065" max="2065" width="10.5703125" style="2" bestFit="1" customWidth="1"/>
    <col min="2066" max="2066" width="13.28515625" style="2" customWidth="1"/>
    <col min="2067" max="2305" width="8.7109375" style="2"/>
    <col min="2306" max="2306" width="17.28515625" style="2" customWidth="1"/>
    <col min="2307" max="2307" width="12.5703125" style="2" customWidth="1"/>
    <col min="2308" max="2308" width="13" style="2" customWidth="1"/>
    <col min="2309" max="2309" width="15.7109375" style="2" customWidth="1"/>
    <col min="2310" max="2310" width="19.5703125" style="2" customWidth="1"/>
    <col min="2311" max="2312" width="17.42578125" style="2" customWidth="1"/>
    <col min="2313" max="2313" width="19.5703125" style="2" customWidth="1"/>
    <col min="2314" max="2314" width="15.85546875" style="2" customWidth="1"/>
    <col min="2315" max="2315" width="14.5703125" style="2" customWidth="1"/>
    <col min="2316" max="2318" width="0" style="2" hidden="1" customWidth="1"/>
    <col min="2319" max="2320" width="14.42578125" style="2" customWidth="1"/>
    <col min="2321" max="2321" width="10.5703125" style="2" bestFit="1" customWidth="1"/>
    <col min="2322" max="2322" width="13.28515625" style="2" customWidth="1"/>
    <col min="2323" max="2561" width="8.7109375" style="2"/>
    <col min="2562" max="2562" width="17.28515625" style="2" customWidth="1"/>
    <col min="2563" max="2563" width="12.5703125" style="2" customWidth="1"/>
    <col min="2564" max="2564" width="13" style="2" customWidth="1"/>
    <col min="2565" max="2565" width="15.7109375" style="2" customWidth="1"/>
    <col min="2566" max="2566" width="19.5703125" style="2" customWidth="1"/>
    <col min="2567" max="2568" width="17.42578125" style="2" customWidth="1"/>
    <col min="2569" max="2569" width="19.5703125" style="2" customWidth="1"/>
    <col min="2570" max="2570" width="15.85546875" style="2" customWidth="1"/>
    <col min="2571" max="2571" width="14.5703125" style="2" customWidth="1"/>
    <col min="2572" max="2574" width="0" style="2" hidden="1" customWidth="1"/>
    <col min="2575" max="2576" width="14.42578125" style="2" customWidth="1"/>
    <col min="2577" max="2577" width="10.5703125" style="2" bestFit="1" customWidth="1"/>
    <col min="2578" max="2578" width="13.28515625" style="2" customWidth="1"/>
    <col min="2579" max="2817" width="8.7109375" style="2"/>
    <col min="2818" max="2818" width="17.28515625" style="2" customWidth="1"/>
    <col min="2819" max="2819" width="12.5703125" style="2" customWidth="1"/>
    <col min="2820" max="2820" width="13" style="2" customWidth="1"/>
    <col min="2821" max="2821" width="15.7109375" style="2" customWidth="1"/>
    <col min="2822" max="2822" width="19.5703125" style="2" customWidth="1"/>
    <col min="2823" max="2824" width="17.42578125" style="2" customWidth="1"/>
    <col min="2825" max="2825" width="19.5703125" style="2" customWidth="1"/>
    <col min="2826" max="2826" width="15.85546875" style="2" customWidth="1"/>
    <col min="2827" max="2827" width="14.5703125" style="2" customWidth="1"/>
    <col min="2828" max="2830" width="0" style="2" hidden="1" customWidth="1"/>
    <col min="2831" max="2832" width="14.42578125" style="2" customWidth="1"/>
    <col min="2833" max="2833" width="10.5703125" style="2" bestFit="1" customWidth="1"/>
    <col min="2834" max="2834" width="13.28515625" style="2" customWidth="1"/>
    <col min="2835" max="3073" width="8.7109375" style="2"/>
    <col min="3074" max="3074" width="17.28515625" style="2" customWidth="1"/>
    <col min="3075" max="3075" width="12.5703125" style="2" customWidth="1"/>
    <col min="3076" max="3076" width="13" style="2" customWidth="1"/>
    <col min="3077" max="3077" width="15.7109375" style="2" customWidth="1"/>
    <col min="3078" max="3078" width="19.5703125" style="2" customWidth="1"/>
    <col min="3079" max="3080" width="17.42578125" style="2" customWidth="1"/>
    <col min="3081" max="3081" width="19.5703125" style="2" customWidth="1"/>
    <col min="3082" max="3082" width="15.85546875" style="2" customWidth="1"/>
    <col min="3083" max="3083" width="14.5703125" style="2" customWidth="1"/>
    <col min="3084" max="3086" width="0" style="2" hidden="1" customWidth="1"/>
    <col min="3087" max="3088" width="14.42578125" style="2" customWidth="1"/>
    <col min="3089" max="3089" width="10.5703125" style="2" bestFit="1" customWidth="1"/>
    <col min="3090" max="3090" width="13.28515625" style="2" customWidth="1"/>
    <col min="3091" max="3329" width="8.7109375" style="2"/>
    <col min="3330" max="3330" width="17.28515625" style="2" customWidth="1"/>
    <col min="3331" max="3331" width="12.5703125" style="2" customWidth="1"/>
    <col min="3332" max="3332" width="13" style="2" customWidth="1"/>
    <col min="3333" max="3333" width="15.7109375" style="2" customWidth="1"/>
    <col min="3334" max="3334" width="19.5703125" style="2" customWidth="1"/>
    <col min="3335" max="3336" width="17.42578125" style="2" customWidth="1"/>
    <col min="3337" max="3337" width="19.5703125" style="2" customWidth="1"/>
    <col min="3338" max="3338" width="15.85546875" style="2" customWidth="1"/>
    <col min="3339" max="3339" width="14.5703125" style="2" customWidth="1"/>
    <col min="3340" max="3342" width="0" style="2" hidden="1" customWidth="1"/>
    <col min="3343" max="3344" width="14.42578125" style="2" customWidth="1"/>
    <col min="3345" max="3345" width="10.5703125" style="2" bestFit="1" customWidth="1"/>
    <col min="3346" max="3346" width="13.28515625" style="2" customWidth="1"/>
    <col min="3347" max="3585" width="8.7109375" style="2"/>
    <col min="3586" max="3586" width="17.28515625" style="2" customWidth="1"/>
    <col min="3587" max="3587" width="12.5703125" style="2" customWidth="1"/>
    <col min="3588" max="3588" width="13" style="2" customWidth="1"/>
    <col min="3589" max="3589" width="15.7109375" style="2" customWidth="1"/>
    <col min="3590" max="3590" width="19.5703125" style="2" customWidth="1"/>
    <col min="3591" max="3592" width="17.42578125" style="2" customWidth="1"/>
    <col min="3593" max="3593" width="19.5703125" style="2" customWidth="1"/>
    <col min="3594" max="3594" width="15.85546875" style="2" customWidth="1"/>
    <col min="3595" max="3595" width="14.5703125" style="2" customWidth="1"/>
    <col min="3596" max="3598" width="0" style="2" hidden="1" customWidth="1"/>
    <col min="3599" max="3600" width="14.42578125" style="2" customWidth="1"/>
    <col min="3601" max="3601" width="10.5703125" style="2" bestFit="1" customWidth="1"/>
    <col min="3602" max="3602" width="13.28515625" style="2" customWidth="1"/>
    <col min="3603" max="3841" width="8.7109375" style="2"/>
    <col min="3842" max="3842" width="17.28515625" style="2" customWidth="1"/>
    <col min="3843" max="3843" width="12.5703125" style="2" customWidth="1"/>
    <col min="3844" max="3844" width="13" style="2" customWidth="1"/>
    <col min="3845" max="3845" width="15.7109375" style="2" customWidth="1"/>
    <col min="3846" max="3846" width="19.5703125" style="2" customWidth="1"/>
    <col min="3847" max="3848" width="17.42578125" style="2" customWidth="1"/>
    <col min="3849" max="3849" width="19.5703125" style="2" customWidth="1"/>
    <col min="3850" max="3850" width="15.85546875" style="2" customWidth="1"/>
    <col min="3851" max="3851" width="14.5703125" style="2" customWidth="1"/>
    <col min="3852" max="3854" width="0" style="2" hidden="1" customWidth="1"/>
    <col min="3855" max="3856" width="14.42578125" style="2" customWidth="1"/>
    <col min="3857" max="3857" width="10.5703125" style="2" bestFit="1" customWidth="1"/>
    <col min="3858" max="3858" width="13.28515625" style="2" customWidth="1"/>
    <col min="3859" max="4097" width="8.7109375" style="2"/>
    <col min="4098" max="4098" width="17.28515625" style="2" customWidth="1"/>
    <col min="4099" max="4099" width="12.5703125" style="2" customWidth="1"/>
    <col min="4100" max="4100" width="13" style="2" customWidth="1"/>
    <col min="4101" max="4101" width="15.7109375" style="2" customWidth="1"/>
    <col min="4102" max="4102" width="19.5703125" style="2" customWidth="1"/>
    <col min="4103" max="4104" width="17.42578125" style="2" customWidth="1"/>
    <col min="4105" max="4105" width="19.5703125" style="2" customWidth="1"/>
    <col min="4106" max="4106" width="15.85546875" style="2" customWidth="1"/>
    <col min="4107" max="4107" width="14.5703125" style="2" customWidth="1"/>
    <col min="4108" max="4110" width="0" style="2" hidden="1" customWidth="1"/>
    <col min="4111" max="4112" width="14.42578125" style="2" customWidth="1"/>
    <col min="4113" max="4113" width="10.5703125" style="2" bestFit="1" customWidth="1"/>
    <col min="4114" max="4114" width="13.28515625" style="2" customWidth="1"/>
    <col min="4115" max="4353" width="8.7109375" style="2"/>
    <col min="4354" max="4354" width="17.28515625" style="2" customWidth="1"/>
    <col min="4355" max="4355" width="12.5703125" style="2" customWidth="1"/>
    <col min="4356" max="4356" width="13" style="2" customWidth="1"/>
    <col min="4357" max="4357" width="15.7109375" style="2" customWidth="1"/>
    <col min="4358" max="4358" width="19.5703125" style="2" customWidth="1"/>
    <col min="4359" max="4360" width="17.42578125" style="2" customWidth="1"/>
    <col min="4361" max="4361" width="19.5703125" style="2" customWidth="1"/>
    <col min="4362" max="4362" width="15.85546875" style="2" customWidth="1"/>
    <col min="4363" max="4363" width="14.5703125" style="2" customWidth="1"/>
    <col min="4364" max="4366" width="0" style="2" hidden="1" customWidth="1"/>
    <col min="4367" max="4368" width="14.42578125" style="2" customWidth="1"/>
    <col min="4369" max="4369" width="10.5703125" style="2" bestFit="1" customWidth="1"/>
    <col min="4370" max="4370" width="13.28515625" style="2" customWidth="1"/>
    <col min="4371" max="4609" width="8.7109375" style="2"/>
    <col min="4610" max="4610" width="17.28515625" style="2" customWidth="1"/>
    <col min="4611" max="4611" width="12.5703125" style="2" customWidth="1"/>
    <col min="4612" max="4612" width="13" style="2" customWidth="1"/>
    <col min="4613" max="4613" width="15.7109375" style="2" customWidth="1"/>
    <col min="4614" max="4614" width="19.5703125" style="2" customWidth="1"/>
    <col min="4615" max="4616" width="17.42578125" style="2" customWidth="1"/>
    <col min="4617" max="4617" width="19.5703125" style="2" customWidth="1"/>
    <col min="4618" max="4618" width="15.85546875" style="2" customWidth="1"/>
    <col min="4619" max="4619" width="14.5703125" style="2" customWidth="1"/>
    <col min="4620" max="4622" width="0" style="2" hidden="1" customWidth="1"/>
    <col min="4623" max="4624" width="14.42578125" style="2" customWidth="1"/>
    <col min="4625" max="4625" width="10.5703125" style="2" bestFit="1" customWidth="1"/>
    <col min="4626" max="4626" width="13.28515625" style="2" customWidth="1"/>
    <col min="4627" max="4865" width="8.7109375" style="2"/>
    <col min="4866" max="4866" width="17.28515625" style="2" customWidth="1"/>
    <col min="4867" max="4867" width="12.5703125" style="2" customWidth="1"/>
    <col min="4868" max="4868" width="13" style="2" customWidth="1"/>
    <col min="4869" max="4869" width="15.7109375" style="2" customWidth="1"/>
    <col min="4870" max="4870" width="19.5703125" style="2" customWidth="1"/>
    <col min="4871" max="4872" width="17.42578125" style="2" customWidth="1"/>
    <col min="4873" max="4873" width="19.5703125" style="2" customWidth="1"/>
    <col min="4874" max="4874" width="15.85546875" style="2" customWidth="1"/>
    <col min="4875" max="4875" width="14.5703125" style="2" customWidth="1"/>
    <col min="4876" max="4878" width="0" style="2" hidden="1" customWidth="1"/>
    <col min="4879" max="4880" width="14.42578125" style="2" customWidth="1"/>
    <col min="4881" max="4881" width="10.5703125" style="2" bestFit="1" customWidth="1"/>
    <col min="4882" max="4882" width="13.28515625" style="2" customWidth="1"/>
    <col min="4883" max="5121" width="8.7109375" style="2"/>
    <col min="5122" max="5122" width="17.28515625" style="2" customWidth="1"/>
    <col min="5123" max="5123" width="12.5703125" style="2" customWidth="1"/>
    <col min="5124" max="5124" width="13" style="2" customWidth="1"/>
    <col min="5125" max="5125" width="15.7109375" style="2" customWidth="1"/>
    <col min="5126" max="5126" width="19.5703125" style="2" customWidth="1"/>
    <col min="5127" max="5128" width="17.42578125" style="2" customWidth="1"/>
    <col min="5129" max="5129" width="19.5703125" style="2" customWidth="1"/>
    <col min="5130" max="5130" width="15.85546875" style="2" customWidth="1"/>
    <col min="5131" max="5131" width="14.5703125" style="2" customWidth="1"/>
    <col min="5132" max="5134" width="0" style="2" hidden="1" customWidth="1"/>
    <col min="5135" max="5136" width="14.42578125" style="2" customWidth="1"/>
    <col min="5137" max="5137" width="10.5703125" style="2" bestFit="1" customWidth="1"/>
    <col min="5138" max="5138" width="13.28515625" style="2" customWidth="1"/>
    <col min="5139" max="5377" width="8.7109375" style="2"/>
    <col min="5378" max="5378" width="17.28515625" style="2" customWidth="1"/>
    <col min="5379" max="5379" width="12.5703125" style="2" customWidth="1"/>
    <col min="5380" max="5380" width="13" style="2" customWidth="1"/>
    <col min="5381" max="5381" width="15.7109375" style="2" customWidth="1"/>
    <col min="5382" max="5382" width="19.5703125" style="2" customWidth="1"/>
    <col min="5383" max="5384" width="17.42578125" style="2" customWidth="1"/>
    <col min="5385" max="5385" width="19.5703125" style="2" customWidth="1"/>
    <col min="5386" max="5386" width="15.85546875" style="2" customWidth="1"/>
    <col min="5387" max="5387" width="14.5703125" style="2" customWidth="1"/>
    <col min="5388" max="5390" width="0" style="2" hidden="1" customWidth="1"/>
    <col min="5391" max="5392" width="14.42578125" style="2" customWidth="1"/>
    <col min="5393" max="5393" width="10.5703125" style="2" bestFit="1" customWidth="1"/>
    <col min="5394" max="5394" width="13.28515625" style="2" customWidth="1"/>
    <col min="5395" max="5633" width="8.7109375" style="2"/>
    <col min="5634" max="5634" width="17.28515625" style="2" customWidth="1"/>
    <col min="5635" max="5635" width="12.5703125" style="2" customWidth="1"/>
    <col min="5636" max="5636" width="13" style="2" customWidth="1"/>
    <col min="5637" max="5637" width="15.7109375" style="2" customWidth="1"/>
    <col min="5638" max="5638" width="19.5703125" style="2" customWidth="1"/>
    <col min="5639" max="5640" width="17.42578125" style="2" customWidth="1"/>
    <col min="5641" max="5641" width="19.5703125" style="2" customWidth="1"/>
    <col min="5642" max="5642" width="15.85546875" style="2" customWidth="1"/>
    <col min="5643" max="5643" width="14.5703125" style="2" customWidth="1"/>
    <col min="5644" max="5646" width="0" style="2" hidden="1" customWidth="1"/>
    <col min="5647" max="5648" width="14.42578125" style="2" customWidth="1"/>
    <col min="5649" max="5649" width="10.5703125" style="2" bestFit="1" customWidth="1"/>
    <col min="5650" max="5650" width="13.28515625" style="2" customWidth="1"/>
    <col min="5651" max="5889" width="8.7109375" style="2"/>
    <col min="5890" max="5890" width="17.28515625" style="2" customWidth="1"/>
    <col min="5891" max="5891" width="12.5703125" style="2" customWidth="1"/>
    <col min="5892" max="5892" width="13" style="2" customWidth="1"/>
    <col min="5893" max="5893" width="15.7109375" style="2" customWidth="1"/>
    <col min="5894" max="5894" width="19.5703125" style="2" customWidth="1"/>
    <col min="5895" max="5896" width="17.42578125" style="2" customWidth="1"/>
    <col min="5897" max="5897" width="19.5703125" style="2" customWidth="1"/>
    <col min="5898" max="5898" width="15.85546875" style="2" customWidth="1"/>
    <col min="5899" max="5899" width="14.5703125" style="2" customWidth="1"/>
    <col min="5900" max="5902" width="0" style="2" hidden="1" customWidth="1"/>
    <col min="5903" max="5904" width="14.42578125" style="2" customWidth="1"/>
    <col min="5905" max="5905" width="10.5703125" style="2" bestFit="1" customWidth="1"/>
    <col min="5906" max="5906" width="13.28515625" style="2" customWidth="1"/>
    <col min="5907" max="6145" width="8.7109375" style="2"/>
    <col min="6146" max="6146" width="17.28515625" style="2" customWidth="1"/>
    <col min="6147" max="6147" width="12.5703125" style="2" customWidth="1"/>
    <col min="6148" max="6148" width="13" style="2" customWidth="1"/>
    <col min="6149" max="6149" width="15.7109375" style="2" customWidth="1"/>
    <col min="6150" max="6150" width="19.5703125" style="2" customWidth="1"/>
    <col min="6151" max="6152" width="17.42578125" style="2" customWidth="1"/>
    <col min="6153" max="6153" width="19.5703125" style="2" customWidth="1"/>
    <col min="6154" max="6154" width="15.85546875" style="2" customWidth="1"/>
    <col min="6155" max="6155" width="14.5703125" style="2" customWidth="1"/>
    <col min="6156" max="6158" width="0" style="2" hidden="1" customWidth="1"/>
    <col min="6159" max="6160" width="14.42578125" style="2" customWidth="1"/>
    <col min="6161" max="6161" width="10.5703125" style="2" bestFit="1" customWidth="1"/>
    <col min="6162" max="6162" width="13.28515625" style="2" customWidth="1"/>
    <col min="6163" max="6401" width="8.7109375" style="2"/>
    <col min="6402" max="6402" width="17.28515625" style="2" customWidth="1"/>
    <col min="6403" max="6403" width="12.5703125" style="2" customWidth="1"/>
    <col min="6404" max="6404" width="13" style="2" customWidth="1"/>
    <col min="6405" max="6405" width="15.7109375" style="2" customWidth="1"/>
    <col min="6406" max="6406" width="19.5703125" style="2" customWidth="1"/>
    <col min="6407" max="6408" width="17.42578125" style="2" customWidth="1"/>
    <col min="6409" max="6409" width="19.5703125" style="2" customWidth="1"/>
    <col min="6410" max="6410" width="15.85546875" style="2" customWidth="1"/>
    <col min="6411" max="6411" width="14.5703125" style="2" customWidth="1"/>
    <col min="6412" max="6414" width="0" style="2" hidden="1" customWidth="1"/>
    <col min="6415" max="6416" width="14.42578125" style="2" customWidth="1"/>
    <col min="6417" max="6417" width="10.5703125" style="2" bestFit="1" customWidth="1"/>
    <col min="6418" max="6418" width="13.28515625" style="2" customWidth="1"/>
    <col min="6419" max="6657" width="8.7109375" style="2"/>
    <col min="6658" max="6658" width="17.28515625" style="2" customWidth="1"/>
    <col min="6659" max="6659" width="12.5703125" style="2" customWidth="1"/>
    <col min="6660" max="6660" width="13" style="2" customWidth="1"/>
    <col min="6661" max="6661" width="15.7109375" style="2" customWidth="1"/>
    <col min="6662" max="6662" width="19.5703125" style="2" customWidth="1"/>
    <col min="6663" max="6664" width="17.42578125" style="2" customWidth="1"/>
    <col min="6665" max="6665" width="19.5703125" style="2" customWidth="1"/>
    <col min="6666" max="6666" width="15.85546875" style="2" customWidth="1"/>
    <col min="6667" max="6667" width="14.5703125" style="2" customWidth="1"/>
    <col min="6668" max="6670" width="0" style="2" hidden="1" customWidth="1"/>
    <col min="6671" max="6672" width="14.42578125" style="2" customWidth="1"/>
    <col min="6673" max="6673" width="10.5703125" style="2" bestFit="1" customWidth="1"/>
    <col min="6674" max="6674" width="13.28515625" style="2" customWidth="1"/>
    <col min="6675" max="6913" width="8.7109375" style="2"/>
    <col min="6914" max="6914" width="17.28515625" style="2" customWidth="1"/>
    <col min="6915" max="6915" width="12.5703125" style="2" customWidth="1"/>
    <col min="6916" max="6916" width="13" style="2" customWidth="1"/>
    <col min="6917" max="6917" width="15.7109375" style="2" customWidth="1"/>
    <col min="6918" max="6918" width="19.5703125" style="2" customWidth="1"/>
    <col min="6919" max="6920" width="17.42578125" style="2" customWidth="1"/>
    <col min="6921" max="6921" width="19.5703125" style="2" customWidth="1"/>
    <col min="6922" max="6922" width="15.85546875" style="2" customWidth="1"/>
    <col min="6923" max="6923" width="14.5703125" style="2" customWidth="1"/>
    <col min="6924" max="6926" width="0" style="2" hidden="1" customWidth="1"/>
    <col min="6927" max="6928" width="14.42578125" style="2" customWidth="1"/>
    <col min="6929" max="6929" width="10.5703125" style="2" bestFit="1" customWidth="1"/>
    <col min="6930" max="6930" width="13.28515625" style="2" customWidth="1"/>
    <col min="6931" max="7169" width="8.7109375" style="2"/>
    <col min="7170" max="7170" width="17.28515625" style="2" customWidth="1"/>
    <col min="7171" max="7171" width="12.5703125" style="2" customWidth="1"/>
    <col min="7172" max="7172" width="13" style="2" customWidth="1"/>
    <col min="7173" max="7173" width="15.7109375" style="2" customWidth="1"/>
    <col min="7174" max="7174" width="19.5703125" style="2" customWidth="1"/>
    <col min="7175" max="7176" width="17.42578125" style="2" customWidth="1"/>
    <col min="7177" max="7177" width="19.5703125" style="2" customWidth="1"/>
    <col min="7178" max="7178" width="15.85546875" style="2" customWidth="1"/>
    <col min="7179" max="7179" width="14.5703125" style="2" customWidth="1"/>
    <col min="7180" max="7182" width="0" style="2" hidden="1" customWidth="1"/>
    <col min="7183" max="7184" width="14.42578125" style="2" customWidth="1"/>
    <col min="7185" max="7185" width="10.5703125" style="2" bestFit="1" customWidth="1"/>
    <col min="7186" max="7186" width="13.28515625" style="2" customWidth="1"/>
    <col min="7187" max="7425" width="8.7109375" style="2"/>
    <col min="7426" max="7426" width="17.28515625" style="2" customWidth="1"/>
    <col min="7427" max="7427" width="12.5703125" style="2" customWidth="1"/>
    <col min="7428" max="7428" width="13" style="2" customWidth="1"/>
    <col min="7429" max="7429" width="15.7109375" style="2" customWidth="1"/>
    <col min="7430" max="7430" width="19.5703125" style="2" customWidth="1"/>
    <col min="7431" max="7432" width="17.42578125" style="2" customWidth="1"/>
    <col min="7433" max="7433" width="19.5703125" style="2" customWidth="1"/>
    <col min="7434" max="7434" width="15.85546875" style="2" customWidth="1"/>
    <col min="7435" max="7435" width="14.5703125" style="2" customWidth="1"/>
    <col min="7436" max="7438" width="0" style="2" hidden="1" customWidth="1"/>
    <col min="7439" max="7440" width="14.42578125" style="2" customWidth="1"/>
    <col min="7441" max="7441" width="10.5703125" style="2" bestFit="1" customWidth="1"/>
    <col min="7442" max="7442" width="13.28515625" style="2" customWidth="1"/>
    <col min="7443" max="7681" width="8.7109375" style="2"/>
    <col min="7682" max="7682" width="17.28515625" style="2" customWidth="1"/>
    <col min="7683" max="7683" width="12.5703125" style="2" customWidth="1"/>
    <col min="7684" max="7684" width="13" style="2" customWidth="1"/>
    <col min="7685" max="7685" width="15.7109375" style="2" customWidth="1"/>
    <col min="7686" max="7686" width="19.5703125" style="2" customWidth="1"/>
    <col min="7687" max="7688" width="17.42578125" style="2" customWidth="1"/>
    <col min="7689" max="7689" width="19.5703125" style="2" customWidth="1"/>
    <col min="7690" max="7690" width="15.85546875" style="2" customWidth="1"/>
    <col min="7691" max="7691" width="14.5703125" style="2" customWidth="1"/>
    <col min="7692" max="7694" width="0" style="2" hidden="1" customWidth="1"/>
    <col min="7695" max="7696" width="14.42578125" style="2" customWidth="1"/>
    <col min="7697" max="7697" width="10.5703125" style="2" bestFit="1" customWidth="1"/>
    <col min="7698" max="7698" width="13.28515625" style="2" customWidth="1"/>
    <col min="7699" max="7937" width="8.7109375" style="2"/>
    <col min="7938" max="7938" width="17.28515625" style="2" customWidth="1"/>
    <col min="7939" max="7939" width="12.5703125" style="2" customWidth="1"/>
    <col min="7940" max="7940" width="13" style="2" customWidth="1"/>
    <col min="7941" max="7941" width="15.7109375" style="2" customWidth="1"/>
    <col min="7942" max="7942" width="19.5703125" style="2" customWidth="1"/>
    <col min="7943" max="7944" width="17.42578125" style="2" customWidth="1"/>
    <col min="7945" max="7945" width="19.5703125" style="2" customWidth="1"/>
    <col min="7946" max="7946" width="15.85546875" style="2" customWidth="1"/>
    <col min="7947" max="7947" width="14.5703125" style="2" customWidth="1"/>
    <col min="7948" max="7950" width="0" style="2" hidden="1" customWidth="1"/>
    <col min="7951" max="7952" width="14.42578125" style="2" customWidth="1"/>
    <col min="7953" max="7953" width="10.5703125" style="2" bestFit="1" customWidth="1"/>
    <col min="7954" max="7954" width="13.28515625" style="2" customWidth="1"/>
    <col min="7955" max="8193" width="8.7109375" style="2"/>
    <col min="8194" max="8194" width="17.28515625" style="2" customWidth="1"/>
    <col min="8195" max="8195" width="12.5703125" style="2" customWidth="1"/>
    <col min="8196" max="8196" width="13" style="2" customWidth="1"/>
    <col min="8197" max="8197" width="15.7109375" style="2" customWidth="1"/>
    <col min="8198" max="8198" width="19.5703125" style="2" customWidth="1"/>
    <col min="8199" max="8200" width="17.42578125" style="2" customWidth="1"/>
    <col min="8201" max="8201" width="19.5703125" style="2" customWidth="1"/>
    <col min="8202" max="8202" width="15.85546875" style="2" customWidth="1"/>
    <col min="8203" max="8203" width="14.5703125" style="2" customWidth="1"/>
    <col min="8204" max="8206" width="0" style="2" hidden="1" customWidth="1"/>
    <col min="8207" max="8208" width="14.42578125" style="2" customWidth="1"/>
    <col min="8209" max="8209" width="10.5703125" style="2" bestFit="1" customWidth="1"/>
    <col min="8210" max="8210" width="13.28515625" style="2" customWidth="1"/>
    <col min="8211" max="8449" width="8.7109375" style="2"/>
    <col min="8450" max="8450" width="17.28515625" style="2" customWidth="1"/>
    <col min="8451" max="8451" width="12.5703125" style="2" customWidth="1"/>
    <col min="8452" max="8452" width="13" style="2" customWidth="1"/>
    <col min="8453" max="8453" width="15.7109375" style="2" customWidth="1"/>
    <col min="8454" max="8454" width="19.5703125" style="2" customWidth="1"/>
    <col min="8455" max="8456" width="17.42578125" style="2" customWidth="1"/>
    <col min="8457" max="8457" width="19.5703125" style="2" customWidth="1"/>
    <col min="8458" max="8458" width="15.85546875" style="2" customWidth="1"/>
    <col min="8459" max="8459" width="14.5703125" style="2" customWidth="1"/>
    <col min="8460" max="8462" width="0" style="2" hidden="1" customWidth="1"/>
    <col min="8463" max="8464" width="14.42578125" style="2" customWidth="1"/>
    <col min="8465" max="8465" width="10.5703125" style="2" bestFit="1" customWidth="1"/>
    <col min="8466" max="8466" width="13.28515625" style="2" customWidth="1"/>
    <col min="8467" max="8705" width="8.7109375" style="2"/>
    <col min="8706" max="8706" width="17.28515625" style="2" customWidth="1"/>
    <col min="8707" max="8707" width="12.5703125" style="2" customWidth="1"/>
    <col min="8708" max="8708" width="13" style="2" customWidth="1"/>
    <col min="8709" max="8709" width="15.7109375" style="2" customWidth="1"/>
    <col min="8710" max="8710" width="19.5703125" style="2" customWidth="1"/>
    <col min="8711" max="8712" width="17.42578125" style="2" customWidth="1"/>
    <col min="8713" max="8713" width="19.5703125" style="2" customWidth="1"/>
    <col min="8714" max="8714" width="15.85546875" style="2" customWidth="1"/>
    <col min="8715" max="8715" width="14.5703125" style="2" customWidth="1"/>
    <col min="8716" max="8718" width="0" style="2" hidden="1" customWidth="1"/>
    <col min="8719" max="8720" width="14.42578125" style="2" customWidth="1"/>
    <col min="8721" max="8721" width="10.5703125" style="2" bestFit="1" customWidth="1"/>
    <col min="8722" max="8722" width="13.28515625" style="2" customWidth="1"/>
    <col min="8723" max="8961" width="8.7109375" style="2"/>
    <col min="8962" max="8962" width="17.28515625" style="2" customWidth="1"/>
    <col min="8963" max="8963" width="12.5703125" style="2" customWidth="1"/>
    <col min="8964" max="8964" width="13" style="2" customWidth="1"/>
    <col min="8965" max="8965" width="15.7109375" style="2" customWidth="1"/>
    <col min="8966" max="8966" width="19.5703125" style="2" customWidth="1"/>
    <col min="8967" max="8968" width="17.42578125" style="2" customWidth="1"/>
    <col min="8969" max="8969" width="19.5703125" style="2" customWidth="1"/>
    <col min="8970" max="8970" width="15.85546875" style="2" customWidth="1"/>
    <col min="8971" max="8971" width="14.5703125" style="2" customWidth="1"/>
    <col min="8972" max="8974" width="0" style="2" hidden="1" customWidth="1"/>
    <col min="8975" max="8976" width="14.42578125" style="2" customWidth="1"/>
    <col min="8977" max="8977" width="10.5703125" style="2" bestFit="1" customWidth="1"/>
    <col min="8978" max="8978" width="13.28515625" style="2" customWidth="1"/>
    <col min="8979" max="9217" width="8.7109375" style="2"/>
    <col min="9218" max="9218" width="17.28515625" style="2" customWidth="1"/>
    <col min="9219" max="9219" width="12.5703125" style="2" customWidth="1"/>
    <col min="9220" max="9220" width="13" style="2" customWidth="1"/>
    <col min="9221" max="9221" width="15.7109375" style="2" customWidth="1"/>
    <col min="9222" max="9222" width="19.5703125" style="2" customWidth="1"/>
    <col min="9223" max="9224" width="17.42578125" style="2" customWidth="1"/>
    <col min="9225" max="9225" width="19.5703125" style="2" customWidth="1"/>
    <col min="9226" max="9226" width="15.85546875" style="2" customWidth="1"/>
    <col min="9227" max="9227" width="14.5703125" style="2" customWidth="1"/>
    <col min="9228" max="9230" width="0" style="2" hidden="1" customWidth="1"/>
    <col min="9231" max="9232" width="14.42578125" style="2" customWidth="1"/>
    <col min="9233" max="9233" width="10.5703125" style="2" bestFit="1" customWidth="1"/>
    <col min="9234" max="9234" width="13.28515625" style="2" customWidth="1"/>
    <col min="9235" max="9473" width="8.7109375" style="2"/>
    <col min="9474" max="9474" width="17.28515625" style="2" customWidth="1"/>
    <col min="9475" max="9475" width="12.5703125" style="2" customWidth="1"/>
    <col min="9476" max="9476" width="13" style="2" customWidth="1"/>
    <col min="9477" max="9477" width="15.7109375" style="2" customWidth="1"/>
    <col min="9478" max="9478" width="19.5703125" style="2" customWidth="1"/>
    <col min="9479" max="9480" width="17.42578125" style="2" customWidth="1"/>
    <col min="9481" max="9481" width="19.5703125" style="2" customWidth="1"/>
    <col min="9482" max="9482" width="15.85546875" style="2" customWidth="1"/>
    <col min="9483" max="9483" width="14.5703125" style="2" customWidth="1"/>
    <col min="9484" max="9486" width="0" style="2" hidden="1" customWidth="1"/>
    <col min="9487" max="9488" width="14.42578125" style="2" customWidth="1"/>
    <col min="9489" max="9489" width="10.5703125" style="2" bestFit="1" customWidth="1"/>
    <col min="9490" max="9490" width="13.28515625" style="2" customWidth="1"/>
    <col min="9491" max="9729" width="8.7109375" style="2"/>
    <col min="9730" max="9730" width="17.28515625" style="2" customWidth="1"/>
    <col min="9731" max="9731" width="12.5703125" style="2" customWidth="1"/>
    <col min="9732" max="9732" width="13" style="2" customWidth="1"/>
    <col min="9733" max="9733" width="15.7109375" style="2" customWidth="1"/>
    <col min="9734" max="9734" width="19.5703125" style="2" customWidth="1"/>
    <col min="9735" max="9736" width="17.42578125" style="2" customWidth="1"/>
    <col min="9737" max="9737" width="19.5703125" style="2" customWidth="1"/>
    <col min="9738" max="9738" width="15.85546875" style="2" customWidth="1"/>
    <col min="9739" max="9739" width="14.5703125" style="2" customWidth="1"/>
    <col min="9740" max="9742" width="0" style="2" hidden="1" customWidth="1"/>
    <col min="9743" max="9744" width="14.42578125" style="2" customWidth="1"/>
    <col min="9745" max="9745" width="10.5703125" style="2" bestFit="1" customWidth="1"/>
    <col min="9746" max="9746" width="13.28515625" style="2" customWidth="1"/>
    <col min="9747" max="9985" width="8.7109375" style="2"/>
    <col min="9986" max="9986" width="17.28515625" style="2" customWidth="1"/>
    <col min="9987" max="9987" width="12.5703125" style="2" customWidth="1"/>
    <col min="9988" max="9988" width="13" style="2" customWidth="1"/>
    <col min="9989" max="9989" width="15.7109375" style="2" customWidth="1"/>
    <col min="9990" max="9990" width="19.5703125" style="2" customWidth="1"/>
    <col min="9991" max="9992" width="17.42578125" style="2" customWidth="1"/>
    <col min="9993" max="9993" width="19.5703125" style="2" customWidth="1"/>
    <col min="9994" max="9994" width="15.85546875" style="2" customWidth="1"/>
    <col min="9995" max="9995" width="14.5703125" style="2" customWidth="1"/>
    <col min="9996" max="9998" width="0" style="2" hidden="1" customWidth="1"/>
    <col min="9999" max="10000" width="14.42578125" style="2" customWidth="1"/>
    <col min="10001" max="10001" width="10.5703125" style="2" bestFit="1" customWidth="1"/>
    <col min="10002" max="10002" width="13.28515625" style="2" customWidth="1"/>
    <col min="10003" max="10241" width="8.7109375" style="2"/>
    <col min="10242" max="10242" width="17.28515625" style="2" customWidth="1"/>
    <col min="10243" max="10243" width="12.5703125" style="2" customWidth="1"/>
    <col min="10244" max="10244" width="13" style="2" customWidth="1"/>
    <col min="10245" max="10245" width="15.7109375" style="2" customWidth="1"/>
    <col min="10246" max="10246" width="19.5703125" style="2" customWidth="1"/>
    <col min="10247" max="10248" width="17.42578125" style="2" customWidth="1"/>
    <col min="10249" max="10249" width="19.5703125" style="2" customWidth="1"/>
    <col min="10250" max="10250" width="15.85546875" style="2" customWidth="1"/>
    <col min="10251" max="10251" width="14.5703125" style="2" customWidth="1"/>
    <col min="10252" max="10254" width="0" style="2" hidden="1" customWidth="1"/>
    <col min="10255" max="10256" width="14.42578125" style="2" customWidth="1"/>
    <col min="10257" max="10257" width="10.5703125" style="2" bestFit="1" customWidth="1"/>
    <col min="10258" max="10258" width="13.28515625" style="2" customWidth="1"/>
    <col min="10259" max="10497" width="8.7109375" style="2"/>
    <col min="10498" max="10498" width="17.28515625" style="2" customWidth="1"/>
    <col min="10499" max="10499" width="12.5703125" style="2" customWidth="1"/>
    <col min="10500" max="10500" width="13" style="2" customWidth="1"/>
    <col min="10501" max="10501" width="15.7109375" style="2" customWidth="1"/>
    <col min="10502" max="10502" width="19.5703125" style="2" customWidth="1"/>
    <col min="10503" max="10504" width="17.42578125" style="2" customWidth="1"/>
    <col min="10505" max="10505" width="19.5703125" style="2" customWidth="1"/>
    <col min="10506" max="10506" width="15.85546875" style="2" customWidth="1"/>
    <col min="10507" max="10507" width="14.5703125" style="2" customWidth="1"/>
    <col min="10508" max="10510" width="0" style="2" hidden="1" customWidth="1"/>
    <col min="10511" max="10512" width="14.42578125" style="2" customWidth="1"/>
    <col min="10513" max="10513" width="10.5703125" style="2" bestFit="1" customWidth="1"/>
    <col min="10514" max="10514" width="13.28515625" style="2" customWidth="1"/>
    <col min="10515" max="10753" width="8.7109375" style="2"/>
    <col min="10754" max="10754" width="17.28515625" style="2" customWidth="1"/>
    <col min="10755" max="10755" width="12.5703125" style="2" customWidth="1"/>
    <col min="10756" max="10756" width="13" style="2" customWidth="1"/>
    <col min="10757" max="10757" width="15.7109375" style="2" customWidth="1"/>
    <col min="10758" max="10758" width="19.5703125" style="2" customWidth="1"/>
    <col min="10759" max="10760" width="17.42578125" style="2" customWidth="1"/>
    <col min="10761" max="10761" width="19.5703125" style="2" customWidth="1"/>
    <col min="10762" max="10762" width="15.85546875" style="2" customWidth="1"/>
    <col min="10763" max="10763" width="14.5703125" style="2" customWidth="1"/>
    <col min="10764" max="10766" width="0" style="2" hidden="1" customWidth="1"/>
    <col min="10767" max="10768" width="14.42578125" style="2" customWidth="1"/>
    <col min="10769" max="10769" width="10.5703125" style="2" bestFit="1" customWidth="1"/>
    <col min="10770" max="10770" width="13.28515625" style="2" customWidth="1"/>
    <col min="10771" max="11009" width="8.7109375" style="2"/>
    <col min="11010" max="11010" width="17.28515625" style="2" customWidth="1"/>
    <col min="11011" max="11011" width="12.5703125" style="2" customWidth="1"/>
    <col min="11012" max="11012" width="13" style="2" customWidth="1"/>
    <col min="11013" max="11013" width="15.7109375" style="2" customWidth="1"/>
    <col min="11014" max="11014" width="19.5703125" style="2" customWidth="1"/>
    <col min="11015" max="11016" width="17.42578125" style="2" customWidth="1"/>
    <col min="11017" max="11017" width="19.5703125" style="2" customWidth="1"/>
    <col min="11018" max="11018" width="15.85546875" style="2" customWidth="1"/>
    <col min="11019" max="11019" width="14.5703125" style="2" customWidth="1"/>
    <col min="11020" max="11022" width="0" style="2" hidden="1" customWidth="1"/>
    <col min="11023" max="11024" width="14.42578125" style="2" customWidth="1"/>
    <col min="11025" max="11025" width="10.5703125" style="2" bestFit="1" customWidth="1"/>
    <col min="11026" max="11026" width="13.28515625" style="2" customWidth="1"/>
    <col min="11027" max="11265" width="8.7109375" style="2"/>
    <col min="11266" max="11266" width="17.28515625" style="2" customWidth="1"/>
    <col min="11267" max="11267" width="12.5703125" style="2" customWidth="1"/>
    <col min="11268" max="11268" width="13" style="2" customWidth="1"/>
    <col min="11269" max="11269" width="15.7109375" style="2" customWidth="1"/>
    <col min="11270" max="11270" width="19.5703125" style="2" customWidth="1"/>
    <col min="11271" max="11272" width="17.42578125" style="2" customWidth="1"/>
    <col min="11273" max="11273" width="19.5703125" style="2" customWidth="1"/>
    <col min="11274" max="11274" width="15.85546875" style="2" customWidth="1"/>
    <col min="11275" max="11275" width="14.5703125" style="2" customWidth="1"/>
    <col min="11276" max="11278" width="0" style="2" hidden="1" customWidth="1"/>
    <col min="11279" max="11280" width="14.42578125" style="2" customWidth="1"/>
    <col min="11281" max="11281" width="10.5703125" style="2" bestFit="1" customWidth="1"/>
    <col min="11282" max="11282" width="13.28515625" style="2" customWidth="1"/>
    <col min="11283" max="11521" width="8.7109375" style="2"/>
    <col min="11522" max="11522" width="17.28515625" style="2" customWidth="1"/>
    <col min="11523" max="11523" width="12.5703125" style="2" customWidth="1"/>
    <col min="11524" max="11524" width="13" style="2" customWidth="1"/>
    <col min="11525" max="11525" width="15.7109375" style="2" customWidth="1"/>
    <col min="11526" max="11526" width="19.5703125" style="2" customWidth="1"/>
    <col min="11527" max="11528" width="17.42578125" style="2" customWidth="1"/>
    <col min="11529" max="11529" width="19.5703125" style="2" customWidth="1"/>
    <col min="11530" max="11530" width="15.85546875" style="2" customWidth="1"/>
    <col min="11531" max="11531" width="14.5703125" style="2" customWidth="1"/>
    <col min="11532" max="11534" width="0" style="2" hidden="1" customWidth="1"/>
    <col min="11535" max="11536" width="14.42578125" style="2" customWidth="1"/>
    <col min="11537" max="11537" width="10.5703125" style="2" bestFit="1" customWidth="1"/>
    <col min="11538" max="11538" width="13.28515625" style="2" customWidth="1"/>
    <col min="11539" max="11777" width="8.7109375" style="2"/>
    <col min="11778" max="11778" width="17.28515625" style="2" customWidth="1"/>
    <col min="11779" max="11779" width="12.5703125" style="2" customWidth="1"/>
    <col min="11780" max="11780" width="13" style="2" customWidth="1"/>
    <col min="11781" max="11781" width="15.7109375" style="2" customWidth="1"/>
    <col min="11782" max="11782" width="19.5703125" style="2" customWidth="1"/>
    <col min="11783" max="11784" width="17.42578125" style="2" customWidth="1"/>
    <col min="11785" max="11785" width="19.5703125" style="2" customWidth="1"/>
    <col min="11786" max="11786" width="15.85546875" style="2" customWidth="1"/>
    <col min="11787" max="11787" width="14.5703125" style="2" customWidth="1"/>
    <col min="11788" max="11790" width="0" style="2" hidden="1" customWidth="1"/>
    <col min="11791" max="11792" width="14.42578125" style="2" customWidth="1"/>
    <col min="11793" max="11793" width="10.5703125" style="2" bestFit="1" customWidth="1"/>
    <col min="11794" max="11794" width="13.28515625" style="2" customWidth="1"/>
    <col min="11795" max="12033" width="8.7109375" style="2"/>
    <col min="12034" max="12034" width="17.28515625" style="2" customWidth="1"/>
    <col min="12035" max="12035" width="12.5703125" style="2" customWidth="1"/>
    <col min="12036" max="12036" width="13" style="2" customWidth="1"/>
    <col min="12037" max="12037" width="15.7109375" style="2" customWidth="1"/>
    <col min="12038" max="12038" width="19.5703125" style="2" customWidth="1"/>
    <col min="12039" max="12040" width="17.42578125" style="2" customWidth="1"/>
    <col min="12041" max="12041" width="19.5703125" style="2" customWidth="1"/>
    <col min="12042" max="12042" width="15.85546875" style="2" customWidth="1"/>
    <col min="12043" max="12043" width="14.5703125" style="2" customWidth="1"/>
    <col min="12044" max="12046" width="0" style="2" hidden="1" customWidth="1"/>
    <col min="12047" max="12048" width="14.42578125" style="2" customWidth="1"/>
    <col min="12049" max="12049" width="10.5703125" style="2" bestFit="1" customWidth="1"/>
    <col min="12050" max="12050" width="13.28515625" style="2" customWidth="1"/>
    <col min="12051" max="12289" width="8.7109375" style="2"/>
    <col min="12290" max="12290" width="17.28515625" style="2" customWidth="1"/>
    <col min="12291" max="12291" width="12.5703125" style="2" customWidth="1"/>
    <col min="12292" max="12292" width="13" style="2" customWidth="1"/>
    <col min="12293" max="12293" width="15.7109375" style="2" customWidth="1"/>
    <col min="12294" max="12294" width="19.5703125" style="2" customWidth="1"/>
    <col min="12295" max="12296" width="17.42578125" style="2" customWidth="1"/>
    <col min="12297" max="12297" width="19.5703125" style="2" customWidth="1"/>
    <col min="12298" max="12298" width="15.85546875" style="2" customWidth="1"/>
    <col min="12299" max="12299" width="14.5703125" style="2" customWidth="1"/>
    <col min="12300" max="12302" width="0" style="2" hidden="1" customWidth="1"/>
    <col min="12303" max="12304" width="14.42578125" style="2" customWidth="1"/>
    <col min="12305" max="12305" width="10.5703125" style="2" bestFit="1" customWidth="1"/>
    <col min="12306" max="12306" width="13.28515625" style="2" customWidth="1"/>
    <col min="12307" max="12545" width="8.7109375" style="2"/>
    <col min="12546" max="12546" width="17.28515625" style="2" customWidth="1"/>
    <col min="12547" max="12547" width="12.5703125" style="2" customWidth="1"/>
    <col min="12548" max="12548" width="13" style="2" customWidth="1"/>
    <col min="12549" max="12549" width="15.7109375" style="2" customWidth="1"/>
    <col min="12550" max="12550" width="19.5703125" style="2" customWidth="1"/>
    <col min="12551" max="12552" width="17.42578125" style="2" customWidth="1"/>
    <col min="12553" max="12553" width="19.5703125" style="2" customWidth="1"/>
    <col min="12554" max="12554" width="15.85546875" style="2" customWidth="1"/>
    <col min="12555" max="12555" width="14.5703125" style="2" customWidth="1"/>
    <col min="12556" max="12558" width="0" style="2" hidden="1" customWidth="1"/>
    <col min="12559" max="12560" width="14.42578125" style="2" customWidth="1"/>
    <col min="12561" max="12561" width="10.5703125" style="2" bestFit="1" customWidth="1"/>
    <col min="12562" max="12562" width="13.28515625" style="2" customWidth="1"/>
    <col min="12563" max="12801" width="8.7109375" style="2"/>
    <col min="12802" max="12802" width="17.28515625" style="2" customWidth="1"/>
    <col min="12803" max="12803" width="12.5703125" style="2" customWidth="1"/>
    <col min="12804" max="12804" width="13" style="2" customWidth="1"/>
    <col min="12805" max="12805" width="15.7109375" style="2" customWidth="1"/>
    <col min="12806" max="12806" width="19.5703125" style="2" customWidth="1"/>
    <col min="12807" max="12808" width="17.42578125" style="2" customWidth="1"/>
    <col min="12809" max="12809" width="19.5703125" style="2" customWidth="1"/>
    <col min="12810" max="12810" width="15.85546875" style="2" customWidth="1"/>
    <col min="12811" max="12811" width="14.5703125" style="2" customWidth="1"/>
    <col min="12812" max="12814" width="0" style="2" hidden="1" customWidth="1"/>
    <col min="12815" max="12816" width="14.42578125" style="2" customWidth="1"/>
    <col min="12817" max="12817" width="10.5703125" style="2" bestFit="1" customWidth="1"/>
    <col min="12818" max="12818" width="13.28515625" style="2" customWidth="1"/>
    <col min="12819" max="13057" width="8.7109375" style="2"/>
    <col min="13058" max="13058" width="17.28515625" style="2" customWidth="1"/>
    <col min="13059" max="13059" width="12.5703125" style="2" customWidth="1"/>
    <col min="13060" max="13060" width="13" style="2" customWidth="1"/>
    <col min="13061" max="13061" width="15.7109375" style="2" customWidth="1"/>
    <col min="13062" max="13062" width="19.5703125" style="2" customWidth="1"/>
    <col min="13063" max="13064" width="17.42578125" style="2" customWidth="1"/>
    <col min="13065" max="13065" width="19.5703125" style="2" customWidth="1"/>
    <col min="13066" max="13066" width="15.85546875" style="2" customWidth="1"/>
    <col min="13067" max="13067" width="14.5703125" style="2" customWidth="1"/>
    <col min="13068" max="13070" width="0" style="2" hidden="1" customWidth="1"/>
    <col min="13071" max="13072" width="14.42578125" style="2" customWidth="1"/>
    <col min="13073" max="13073" width="10.5703125" style="2" bestFit="1" customWidth="1"/>
    <col min="13074" max="13074" width="13.28515625" style="2" customWidth="1"/>
    <col min="13075" max="13313" width="8.7109375" style="2"/>
    <col min="13314" max="13314" width="17.28515625" style="2" customWidth="1"/>
    <col min="13315" max="13315" width="12.5703125" style="2" customWidth="1"/>
    <col min="13316" max="13316" width="13" style="2" customWidth="1"/>
    <col min="13317" max="13317" width="15.7109375" style="2" customWidth="1"/>
    <col min="13318" max="13318" width="19.5703125" style="2" customWidth="1"/>
    <col min="13319" max="13320" width="17.42578125" style="2" customWidth="1"/>
    <col min="13321" max="13321" width="19.5703125" style="2" customWidth="1"/>
    <col min="13322" max="13322" width="15.85546875" style="2" customWidth="1"/>
    <col min="13323" max="13323" width="14.5703125" style="2" customWidth="1"/>
    <col min="13324" max="13326" width="0" style="2" hidden="1" customWidth="1"/>
    <col min="13327" max="13328" width="14.42578125" style="2" customWidth="1"/>
    <col min="13329" max="13329" width="10.5703125" style="2" bestFit="1" customWidth="1"/>
    <col min="13330" max="13330" width="13.28515625" style="2" customWidth="1"/>
    <col min="13331" max="13569" width="8.7109375" style="2"/>
    <col min="13570" max="13570" width="17.28515625" style="2" customWidth="1"/>
    <col min="13571" max="13571" width="12.5703125" style="2" customWidth="1"/>
    <col min="13572" max="13572" width="13" style="2" customWidth="1"/>
    <col min="13573" max="13573" width="15.7109375" style="2" customWidth="1"/>
    <col min="13574" max="13574" width="19.5703125" style="2" customWidth="1"/>
    <col min="13575" max="13576" width="17.42578125" style="2" customWidth="1"/>
    <col min="13577" max="13577" width="19.5703125" style="2" customWidth="1"/>
    <col min="13578" max="13578" width="15.85546875" style="2" customWidth="1"/>
    <col min="13579" max="13579" width="14.5703125" style="2" customWidth="1"/>
    <col min="13580" max="13582" width="0" style="2" hidden="1" customWidth="1"/>
    <col min="13583" max="13584" width="14.42578125" style="2" customWidth="1"/>
    <col min="13585" max="13585" width="10.5703125" style="2" bestFit="1" customWidth="1"/>
    <col min="13586" max="13586" width="13.28515625" style="2" customWidth="1"/>
    <col min="13587" max="13825" width="8.7109375" style="2"/>
    <col min="13826" max="13826" width="17.28515625" style="2" customWidth="1"/>
    <col min="13827" max="13827" width="12.5703125" style="2" customWidth="1"/>
    <col min="13828" max="13828" width="13" style="2" customWidth="1"/>
    <col min="13829" max="13829" width="15.7109375" style="2" customWidth="1"/>
    <col min="13830" max="13830" width="19.5703125" style="2" customWidth="1"/>
    <col min="13831" max="13832" width="17.42578125" style="2" customWidth="1"/>
    <col min="13833" max="13833" width="19.5703125" style="2" customWidth="1"/>
    <col min="13834" max="13834" width="15.85546875" style="2" customWidth="1"/>
    <col min="13835" max="13835" width="14.5703125" style="2" customWidth="1"/>
    <col min="13836" max="13838" width="0" style="2" hidden="1" customWidth="1"/>
    <col min="13839" max="13840" width="14.42578125" style="2" customWidth="1"/>
    <col min="13841" max="13841" width="10.5703125" style="2" bestFit="1" customWidth="1"/>
    <col min="13842" max="13842" width="13.28515625" style="2" customWidth="1"/>
    <col min="13843" max="14081" width="8.7109375" style="2"/>
    <col min="14082" max="14082" width="17.28515625" style="2" customWidth="1"/>
    <col min="14083" max="14083" width="12.5703125" style="2" customWidth="1"/>
    <col min="14084" max="14084" width="13" style="2" customWidth="1"/>
    <col min="14085" max="14085" width="15.7109375" style="2" customWidth="1"/>
    <col min="14086" max="14086" width="19.5703125" style="2" customWidth="1"/>
    <col min="14087" max="14088" width="17.42578125" style="2" customWidth="1"/>
    <col min="14089" max="14089" width="19.5703125" style="2" customWidth="1"/>
    <col min="14090" max="14090" width="15.85546875" style="2" customWidth="1"/>
    <col min="14091" max="14091" width="14.5703125" style="2" customWidth="1"/>
    <col min="14092" max="14094" width="0" style="2" hidden="1" customWidth="1"/>
    <col min="14095" max="14096" width="14.42578125" style="2" customWidth="1"/>
    <col min="14097" max="14097" width="10.5703125" style="2" bestFit="1" customWidth="1"/>
    <col min="14098" max="14098" width="13.28515625" style="2" customWidth="1"/>
    <col min="14099" max="14337" width="8.7109375" style="2"/>
    <col min="14338" max="14338" width="17.28515625" style="2" customWidth="1"/>
    <col min="14339" max="14339" width="12.5703125" style="2" customWidth="1"/>
    <col min="14340" max="14340" width="13" style="2" customWidth="1"/>
    <col min="14341" max="14341" width="15.7109375" style="2" customWidth="1"/>
    <col min="14342" max="14342" width="19.5703125" style="2" customWidth="1"/>
    <col min="14343" max="14344" width="17.42578125" style="2" customWidth="1"/>
    <col min="14345" max="14345" width="19.5703125" style="2" customWidth="1"/>
    <col min="14346" max="14346" width="15.85546875" style="2" customWidth="1"/>
    <col min="14347" max="14347" width="14.5703125" style="2" customWidth="1"/>
    <col min="14348" max="14350" width="0" style="2" hidden="1" customWidth="1"/>
    <col min="14351" max="14352" width="14.42578125" style="2" customWidth="1"/>
    <col min="14353" max="14353" width="10.5703125" style="2" bestFit="1" customWidth="1"/>
    <col min="14354" max="14354" width="13.28515625" style="2" customWidth="1"/>
    <col min="14355" max="14593" width="8.7109375" style="2"/>
    <col min="14594" max="14594" width="17.28515625" style="2" customWidth="1"/>
    <col min="14595" max="14595" width="12.5703125" style="2" customWidth="1"/>
    <col min="14596" max="14596" width="13" style="2" customWidth="1"/>
    <col min="14597" max="14597" width="15.7109375" style="2" customWidth="1"/>
    <col min="14598" max="14598" width="19.5703125" style="2" customWidth="1"/>
    <col min="14599" max="14600" width="17.42578125" style="2" customWidth="1"/>
    <col min="14601" max="14601" width="19.5703125" style="2" customWidth="1"/>
    <col min="14602" max="14602" width="15.85546875" style="2" customWidth="1"/>
    <col min="14603" max="14603" width="14.5703125" style="2" customWidth="1"/>
    <col min="14604" max="14606" width="0" style="2" hidden="1" customWidth="1"/>
    <col min="14607" max="14608" width="14.42578125" style="2" customWidth="1"/>
    <col min="14609" max="14609" width="10.5703125" style="2" bestFit="1" customWidth="1"/>
    <col min="14610" max="14610" width="13.28515625" style="2" customWidth="1"/>
    <col min="14611" max="14849" width="8.7109375" style="2"/>
    <col min="14850" max="14850" width="17.28515625" style="2" customWidth="1"/>
    <col min="14851" max="14851" width="12.5703125" style="2" customWidth="1"/>
    <col min="14852" max="14852" width="13" style="2" customWidth="1"/>
    <col min="14853" max="14853" width="15.7109375" style="2" customWidth="1"/>
    <col min="14854" max="14854" width="19.5703125" style="2" customWidth="1"/>
    <col min="14855" max="14856" width="17.42578125" style="2" customWidth="1"/>
    <col min="14857" max="14857" width="19.5703125" style="2" customWidth="1"/>
    <col min="14858" max="14858" width="15.85546875" style="2" customWidth="1"/>
    <col min="14859" max="14859" width="14.5703125" style="2" customWidth="1"/>
    <col min="14860" max="14862" width="0" style="2" hidden="1" customWidth="1"/>
    <col min="14863" max="14864" width="14.42578125" style="2" customWidth="1"/>
    <col min="14865" max="14865" width="10.5703125" style="2" bestFit="1" customWidth="1"/>
    <col min="14866" max="14866" width="13.28515625" style="2" customWidth="1"/>
    <col min="14867" max="15105" width="8.7109375" style="2"/>
    <col min="15106" max="15106" width="17.28515625" style="2" customWidth="1"/>
    <col min="15107" max="15107" width="12.5703125" style="2" customWidth="1"/>
    <col min="15108" max="15108" width="13" style="2" customWidth="1"/>
    <col min="15109" max="15109" width="15.7109375" style="2" customWidth="1"/>
    <col min="15110" max="15110" width="19.5703125" style="2" customWidth="1"/>
    <col min="15111" max="15112" width="17.42578125" style="2" customWidth="1"/>
    <col min="15113" max="15113" width="19.5703125" style="2" customWidth="1"/>
    <col min="15114" max="15114" width="15.85546875" style="2" customWidth="1"/>
    <col min="15115" max="15115" width="14.5703125" style="2" customWidth="1"/>
    <col min="15116" max="15118" width="0" style="2" hidden="1" customWidth="1"/>
    <col min="15119" max="15120" width="14.42578125" style="2" customWidth="1"/>
    <col min="15121" max="15121" width="10.5703125" style="2" bestFit="1" customWidth="1"/>
    <col min="15122" max="15122" width="13.28515625" style="2" customWidth="1"/>
    <col min="15123" max="15361" width="8.7109375" style="2"/>
    <col min="15362" max="15362" width="17.28515625" style="2" customWidth="1"/>
    <col min="15363" max="15363" width="12.5703125" style="2" customWidth="1"/>
    <col min="15364" max="15364" width="13" style="2" customWidth="1"/>
    <col min="15365" max="15365" width="15.7109375" style="2" customWidth="1"/>
    <col min="15366" max="15366" width="19.5703125" style="2" customWidth="1"/>
    <col min="15367" max="15368" width="17.42578125" style="2" customWidth="1"/>
    <col min="15369" max="15369" width="19.5703125" style="2" customWidth="1"/>
    <col min="15370" max="15370" width="15.85546875" style="2" customWidth="1"/>
    <col min="15371" max="15371" width="14.5703125" style="2" customWidth="1"/>
    <col min="15372" max="15374" width="0" style="2" hidden="1" customWidth="1"/>
    <col min="15375" max="15376" width="14.42578125" style="2" customWidth="1"/>
    <col min="15377" max="15377" width="10.5703125" style="2" bestFit="1" customWidth="1"/>
    <col min="15378" max="15378" width="13.28515625" style="2" customWidth="1"/>
    <col min="15379" max="15617" width="8.7109375" style="2"/>
    <col min="15618" max="15618" width="17.28515625" style="2" customWidth="1"/>
    <col min="15619" max="15619" width="12.5703125" style="2" customWidth="1"/>
    <col min="15620" max="15620" width="13" style="2" customWidth="1"/>
    <col min="15621" max="15621" width="15.7109375" style="2" customWidth="1"/>
    <col min="15622" max="15622" width="19.5703125" style="2" customWidth="1"/>
    <col min="15623" max="15624" width="17.42578125" style="2" customWidth="1"/>
    <col min="15625" max="15625" width="19.5703125" style="2" customWidth="1"/>
    <col min="15626" max="15626" width="15.85546875" style="2" customWidth="1"/>
    <col min="15627" max="15627" width="14.5703125" style="2" customWidth="1"/>
    <col min="15628" max="15630" width="0" style="2" hidden="1" customWidth="1"/>
    <col min="15631" max="15632" width="14.42578125" style="2" customWidth="1"/>
    <col min="15633" max="15633" width="10.5703125" style="2" bestFit="1" customWidth="1"/>
    <col min="15634" max="15634" width="13.28515625" style="2" customWidth="1"/>
    <col min="15635" max="15873" width="8.7109375" style="2"/>
    <col min="15874" max="15874" width="17.28515625" style="2" customWidth="1"/>
    <col min="15875" max="15875" width="12.5703125" style="2" customWidth="1"/>
    <col min="15876" max="15876" width="13" style="2" customWidth="1"/>
    <col min="15877" max="15877" width="15.7109375" style="2" customWidth="1"/>
    <col min="15878" max="15878" width="19.5703125" style="2" customWidth="1"/>
    <col min="15879" max="15880" width="17.42578125" style="2" customWidth="1"/>
    <col min="15881" max="15881" width="19.5703125" style="2" customWidth="1"/>
    <col min="15882" max="15882" width="15.85546875" style="2" customWidth="1"/>
    <col min="15883" max="15883" width="14.5703125" style="2" customWidth="1"/>
    <col min="15884" max="15886" width="0" style="2" hidden="1" customWidth="1"/>
    <col min="15887" max="15888" width="14.42578125" style="2" customWidth="1"/>
    <col min="15889" max="15889" width="10.5703125" style="2" bestFit="1" customWidth="1"/>
    <col min="15890" max="15890" width="13.28515625" style="2" customWidth="1"/>
    <col min="15891" max="16129" width="8.7109375" style="2"/>
    <col min="16130" max="16130" width="17.28515625" style="2" customWidth="1"/>
    <col min="16131" max="16131" width="12.5703125" style="2" customWidth="1"/>
    <col min="16132" max="16132" width="13" style="2" customWidth="1"/>
    <col min="16133" max="16133" width="15.7109375" style="2" customWidth="1"/>
    <col min="16134" max="16134" width="19.5703125" style="2" customWidth="1"/>
    <col min="16135" max="16136" width="17.42578125" style="2" customWidth="1"/>
    <col min="16137" max="16137" width="19.5703125" style="2" customWidth="1"/>
    <col min="16138" max="16138" width="15.85546875" style="2" customWidth="1"/>
    <col min="16139" max="16139" width="14.5703125" style="2" customWidth="1"/>
    <col min="16140" max="16142" width="0" style="2" hidden="1" customWidth="1"/>
    <col min="16143" max="16144" width="14.42578125" style="2" customWidth="1"/>
    <col min="16145" max="16145" width="10.5703125" style="2" bestFit="1" customWidth="1"/>
    <col min="16146" max="16146" width="13.28515625" style="2" customWidth="1"/>
    <col min="16147" max="16383" width="8.7109375" style="2"/>
    <col min="16384" max="16384" width="8.7109375" style="2" customWidth="1"/>
  </cols>
  <sheetData>
    <row r="2" spans="1:18" ht="21">
      <c r="A2" s="1" t="s">
        <v>0</v>
      </c>
    </row>
    <row r="3" spans="1:18">
      <c r="A3" s="3" t="str">
        <f>'[24]Air Bawah Tanah'!A3</f>
        <v>Bulan : Maret 2021</v>
      </c>
      <c r="P3" s="4"/>
    </row>
    <row r="4" spans="1:18">
      <c r="L4" s="2" t="s">
        <v>1</v>
      </c>
      <c r="M4" s="2" t="s">
        <v>2</v>
      </c>
    </row>
    <row r="5" spans="1:18" ht="32.25" customHeight="1">
      <c r="A5" s="5" t="s">
        <v>3</v>
      </c>
      <c r="B5" s="5" t="s">
        <v>4</v>
      </c>
      <c r="C5" s="5" t="s">
        <v>5</v>
      </c>
      <c r="D5" s="5" t="s">
        <v>25</v>
      </c>
      <c r="E5" s="6" t="s">
        <v>6</v>
      </c>
      <c r="F5" s="5" t="s">
        <v>7</v>
      </c>
      <c r="G5" s="68" t="s">
        <v>8</v>
      </c>
      <c r="H5" s="9" t="s">
        <v>24</v>
      </c>
      <c r="I5" s="10" t="s">
        <v>10</v>
      </c>
      <c r="J5" s="6" t="s">
        <v>11</v>
      </c>
      <c r="L5" s="11">
        <v>3400</v>
      </c>
      <c r="M5" s="11">
        <v>12000</v>
      </c>
      <c r="O5" s="12" t="s">
        <v>12</v>
      </c>
      <c r="P5" s="12"/>
    </row>
    <row r="6" spans="1:18" s="62" customFormat="1" ht="24.95" customHeight="1">
      <c r="A6" s="98" t="s">
        <v>17</v>
      </c>
      <c r="B6" s="99">
        <v>6.8684210526315779</v>
      </c>
      <c r="C6" s="100">
        <v>18.578947368421051</v>
      </c>
      <c r="D6" s="115">
        <f>E6*1000/2678400</f>
        <v>5.5391757168288294</v>
      </c>
      <c r="E6" s="101">
        <v>14836.128239954336</v>
      </c>
      <c r="F6" s="102">
        <v>0</v>
      </c>
      <c r="G6" s="103">
        <v>0</v>
      </c>
      <c r="H6" s="103">
        <v>50</v>
      </c>
      <c r="I6" s="104">
        <f>(F6*3500)+(G6*13000)+(H6*12750)</f>
        <v>637500</v>
      </c>
      <c r="J6" s="105">
        <f>I6/E6</f>
        <v>42.969431760719409</v>
      </c>
      <c r="K6" s="59"/>
      <c r="L6" s="60">
        <f>F6*$L$5</f>
        <v>0</v>
      </c>
      <c r="M6" s="60">
        <f>G6*$M$5</f>
        <v>0</v>
      </c>
      <c r="N6" s="60">
        <f>L6+M6</f>
        <v>0</v>
      </c>
      <c r="O6" s="61">
        <f>F6/30</f>
        <v>0</v>
      </c>
      <c r="P6" s="61">
        <f>O6*220</f>
        <v>0</v>
      </c>
    </row>
    <row r="7" spans="1:18" s="62" customFormat="1" ht="24.95" customHeight="1">
      <c r="A7" s="98" t="s">
        <v>19</v>
      </c>
      <c r="B7" s="99">
        <v>7.2677419354838708</v>
      </c>
      <c r="C7" s="100">
        <v>16.70967741935484</v>
      </c>
      <c r="D7" s="115">
        <f t="shared" ref="D7:D9" si="0">E7*1000/2678400</f>
        <v>7.5978473563324238</v>
      </c>
      <c r="E7" s="106">
        <v>20350.074359200764</v>
      </c>
      <c r="F7" s="102">
        <v>0</v>
      </c>
      <c r="G7" s="107">
        <v>0</v>
      </c>
      <c r="H7" s="107">
        <v>25</v>
      </c>
      <c r="I7" s="104">
        <f>(F7*3500)+(G7*13000)+(H7*12750)</f>
        <v>318750</v>
      </c>
      <c r="J7" s="105">
        <f>I7/E7</f>
        <v>15.663333429338815</v>
      </c>
      <c r="K7" s="59"/>
      <c r="L7" s="60">
        <f>F7*$L$5</f>
        <v>0</v>
      </c>
      <c r="M7" s="66"/>
      <c r="N7" s="60"/>
      <c r="O7" s="61">
        <f>F7/30</f>
        <v>0</v>
      </c>
      <c r="P7" s="61">
        <f>O7*220</f>
        <v>0</v>
      </c>
    </row>
    <row r="8" spans="1:18" s="62" customFormat="1" ht="24.95" customHeight="1">
      <c r="A8" s="98" t="s">
        <v>20</v>
      </c>
      <c r="B8" s="99">
        <v>7.3516129032258073</v>
      </c>
      <c r="C8" s="96">
        <v>12.193548387096774</v>
      </c>
      <c r="D8" s="115">
        <f t="shared" si="0"/>
        <v>55.506208479509297</v>
      </c>
      <c r="E8" s="106">
        <v>148667.82879151771</v>
      </c>
      <c r="F8" s="102">
        <v>3250</v>
      </c>
      <c r="G8" s="107">
        <v>0</v>
      </c>
      <c r="H8" s="107">
        <v>2100</v>
      </c>
      <c r="I8" s="104">
        <f>(F8*3500)+(G8*13000)+(H8*12750)</f>
        <v>38150000</v>
      </c>
      <c r="J8" s="105">
        <f>I8/E8</f>
        <v>256.61234384137759</v>
      </c>
      <c r="K8" s="59"/>
      <c r="L8" s="60">
        <f>F8*$L$5</f>
        <v>11050000</v>
      </c>
      <c r="M8" s="66"/>
      <c r="N8" s="60"/>
      <c r="O8" s="61">
        <f>F8/30</f>
        <v>108.33333333333333</v>
      </c>
      <c r="P8" s="61">
        <f>O8*220</f>
        <v>23833.333333333332</v>
      </c>
    </row>
    <row r="9" spans="1:18" s="62" customFormat="1" ht="24.95" customHeight="1">
      <c r="A9" s="98" t="s">
        <v>21</v>
      </c>
      <c r="B9" s="99">
        <v>6.4322580645161294</v>
      </c>
      <c r="C9" s="100">
        <v>21.838709677419356</v>
      </c>
      <c r="D9" s="115">
        <f t="shared" si="0"/>
        <v>43.731918147784185</v>
      </c>
      <c r="E9" s="106">
        <v>117131.56956702516</v>
      </c>
      <c r="F9" s="102">
        <v>2925</v>
      </c>
      <c r="G9" s="107">
        <v>0</v>
      </c>
      <c r="H9" s="107">
        <v>1025</v>
      </c>
      <c r="I9" s="104">
        <f>(F9*3500)+(G9*13000)+(H9*12750)</f>
        <v>23306250</v>
      </c>
      <c r="J9" s="105">
        <f>I9/E9</f>
        <v>198.97496538423547</v>
      </c>
      <c r="K9" s="59"/>
      <c r="L9" s="60"/>
      <c r="M9" s="66"/>
      <c r="N9" s="60"/>
      <c r="O9" s="61"/>
      <c r="P9" s="61"/>
    </row>
    <row r="10" spans="1:18" ht="24.95" customHeight="1">
      <c r="A10" s="36" t="s">
        <v>22</v>
      </c>
      <c r="B10" s="37">
        <f>AVERAGE(B6:B9)</f>
        <v>6.9800084889643461</v>
      </c>
      <c r="C10" s="37">
        <f>AVERAGE(C6:C9)</f>
        <v>17.330220713073004</v>
      </c>
      <c r="D10" s="37">
        <f>AVERAGE(D6:D9)</f>
        <v>28.093787425113685</v>
      </c>
      <c r="E10" s="39">
        <f>SUM(E6:E9)</f>
        <v>300985.60095769796</v>
      </c>
      <c r="F10" s="39">
        <f>SUM(F6:F9)</f>
        <v>6175</v>
      </c>
      <c r="G10" s="39">
        <f>SUM(G6:G9)</f>
        <v>0</v>
      </c>
      <c r="H10" s="39">
        <f>SUM(H6:H9)</f>
        <v>3200</v>
      </c>
      <c r="I10" s="39">
        <f>SUM(I6:I9)</f>
        <v>62412500</v>
      </c>
      <c r="J10" s="77">
        <f>I10/E10</f>
        <v>207.36041791172519</v>
      </c>
      <c r="O10" s="41"/>
    </row>
    <row r="11" spans="1:18">
      <c r="N11" s="42"/>
      <c r="R11" s="43"/>
    </row>
  </sheetData>
  <sheetProtection selectLockedCells="1" selectUnlockedCells="1"/>
  <pageMargins left="0.7" right="0.7" top="0.75" bottom="0.75" header="0.51180555555555551" footer="0.51180555555555551"/>
  <pageSetup firstPageNumber="0" orientation="portrait" horizontalDpi="300" verticalDpi="300" r:id="rId1"/>
  <headerFooter alignWithMargins="0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>
    <tabColor rgb="FF00B050"/>
  </sheetPr>
  <dimension ref="A2:R11"/>
  <sheetViews>
    <sheetView zoomScale="85" zoomScaleNormal="85" workbookViewId="0">
      <selection activeCell="B6" sqref="B6:J6"/>
    </sheetView>
  </sheetViews>
  <sheetFormatPr defaultRowHeight="15"/>
  <cols>
    <col min="1" max="1" width="17.28515625" style="2" customWidth="1"/>
    <col min="2" max="2" width="12.5703125" style="2" customWidth="1"/>
    <col min="3" max="3" width="13" style="2" customWidth="1"/>
    <col min="4" max="4" width="18" style="2" bestFit="1" customWidth="1"/>
    <col min="5" max="5" width="15.7109375" style="2" customWidth="1"/>
    <col min="6" max="6" width="19.5703125" style="2" customWidth="1"/>
    <col min="7" max="8" width="17.42578125" style="2" customWidth="1"/>
    <col min="9" max="9" width="19.5703125" style="2" customWidth="1"/>
    <col min="10" max="10" width="15.85546875" style="2" customWidth="1"/>
    <col min="11" max="11" width="14.5703125" style="2" customWidth="1"/>
    <col min="12" max="14" width="0" style="2" hidden="1" customWidth="1"/>
    <col min="15" max="16" width="14.42578125" style="2" customWidth="1"/>
    <col min="17" max="17" width="10.5703125" style="2" bestFit="1" customWidth="1"/>
    <col min="18" max="18" width="13.28515625" style="2" customWidth="1"/>
    <col min="19" max="257" width="8.7109375" style="2"/>
    <col min="258" max="258" width="17.28515625" style="2" customWidth="1"/>
    <col min="259" max="259" width="12.5703125" style="2" customWidth="1"/>
    <col min="260" max="260" width="13" style="2" customWidth="1"/>
    <col min="261" max="261" width="15.7109375" style="2" customWidth="1"/>
    <col min="262" max="262" width="19.5703125" style="2" customWidth="1"/>
    <col min="263" max="264" width="17.42578125" style="2" customWidth="1"/>
    <col min="265" max="265" width="19.5703125" style="2" customWidth="1"/>
    <col min="266" max="266" width="15.85546875" style="2" customWidth="1"/>
    <col min="267" max="267" width="14.5703125" style="2" customWidth="1"/>
    <col min="268" max="270" width="0" style="2" hidden="1" customWidth="1"/>
    <col min="271" max="272" width="14.42578125" style="2" customWidth="1"/>
    <col min="273" max="273" width="10.5703125" style="2" bestFit="1" customWidth="1"/>
    <col min="274" max="274" width="13.28515625" style="2" customWidth="1"/>
    <col min="275" max="513" width="8.7109375" style="2"/>
    <col min="514" max="514" width="17.28515625" style="2" customWidth="1"/>
    <col min="515" max="515" width="12.5703125" style="2" customWidth="1"/>
    <col min="516" max="516" width="13" style="2" customWidth="1"/>
    <col min="517" max="517" width="15.7109375" style="2" customWidth="1"/>
    <col min="518" max="518" width="19.5703125" style="2" customWidth="1"/>
    <col min="519" max="520" width="17.42578125" style="2" customWidth="1"/>
    <col min="521" max="521" width="19.5703125" style="2" customWidth="1"/>
    <col min="522" max="522" width="15.85546875" style="2" customWidth="1"/>
    <col min="523" max="523" width="14.5703125" style="2" customWidth="1"/>
    <col min="524" max="526" width="0" style="2" hidden="1" customWidth="1"/>
    <col min="527" max="528" width="14.42578125" style="2" customWidth="1"/>
    <col min="529" max="529" width="10.5703125" style="2" bestFit="1" customWidth="1"/>
    <col min="530" max="530" width="13.28515625" style="2" customWidth="1"/>
    <col min="531" max="769" width="8.7109375" style="2"/>
    <col min="770" max="770" width="17.28515625" style="2" customWidth="1"/>
    <col min="771" max="771" width="12.5703125" style="2" customWidth="1"/>
    <col min="772" max="772" width="13" style="2" customWidth="1"/>
    <col min="773" max="773" width="15.7109375" style="2" customWidth="1"/>
    <col min="774" max="774" width="19.5703125" style="2" customWidth="1"/>
    <col min="775" max="776" width="17.42578125" style="2" customWidth="1"/>
    <col min="777" max="777" width="19.5703125" style="2" customWidth="1"/>
    <col min="778" max="778" width="15.85546875" style="2" customWidth="1"/>
    <col min="779" max="779" width="14.5703125" style="2" customWidth="1"/>
    <col min="780" max="782" width="0" style="2" hidden="1" customWidth="1"/>
    <col min="783" max="784" width="14.42578125" style="2" customWidth="1"/>
    <col min="785" max="785" width="10.5703125" style="2" bestFit="1" customWidth="1"/>
    <col min="786" max="786" width="13.28515625" style="2" customWidth="1"/>
    <col min="787" max="1025" width="8.7109375" style="2"/>
    <col min="1026" max="1026" width="17.28515625" style="2" customWidth="1"/>
    <col min="1027" max="1027" width="12.5703125" style="2" customWidth="1"/>
    <col min="1028" max="1028" width="13" style="2" customWidth="1"/>
    <col min="1029" max="1029" width="15.7109375" style="2" customWidth="1"/>
    <col min="1030" max="1030" width="19.5703125" style="2" customWidth="1"/>
    <col min="1031" max="1032" width="17.42578125" style="2" customWidth="1"/>
    <col min="1033" max="1033" width="19.5703125" style="2" customWidth="1"/>
    <col min="1034" max="1034" width="15.85546875" style="2" customWidth="1"/>
    <col min="1035" max="1035" width="14.5703125" style="2" customWidth="1"/>
    <col min="1036" max="1038" width="0" style="2" hidden="1" customWidth="1"/>
    <col min="1039" max="1040" width="14.42578125" style="2" customWidth="1"/>
    <col min="1041" max="1041" width="10.5703125" style="2" bestFit="1" customWidth="1"/>
    <col min="1042" max="1042" width="13.28515625" style="2" customWidth="1"/>
    <col min="1043" max="1281" width="8.7109375" style="2"/>
    <col min="1282" max="1282" width="17.28515625" style="2" customWidth="1"/>
    <col min="1283" max="1283" width="12.5703125" style="2" customWidth="1"/>
    <col min="1284" max="1284" width="13" style="2" customWidth="1"/>
    <col min="1285" max="1285" width="15.7109375" style="2" customWidth="1"/>
    <col min="1286" max="1286" width="19.5703125" style="2" customWidth="1"/>
    <col min="1287" max="1288" width="17.42578125" style="2" customWidth="1"/>
    <col min="1289" max="1289" width="19.5703125" style="2" customWidth="1"/>
    <col min="1290" max="1290" width="15.85546875" style="2" customWidth="1"/>
    <col min="1291" max="1291" width="14.5703125" style="2" customWidth="1"/>
    <col min="1292" max="1294" width="0" style="2" hidden="1" customWidth="1"/>
    <col min="1295" max="1296" width="14.42578125" style="2" customWidth="1"/>
    <col min="1297" max="1297" width="10.5703125" style="2" bestFit="1" customWidth="1"/>
    <col min="1298" max="1298" width="13.28515625" style="2" customWidth="1"/>
    <col min="1299" max="1537" width="8.7109375" style="2"/>
    <col min="1538" max="1538" width="17.28515625" style="2" customWidth="1"/>
    <col min="1539" max="1539" width="12.5703125" style="2" customWidth="1"/>
    <col min="1540" max="1540" width="13" style="2" customWidth="1"/>
    <col min="1541" max="1541" width="15.7109375" style="2" customWidth="1"/>
    <col min="1542" max="1542" width="19.5703125" style="2" customWidth="1"/>
    <col min="1543" max="1544" width="17.42578125" style="2" customWidth="1"/>
    <col min="1545" max="1545" width="19.5703125" style="2" customWidth="1"/>
    <col min="1546" max="1546" width="15.85546875" style="2" customWidth="1"/>
    <col min="1547" max="1547" width="14.5703125" style="2" customWidth="1"/>
    <col min="1548" max="1550" width="0" style="2" hidden="1" customWidth="1"/>
    <col min="1551" max="1552" width="14.42578125" style="2" customWidth="1"/>
    <col min="1553" max="1553" width="10.5703125" style="2" bestFit="1" customWidth="1"/>
    <col min="1554" max="1554" width="13.28515625" style="2" customWidth="1"/>
    <col min="1555" max="1793" width="8.7109375" style="2"/>
    <col min="1794" max="1794" width="17.28515625" style="2" customWidth="1"/>
    <col min="1795" max="1795" width="12.5703125" style="2" customWidth="1"/>
    <col min="1796" max="1796" width="13" style="2" customWidth="1"/>
    <col min="1797" max="1797" width="15.7109375" style="2" customWidth="1"/>
    <col min="1798" max="1798" width="19.5703125" style="2" customWidth="1"/>
    <col min="1799" max="1800" width="17.42578125" style="2" customWidth="1"/>
    <col min="1801" max="1801" width="19.5703125" style="2" customWidth="1"/>
    <col min="1802" max="1802" width="15.85546875" style="2" customWidth="1"/>
    <col min="1803" max="1803" width="14.5703125" style="2" customWidth="1"/>
    <col min="1804" max="1806" width="0" style="2" hidden="1" customWidth="1"/>
    <col min="1807" max="1808" width="14.42578125" style="2" customWidth="1"/>
    <col min="1809" max="1809" width="10.5703125" style="2" bestFit="1" customWidth="1"/>
    <col min="1810" max="1810" width="13.28515625" style="2" customWidth="1"/>
    <col min="1811" max="2049" width="8.7109375" style="2"/>
    <col min="2050" max="2050" width="17.28515625" style="2" customWidth="1"/>
    <col min="2051" max="2051" width="12.5703125" style="2" customWidth="1"/>
    <col min="2052" max="2052" width="13" style="2" customWidth="1"/>
    <col min="2053" max="2053" width="15.7109375" style="2" customWidth="1"/>
    <col min="2054" max="2054" width="19.5703125" style="2" customWidth="1"/>
    <col min="2055" max="2056" width="17.42578125" style="2" customWidth="1"/>
    <col min="2057" max="2057" width="19.5703125" style="2" customWidth="1"/>
    <col min="2058" max="2058" width="15.85546875" style="2" customWidth="1"/>
    <col min="2059" max="2059" width="14.5703125" style="2" customWidth="1"/>
    <col min="2060" max="2062" width="0" style="2" hidden="1" customWidth="1"/>
    <col min="2063" max="2064" width="14.42578125" style="2" customWidth="1"/>
    <col min="2065" max="2065" width="10.5703125" style="2" bestFit="1" customWidth="1"/>
    <col min="2066" max="2066" width="13.28515625" style="2" customWidth="1"/>
    <col min="2067" max="2305" width="8.7109375" style="2"/>
    <col min="2306" max="2306" width="17.28515625" style="2" customWidth="1"/>
    <col min="2307" max="2307" width="12.5703125" style="2" customWidth="1"/>
    <col min="2308" max="2308" width="13" style="2" customWidth="1"/>
    <col min="2309" max="2309" width="15.7109375" style="2" customWidth="1"/>
    <col min="2310" max="2310" width="19.5703125" style="2" customWidth="1"/>
    <col min="2311" max="2312" width="17.42578125" style="2" customWidth="1"/>
    <col min="2313" max="2313" width="19.5703125" style="2" customWidth="1"/>
    <col min="2314" max="2314" width="15.85546875" style="2" customWidth="1"/>
    <col min="2315" max="2315" width="14.5703125" style="2" customWidth="1"/>
    <col min="2316" max="2318" width="0" style="2" hidden="1" customWidth="1"/>
    <col min="2319" max="2320" width="14.42578125" style="2" customWidth="1"/>
    <col min="2321" max="2321" width="10.5703125" style="2" bestFit="1" customWidth="1"/>
    <col min="2322" max="2322" width="13.28515625" style="2" customWidth="1"/>
    <col min="2323" max="2561" width="8.7109375" style="2"/>
    <col min="2562" max="2562" width="17.28515625" style="2" customWidth="1"/>
    <col min="2563" max="2563" width="12.5703125" style="2" customWidth="1"/>
    <col min="2564" max="2564" width="13" style="2" customWidth="1"/>
    <col min="2565" max="2565" width="15.7109375" style="2" customWidth="1"/>
    <col min="2566" max="2566" width="19.5703125" style="2" customWidth="1"/>
    <col min="2567" max="2568" width="17.42578125" style="2" customWidth="1"/>
    <col min="2569" max="2569" width="19.5703125" style="2" customWidth="1"/>
    <col min="2570" max="2570" width="15.85546875" style="2" customWidth="1"/>
    <col min="2571" max="2571" width="14.5703125" style="2" customWidth="1"/>
    <col min="2572" max="2574" width="0" style="2" hidden="1" customWidth="1"/>
    <col min="2575" max="2576" width="14.42578125" style="2" customWidth="1"/>
    <col min="2577" max="2577" width="10.5703125" style="2" bestFit="1" customWidth="1"/>
    <col min="2578" max="2578" width="13.28515625" style="2" customWidth="1"/>
    <col min="2579" max="2817" width="8.7109375" style="2"/>
    <col min="2818" max="2818" width="17.28515625" style="2" customWidth="1"/>
    <col min="2819" max="2819" width="12.5703125" style="2" customWidth="1"/>
    <col min="2820" max="2820" width="13" style="2" customWidth="1"/>
    <col min="2821" max="2821" width="15.7109375" style="2" customWidth="1"/>
    <col min="2822" max="2822" width="19.5703125" style="2" customWidth="1"/>
    <col min="2823" max="2824" width="17.42578125" style="2" customWidth="1"/>
    <col min="2825" max="2825" width="19.5703125" style="2" customWidth="1"/>
    <col min="2826" max="2826" width="15.85546875" style="2" customWidth="1"/>
    <col min="2827" max="2827" width="14.5703125" style="2" customWidth="1"/>
    <col min="2828" max="2830" width="0" style="2" hidden="1" customWidth="1"/>
    <col min="2831" max="2832" width="14.42578125" style="2" customWidth="1"/>
    <col min="2833" max="2833" width="10.5703125" style="2" bestFit="1" customWidth="1"/>
    <col min="2834" max="2834" width="13.28515625" style="2" customWidth="1"/>
    <col min="2835" max="3073" width="8.7109375" style="2"/>
    <col min="3074" max="3074" width="17.28515625" style="2" customWidth="1"/>
    <col min="3075" max="3075" width="12.5703125" style="2" customWidth="1"/>
    <col min="3076" max="3076" width="13" style="2" customWidth="1"/>
    <col min="3077" max="3077" width="15.7109375" style="2" customWidth="1"/>
    <col min="3078" max="3078" width="19.5703125" style="2" customWidth="1"/>
    <col min="3079" max="3080" width="17.42578125" style="2" customWidth="1"/>
    <col min="3081" max="3081" width="19.5703125" style="2" customWidth="1"/>
    <col min="3082" max="3082" width="15.85546875" style="2" customWidth="1"/>
    <col min="3083" max="3083" width="14.5703125" style="2" customWidth="1"/>
    <col min="3084" max="3086" width="0" style="2" hidden="1" customWidth="1"/>
    <col min="3087" max="3088" width="14.42578125" style="2" customWidth="1"/>
    <col min="3089" max="3089" width="10.5703125" style="2" bestFit="1" customWidth="1"/>
    <col min="3090" max="3090" width="13.28515625" style="2" customWidth="1"/>
    <col min="3091" max="3329" width="8.7109375" style="2"/>
    <col min="3330" max="3330" width="17.28515625" style="2" customWidth="1"/>
    <col min="3331" max="3331" width="12.5703125" style="2" customWidth="1"/>
    <col min="3332" max="3332" width="13" style="2" customWidth="1"/>
    <col min="3333" max="3333" width="15.7109375" style="2" customWidth="1"/>
    <col min="3334" max="3334" width="19.5703125" style="2" customWidth="1"/>
    <col min="3335" max="3336" width="17.42578125" style="2" customWidth="1"/>
    <col min="3337" max="3337" width="19.5703125" style="2" customWidth="1"/>
    <col min="3338" max="3338" width="15.85546875" style="2" customWidth="1"/>
    <col min="3339" max="3339" width="14.5703125" style="2" customWidth="1"/>
    <col min="3340" max="3342" width="0" style="2" hidden="1" customWidth="1"/>
    <col min="3343" max="3344" width="14.42578125" style="2" customWidth="1"/>
    <col min="3345" max="3345" width="10.5703125" style="2" bestFit="1" customWidth="1"/>
    <col min="3346" max="3346" width="13.28515625" style="2" customWidth="1"/>
    <col min="3347" max="3585" width="8.7109375" style="2"/>
    <col min="3586" max="3586" width="17.28515625" style="2" customWidth="1"/>
    <col min="3587" max="3587" width="12.5703125" style="2" customWidth="1"/>
    <col min="3588" max="3588" width="13" style="2" customWidth="1"/>
    <col min="3589" max="3589" width="15.7109375" style="2" customWidth="1"/>
    <col min="3590" max="3590" width="19.5703125" style="2" customWidth="1"/>
    <col min="3591" max="3592" width="17.42578125" style="2" customWidth="1"/>
    <col min="3593" max="3593" width="19.5703125" style="2" customWidth="1"/>
    <col min="3594" max="3594" width="15.85546875" style="2" customWidth="1"/>
    <col min="3595" max="3595" width="14.5703125" style="2" customWidth="1"/>
    <col min="3596" max="3598" width="0" style="2" hidden="1" customWidth="1"/>
    <col min="3599" max="3600" width="14.42578125" style="2" customWidth="1"/>
    <col min="3601" max="3601" width="10.5703125" style="2" bestFit="1" customWidth="1"/>
    <col min="3602" max="3602" width="13.28515625" style="2" customWidth="1"/>
    <col min="3603" max="3841" width="8.7109375" style="2"/>
    <col min="3842" max="3842" width="17.28515625" style="2" customWidth="1"/>
    <col min="3843" max="3843" width="12.5703125" style="2" customWidth="1"/>
    <col min="3844" max="3844" width="13" style="2" customWidth="1"/>
    <col min="3845" max="3845" width="15.7109375" style="2" customWidth="1"/>
    <col min="3846" max="3846" width="19.5703125" style="2" customWidth="1"/>
    <col min="3847" max="3848" width="17.42578125" style="2" customWidth="1"/>
    <col min="3849" max="3849" width="19.5703125" style="2" customWidth="1"/>
    <col min="3850" max="3850" width="15.85546875" style="2" customWidth="1"/>
    <col min="3851" max="3851" width="14.5703125" style="2" customWidth="1"/>
    <col min="3852" max="3854" width="0" style="2" hidden="1" customWidth="1"/>
    <col min="3855" max="3856" width="14.42578125" style="2" customWidth="1"/>
    <col min="3857" max="3857" width="10.5703125" style="2" bestFit="1" customWidth="1"/>
    <col min="3858" max="3858" width="13.28515625" style="2" customWidth="1"/>
    <col min="3859" max="4097" width="8.7109375" style="2"/>
    <col min="4098" max="4098" width="17.28515625" style="2" customWidth="1"/>
    <col min="4099" max="4099" width="12.5703125" style="2" customWidth="1"/>
    <col min="4100" max="4100" width="13" style="2" customWidth="1"/>
    <col min="4101" max="4101" width="15.7109375" style="2" customWidth="1"/>
    <col min="4102" max="4102" width="19.5703125" style="2" customWidth="1"/>
    <col min="4103" max="4104" width="17.42578125" style="2" customWidth="1"/>
    <col min="4105" max="4105" width="19.5703125" style="2" customWidth="1"/>
    <col min="4106" max="4106" width="15.85546875" style="2" customWidth="1"/>
    <col min="4107" max="4107" width="14.5703125" style="2" customWidth="1"/>
    <col min="4108" max="4110" width="0" style="2" hidden="1" customWidth="1"/>
    <col min="4111" max="4112" width="14.42578125" style="2" customWidth="1"/>
    <col min="4113" max="4113" width="10.5703125" style="2" bestFit="1" customWidth="1"/>
    <col min="4114" max="4114" width="13.28515625" style="2" customWidth="1"/>
    <col min="4115" max="4353" width="8.7109375" style="2"/>
    <col min="4354" max="4354" width="17.28515625" style="2" customWidth="1"/>
    <col min="4355" max="4355" width="12.5703125" style="2" customWidth="1"/>
    <col min="4356" max="4356" width="13" style="2" customWidth="1"/>
    <col min="4357" max="4357" width="15.7109375" style="2" customWidth="1"/>
    <col min="4358" max="4358" width="19.5703125" style="2" customWidth="1"/>
    <col min="4359" max="4360" width="17.42578125" style="2" customWidth="1"/>
    <col min="4361" max="4361" width="19.5703125" style="2" customWidth="1"/>
    <col min="4362" max="4362" width="15.85546875" style="2" customWidth="1"/>
    <col min="4363" max="4363" width="14.5703125" style="2" customWidth="1"/>
    <col min="4364" max="4366" width="0" style="2" hidden="1" customWidth="1"/>
    <col min="4367" max="4368" width="14.42578125" style="2" customWidth="1"/>
    <col min="4369" max="4369" width="10.5703125" style="2" bestFit="1" customWidth="1"/>
    <col min="4370" max="4370" width="13.28515625" style="2" customWidth="1"/>
    <col min="4371" max="4609" width="8.7109375" style="2"/>
    <col min="4610" max="4610" width="17.28515625" style="2" customWidth="1"/>
    <col min="4611" max="4611" width="12.5703125" style="2" customWidth="1"/>
    <col min="4612" max="4612" width="13" style="2" customWidth="1"/>
    <col min="4613" max="4613" width="15.7109375" style="2" customWidth="1"/>
    <col min="4614" max="4614" width="19.5703125" style="2" customWidth="1"/>
    <col min="4615" max="4616" width="17.42578125" style="2" customWidth="1"/>
    <col min="4617" max="4617" width="19.5703125" style="2" customWidth="1"/>
    <col min="4618" max="4618" width="15.85546875" style="2" customWidth="1"/>
    <col min="4619" max="4619" width="14.5703125" style="2" customWidth="1"/>
    <col min="4620" max="4622" width="0" style="2" hidden="1" customWidth="1"/>
    <col min="4623" max="4624" width="14.42578125" style="2" customWidth="1"/>
    <col min="4625" max="4625" width="10.5703125" style="2" bestFit="1" customWidth="1"/>
    <col min="4626" max="4626" width="13.28515625" style="2" customWidth="1"/>
    <col min="4627" max="4865" width="8.7109375" style="2"/>
    <col min="4866" max="4866" width="17.28515625" style="2" customWidth="1"/>
    <col min="4867" max="4867" width="12.5703125" style="2" customWidth="1"/>
    <col min="4868" max="4868" width="13" style="2" customWidth="1"/>
    <col min="4869" max="4869" width="15.7109375" style="2" customWidth="1"/>
    <col min="4870" max="4870" width="19.5703125" style="2" customWidth="1"/>
    <col min="4871" max="4872" width="17.42578125" style="2" customWidth="1"/>
    <col min="4873" max="4873" width="19.5703125" style="2" customWidth="1"/>
    <col min="4874" max="4874" width="15.85546875" style="2" customWidth="1"/>
    <col min="4875" max="4875" width="14.5703125" style="2" customWidth="1"/>
    <col min="4876" max="4878" width="0" style="2" hidden="1" customWidth="1"/>
    <col min="4879" max="4880" width="14.42578125" style="2" customWidth="1"/>
    <col min="4881" max="4881" width="10.5703125" style="2" bestFit="1" customWidth="1"/>
    <col min="4882" max="4882" width="13.28515625" style="2" customWidth="1"/>
    <col min="4883" max="5121" width="8.7109375" style="2"/>
    <col min="5122" max="5122" width="17.28515625" style="2" customWidth="1"/>
    <col min="5123" max="5123" width="12.5703125" style="2" customWidth="1"/>
    <col min="5124" max="5124" width="13" style="2" customWidth="1"/>
    <col min="5125" max="5125" width="15.7109375" style="2" customWidth="1"/>
    <col min="5126" max="5126" width="19.5703125" style="2" customWidth="1"/>
    <col min="5127" max="5128" width="17.42578125" style="2" customWidth="1"/>
    <col min="5129" max="5129" width="19.5703125" style="2" customWidth="1"/>
    <col min="5130" max="5130" width="15.85546875" style="2" customWidth="1"/>
    <col min="5131" max="5131" width="14.5703125" style="2" customWidth="1"/>
    <col min="5132" max="5134" width="0" style="2" hidden="1" customWidth="1"/>
    <col min="5135" max="5136" width="14.42578125" style="2" customWidth="1"/>
    <col min="5137" max="5137" width="10.5703125" style="2" bestFit="1" customWidth="1"/>
    <col min="5138" max="5138" width="13.28515625" style="2" customWidth="1"/>
    <col min="5139" max="5377" width="8.7109375" style="2"/>
    <col min="5378" max="5378" width="17.28515625" style="2" customWidth="1"/>
    <col min="5379" max="5379" width="12.5703125" style="2" customWidth="1"/>
    <col min="5380" max="5380" width="13" style="2" customWidth="1"/>
    <col min="5381" max="5381" width="15.7109375" style="2" customWidth="1"/>
    <col min="5382" max="5382" width="19.5703125" style="2" customWidth="1"/>
    <col min="5383" max="5384" width="17.42578125" style="2" customWidth="1"/>
    <col min="5385" max="5385" width="19.5703125" style="2" customWidth="1"/>
    <col min="5386" max="5386" width="15.85546875" style="2" customWidth="1"/>
    <col min="5387" max="5387" width="14.5703125" style="2" customWidth="1"/>
    <col min="5388" max="5390" width="0" style="2" hidden="1" customWidth="1"/>
    <col min="5391" max="5392" width="14.42578125" style="2" customWidth="1"/>
    <col min="5393" max="5393" width="10.5703125" style="2" bestFit="1" customWidth="1"/>
    <col min="5394" max="5394" width="13.28515625" style="2" customWidth="1"/>
    <col min="5395" max="5633" width="8.7109375" style="2"/>
    <col min="5634" max="5634" width="17.28515625" style="2" customWidth="1"/>
    <col min="5635" max="5635" width="12.5703125" style="2" customWidth="1"/>
    <col min="5636" max="5636" width="13" style="2" customWidth="1"/>
    <col min="5637" max="5637" width="15.7109375" style="2" customWidth="1"/>
    <col min="5638" max="5638" width="19.5703125" style="2" customWidth="1"/>
    <col min="5639" max="5640" width="17.42578125" style="2" customWidth="1"/>
    <col min="5641" max="5641" width="19.5703125" style="2" customWidth="1"/>
    <col min="5642" max="5642" width="15.85546875" style="2" customWidth="1"/>
    <col min="5643" max="5643" width="14.5703125" style="2" customWidth="1"/>
    <col min="5644" max="5646" width="0" style="2" hidden="1" customWidth="1"/>
    <col min="5647" max="5648" width="14.42578125" style="2" customWidth="1"/>
    <col min="5649" max="5649" width="10.5703125" style="2" bestFit="1" customWidth="1"/>
    <col min="5650" max="5650" width="13.28515625" style="2" customWidth="1"/>
    <col min="5651" max="5889" width="8.7109375" style="2"/>
    <col min="5890" max="5890" width="17.28515625" style="2" customWidth="1"/>
    <col min="5891" max="5891" width="12.5703125" style="2" customWidth="1"/>
    <col min="5892" max="5892" width="13" style="2" customWidth="1"/>
    <col min="5893" max="5893" width="15.7109375" style="2" customWidth="1"/>
    <col min="5894" max="5894" width="19.5703125" style="2" customWidth="1"/>
    <col min="5895" max="5896" width="17.42578125" style="2" customWidth="1"/>
    <col min="5897" max="5897" width="19.5703125" style="2" customWidth="1"/>
    <col min="5898" max="5898" width="15.85546875" style="2" customWidth="1"/>
    <col min="5899" max="5899" width="14.5703125" style="2" customWidth="1"/>
    <col min="5900" max="5902" width="0" style="2" hidden="1" customWidth="1"/>
    <col min="5903" max="5904" width="14.42578125" style="2" customWidth="1"/>
    <col min="5905" max="5905" width="10.5703125" style="2" bestFit="1" customWidth="1"/>
    <col min="5906" max="5906" width="13.28515625" style="2" customWidth="1"/>
    <col min="5907" max="6145" width="8.7109375" style="2"/>
    <col min="6146" max="6146" width="17.28515625" style="2" customWidth="1"/>
    <col min="6147" max="6147" width="12.5703125" style="2" customWidth="1"/>
    <col min="6148" max="6148" width="13" style="2" customWidth="1"/>
    <col min="6149" max="6149" width="15.7109375" style="2" customWidth="1"/>
    <col min="6150" max="6150" width="19.5703125" style="2" customWidth="1"/>
    <col min="6151" max="6152" width="17.42578125" style="2" customWidth="1"/>
    <col min="6153" max="6153" width="19.5703125" style="2" customWidth="1"/>
    <col min="6154" max="6154" width="15.85546875" style="2" customWidth="1"/>
    <col min="6155" max="6155" width="14.5703125" style="2" customWidth="1"/>
    <col min="6156" max="6158" width="0" style="2" hidden="1" customWidth="1"/>
    <col min="6159" max="6160" width="14.42578125" style="2" customWidth="1"/>
    <col min="6161" max="6161" width="10.5703125" style="2" bestFit="1" customWidth="1"/>
    <col min="6162" max="6162" width="13.28515625" style="2" customWidth="1"/>
    <col min="6163" max="6401" width="8.7109375" style="2"/>
    <col min="6402" max="6402" width="17.28515625" style="2" customWidth="1"/>
    <col min="6403" max="6403" width="12.5703125" style="2" customWidth="1"/>
    <col min="6404" max="6404" width="13" style="2" customWidth="1"/>
    <col min="6405" max="6405" width="15.7109375" style="2" customWidth="1"/>
    <col min="6406" max="6406" width="19.5703125" style="2" customWidth="1"/>
    <col min="6407" max="6408" width="17.42578125" style="2" customWidth="1"/>
    <col min="6409" max="6409" width="19.5703125" style="2" customWidth="1"/>
    <col min="6410" max="6410" width="15.85546875" style="2" customWidth="1"/>
    <col min="6411" max="6411" width="14.5703125" style="2" customWidth="1"/>
    <col min="6412" max="6414" width="0" style="2" hidden="1" customWidth="1"/>
    <col min="6415" max="6416" width="14.42578125" style="2" customWidth="1"/>
    <col min="6417" max="6417" width="10.5703125" style="2" bestFit="1" customWidth="1"/>
    <col min="6418" max="6418" width="13.28515625" style="2" customWidth="1"/>
    <col min="6419" max="6657" width="8.7109375" style="2"/>
    <col min="6658" max="6658" width="17.28515625" style="2" customWidth="1"/>
    <col min="6659" max="6659" width="12.5703125" style="2" customWidth="1"/>
    <col min="6660" max="6660" width="13" style="2" customWidth="1"/>
    <col min="6661" max="6661" width="15.7109375" style="2" customWidth="1"/>
    <col min="6662" max="6662" width="19.5703125" style="2" customWidth="1"/>
    <col min="6663" max="6664" width="17.42578125" style="2" customWidth="1"/>
    <col min="6665" max="6665" width="19.5703125" style="2" customWidth="1"/>
    <col min="6666" max="6666" width="15.85546875" style="2" customWidth="1"/>
    <col min="6667" max="6667" width="14.5703125" style="2" customWidth="1"/>
    <col min="6668" max="6670" width="0" style="2" hidden="1" customWidth="1"/>
    <col min="6671" max="6672" width="14.42578125" style="2" customWidth="1"/>
    <col min="6673" max="6673" width="10.5703125" style="2" bestFit="1" customWidth="1"/>
    <col min="6674" max="6674" width="13.28515625" style="2" customWidth="1"/>
    <col min="6675" max="6913" width="8.7109375" style="2"/>
    <col min="6914" max="6914" width="17.28515625" style="2" customWidth="1"/>
    <col min="6915" max="6915" width="12.5703125" style="2" customWidth="1"/>
    <col min="6916" max="6916" width="13" style="2" customWidth="1"/>
    <col min="6917" max="6917" width="15.7109375" style="2" customWidth="1"/>
    <col min="6918" max="6918" width="19.5703125" style="2" customWidth="1"/>
    <col min="6919" max="6920" width="17.42578125" style="2" customWidth="1"/>
    <col min="6921" max="6921" width="19.5703125" style="2" customWidth="1"/>
    <col min="6922" max="6922" width="15.85546875" style="2" customWidth="1"/>
    <col min="6923" max="6923" width="14.5703125" style="2" customWidth="1"/>
    <col min="6924" max="6926" width="0" style="2" hidden="1" customWidth="1"/>
    <col min="6927" max="6928" width="14.42578125" style="2" customWidth="1"/>
    <col min="6929" max="6929" width="10.5703125" style="2" bestFit="1" customWidth="1"/>
    <col min="6930" max="6930" width="13.28515625" style="2" customWidth="1"/>
    <col min="6931" max="7169" width="8.7109375" style="2"/>
    <col min="7170" max="7170" width="17.28515625" style="2" customWidth="1"/>
    <col min="7171" max="7171" width="12.5703125" style="2" customWidth="1"/>
    <col min="7172" max="7172" width="13" style="2" customWidth="1"/>
    <col min="7173" max="7173" width="15.7109375" style="2" customWidth="1"/>
    <col min="7174" max="7174" width="19.5703125" style="2" customWidth="1"/>
    <col min="7175" max="7176" width="17.42578125" style="2" customWidth="1"/>
    <col min="7177" max="7177" width="19.5703125" style="2" customWidth="1"/>
    <col min="7178" max="7178" width="15.85546875" style="2" customWidth="1"/>
    <col min="7179" max="7179" width="14.5703125" style="2" customWidth="1"/>
    <col min="7180" max="7182" width="0" style="2" hidden="1" customWidth="1"/>
    <col min="7183" max="7184" width="14.42578125" style="2" customWidth="1"/>
    <col min="7185" max="7185" width="10.5703125" style="2" bestFit="1" customWidth="1"/>
    <col min="7186" max="7186" width="13.28515625" style="2" customWidth="1"/>
    <col min="7187" max="7425" width="8.7109375" style="2"/>
    <col min="7426" max="7426" width="17.28515625" style="2" customWidth="1"/>
    <col min="7427" max="7427" width="12.5703125" style="2" customWidth="1"/>
    <col min="7428" max="7428" width="13" style="2" customWidth="1"/>
    <col min="7429" max="7429" width="15.7109375" style="2" customWidth="1"/>
    <col min="7430" max="7430" width="19.5703125" style="2" customWidth="1"/>
    <col min="7431" max="7432" width="17.42578125" style="2" customWidth="1"/>
    <col min="7433" max="7433" width="19.5703125" style="2" customWidth="1"/>
    <col min="7434" max="7434" width="15.85546875" style="2" customWidth="1"/>
    <col min="7435" max="7435" width="14.5703125" style="2" customWidth="1"/>
    <col min="7436" max="7438" width="0" style="2" hidden="1" customWidth="1"/>
    <col min="7439" max="7440" width="14.42578125" style="2" customWidth="1"/>
    <col min="7441" max="7441" width="10.5703125" style="2" bestFit="1" customWidth="1"/>
    <col min="7442" max="7442" width="13.28515625" style="2" customWidth="1"/>
    <col min="7443" max="7681" width="8.7109375" style="2"/>
    <col min="7682" max="7682" width="17.28515625" style="2" customWidth="1"/>
    <col min="7683" max="7683" width="12.5703125" style="2" customWidth="1"/>
    <col min="7684" max="7684" width="13" style="2" customWidth="1"/>
    <col min="7685" max="7685" width="15.7109375" style="2" customWidth="1"/>
    <col min="7686" max="7686" width="19.5703125" style="2" customWidth="1"/>
    <col min="7687" max="7688" width="17.42578125" style="2" customWidth="1"/>
    <col min="7689" max="7689" width="19.5703125" style="2" customWidth="1"/>
    <col min="7690" max="7690" width="15.85546875" style="2" customWidth="1"/>
    <col min="7691" max="7691" width="14.5703125" style="2" customWidth="1"/>
    <col min="7692" max="7694" width="0" style="2" hidden="1" customWidth="1"/>
    <col min="7695" max="7696" width="14.42578125" style="2" customWidth="1"/>
    <col min="7697" max="7697" width="10.5703125" style="2" bestFit="1" customWidth="1"/>
    <col min="7698" max="7698" width="13.28515625" style="2" customWidth="1"/>
    <col min="7699" max="7937" width="8.7109375" style="2"/>
    <col min="7938" max="7938" width="17.28515625" style="2" customWidth="1"/>
    <col min="7939" max="7939" width="12.5703125" style="2" customWidth="1"/>
    <col min="7940" max="7940" width="13" style="2" customWidth="1"/>
    <col min="7941" max="7941" width="15.7109375" style="2" customWidth="1"/>
    <col min="7942" max="7942" width="19.5703125" style="2" customWidth="1"/>
    <col min="7943" max="7944" width="17.42578125" style="2" customWidth="1"/>
    <col min="7945" max="7945" width="19.5703125" style="2" customWidth="1"/>
    <col min="7946" max="7946" width="15.85546875" style="2" customWidth="1"/>
    <col min="7947" max="7947" width="14.5703125" style="2" customWidth="1"/>
    <col min="7948" max="7950" width="0" style="2" hidden="1" customWidth="1"/>
    <col min="7951" max="7952" width="14.42578125" style="2" customWidth="1"/>
    <col min="7953" max="7953" width="10.5703125" style="2" bestFit="1" customWidth="1"/>
    <col min="7954" max="7954" width="13.28515625" style="2" customWidth="1"/>
    <col min="7955" max="8193" width="8.7109375" style="2"/>
    <col min="8194" max="8194" width="17.28515625" style="2" customWidth="1"/>
    <col min="8195" max="8195" width="12.5703125" style="2" customWidth="1"/>
    <col min="8196" max="8196" width="13" style="2" customWidth="1"/>
    <col min="8197" max="8197" width="15.7109375" style="2" customWidth="1"/>
    <col min="8198" max="8198" width="19.5703125" style="2" customWidth="1"/>
    <col min="8199" max="8200" width="17.42578125" style="2" customWidth="1"/>
    <col min="8201" max="8201" width="19.5703125" style="2" customWidth="1"/>
    <col min="8202" max="8202" width="15.85546875" style="2" customWidth="1"/>
    <col min="8203" max="8203" width="14.5703125" style="2" customWidth="1"/>
    <col min="8204" max="8206" width="0" style="2" hidden="1" customWidth="1"/>
    <col min="8207" max="8208" width="14.42578125" style="2" customWidth="1"/>
    <col min="8209" max="8209" width="10.5703125" style="2" bestFit="1" customWidth="1"/>
    <col min="8210" max="8210" width="13.28515625" style="2" customWidth="1"/>
    <col min="8211" max="8449" width="8.7109375" style="2"/>
    <col min="8450" max="8450" width="17.28515625" style="2" customWidth="1"/>
    <col min="8451" max="8451" width="12.5703125" style="2" customWidth="1"/>
    <col min="8452" max="8452" width="13" style="2" customWidth="1"/>
    <col min="8453" max="8453" width="15.7109375" style="2" customWidth="1"/>
    <col min="8454" max="8454" width="19.5703125" style="2" customWidth="1"/>
    <col min="8455" max="8456" width="17.42578125" style="2" customWidth="1"/>
    <col min="8457" max="8457" width="19.5703125" style="2" customWidth="1"/>
    <col min="8458" max="8458" width="15.85546875" style="2" customWidth="1"/>
    <col min="8459" max="8459" width="14.5703125" style="2" customWidth="1"/>
    <col min="8460" max="8462" width="0" style="2" hidden="1" customWidth="1"/>
    <col min="8463" max="8464" width="14.42578125" style="2" customWidth="1"/>
    <col min="8465" max="8465" width="10.5703125" style="2" bestFit="1" customWidth="1"/>
    <col min="8466" max="8466" width="13.28515625" style="2" customWidth="1"/>
    <col min="8467" max="8705" width="8.7109375" style="2"/>
    <col min="8706" max="8706" width="17.28515625" style="2" customWidth="1"/>
    <col min="8707" max="8707" width="12.5703125" style="2" customWidth="1"/>
    <col min="8708" max="8708" width="13" style="2" customWidth="1"/>
    <col min="8709" max="8709" width="15.7109375" style="2" customWidth="1"/>
    <col min="8710" max="8710" width="19.5703125" style="2" customWidth="1"/>
    <col min="8711" max="8712" width="17.42578125" style="2" customWidth="1"/>
    <col min="8713" max="8713" width="19.5703125" style="2" customWidth="1"/>
    <col min="8714" max="8714" width="15.85546875" style="2" customWidth="1"/>
    <col min="8715" max="8715" width="14.5703125" style="2" customWidth="1"/>
    <col min="8716" max="8718" width="0" style="2" hidden="1" customWidth="1"/>
    <col min="8719" max="8720" width="14.42578125" style="2" customWidth="1"/>
    <col min="8721" max="8721" width="10.5703125" style="2" bestFit="1" customWidth="1"/>
    <col min="8722" max="8722" width="13.28515625" style="2" customWidth="1"/>
    <col min="8723" max="8961" width="8.7109375" style="2"/>
    <col min="8962" max="8962" width="17.28515625" style="2" customWidth="1"/>
    <col min="8963" max="8963" width="12.5703125" style="2" customWidth="1"/>
    <col min="8964" max="8964" width="13" style="2" customWidth="1"/>
    <col min="8965" max="8965" width="15.7109375" style="2" customWidth="1"/>
    <col min="8966" max="8966" width="19.5703125" style="2" customWidth="1"/>
    <col min="8967" max="8968" width="17.42578125" style="2" customWidth="1"/>
    <col min="8969" max="8969" width="19.5703125" style="2" customWidth="1"/>
    <col min="8970" max="8970" width="15.85546875" style="2" customWidth="1"/>
    <col min="8971" max="8971" width="14.5703125" style="2" customWidth="1"/>
    <col min="8972" max="8974" width="0" style="2" hidden="1" customWidth="1"/>
    <col min="8975" max="8976" width="14.42578125" style="2" customWidth="1"/>
    <col min="8977" max="8977" width="10.5703125" style="2" bestFit="1" customWidth="1"/>
    <col min="8978" max="8978" width="13.28515625" style="2" customWidth="1"/>
    <col min="8979" max="9217" width="8.7109375" style="2"/>
    <col min="9218" max="9218" width="17.28515625" style="2" customWidth="1"/>
    <col min="9219" max="9219" width="12.5703125" style="2" customWidth="1"/>
    <col min="9220" max="9220" width="13" style="2" customWidth="1"/>
    <col min="9221" max="9221" width="15.7109375" style="2" customWidth="1"/>
    <col min="9222" max="9222" width="19.5703125" style="2" customWidth="1"/>
    <col min="9223" max="9224" width="17.42578125" style="2" customWidth="1"/>
    <col min="9225" max="9225" width="19.5703125" style="2" customWidth="1"/>
    <col min="9226" max="9226" width="15.85546875" style="2" customWidth="1"/>
    <col min="9227" max="9227" width="14.5703125" style="2" customWidth="1"/>
    <col min="9228" max="9230" width="0" style="2" hidden="1" customWidth="1"/>
    <col min="9231" max="9232" width="14.42578125" style="2" customWidth="1"/>
    <col min="9233" max="9233" width="10.5703125" style="2" bestFit="1" customWidth="1"/>
    <col min="9234" max="9234" width="13.28515625" style="2" customWidth="1"/>
    <col min="9235" max="9473" width="8.7109375" style="2"/>
    <col min="9474" max="9474" width="17.28515625" style="2" customWidth="1"/>
    <col min="9475" max="9475" width="12.5703125" style="2" customWidth="1"/>
    <col min="9476" max="9476" width="13" style="2" customWidth="1"/>
    <col min="9477" max="9477" width="15.7109375" style="2" customWidth="1"/>
    <col min="9478" max="9478" width="19.5703125" style="2" customWidth="1"/>
    <col min="9479" max="9480" width="17.42578125" style="2" customWidth="1"/>
    <col min="9481" max="9481" width="19.5703125" style="2" customWidth="1"/>
    <col min="9482" max="9482" width="15.85546875" style="2" customWidth="1"/>
    <col min="9483" max="9483" width="14.5703125" style="2" customWidth="1"/>
    <col min="9484" max="9486" width="0" style="2" hidden="1" customWidth="1"/>
    <col min="9487" max="9488" width="14.42578125" style="2" customWidth="1"/>
    <col min="9489" max="9489" width="10.5703125" style="2" bestFit="1" customWidth="1"/>
    <col min="9490" max="9490" width="13.28515625" style="2" customWidth="1"/>
    <col min="9491" max="9729" width="8.7109375" style="2"/>
    <col min="9730" max="9730" width="17.28515625" style="2" customWidth="1"/>
    <col min="9731" max="9731" width="12.5703125" style="2" customWidth="1"/>
    <col min="9732" max="9732" width="13" style="2" customWidth="1"/>
    <col min="9733" max="9733" width="15.7109375" style="2" customWidth="1"/>
    <col min="9734" max="9734" width="19.5703125" style="2" customWidth="1"/>
    <col min="9735" max="9736" width="17.42578125" style="2" customWidth="1"/>
    <col min="9737" max="9737" width="19.5703125" style="2" customWidth="1"/>
    <col min="9738" max="9738" width="15.85546875" style="2" customWidth="1"/>
    <col min="9739" max="9739" width="14.5703125" style="2" customWidth="1"/>
    <col min="9740" max="9742" width="0" style="2" hidden="1" customWidth="1"/>
    <col min="9743" max="9744" width="14.42578125" style="2" customWidth="1"/>
    <col min="9745" max="9745" width="10.5703125" style="2" bestFit="1" customWidth="1"/>
    <col min="9746" max="9746" width="13.28515625" style="2" customWidth="1"/>
    <col min="9747" max="9985" width="8.7109375" style="2"/>
    <col min="9986" max="9986" width="17.28515625" style="2" customWidth="1"/>
    <col min="9987" max="9987" width="12.5703125" style="2" customWidth="1"/>
    <col min="9988" max="9988" width="13" style="2" customWidth="1"/>
    <col min="9989" max="9989" width="15.7109375" style="2" customWidth="1"/>
    <col min="9990" max="9990" width="19.5703125" style="2" customWidth="1"/>
    <col min="9991" max="9992" width="17.42578125" style="2" customWidth="1"/>
    <col min="9993" max="9993" width="19.5703125" style="2" customWidth="1"/>
    <col min="9994" max="9994" width="15.85546875" style="2" customWidth="1"/>
    <col min="9995" max="9995" width="14.5703125" style="2" customWidth="1"/>
    <col min="9996" max="9998" width="0" style="2" hidden="1" customWidth="1"/>
    <col min="9999" max="10000" width="14.42578125" style="2" customWidth="1"/>
    <col min="10001" max="10001" width="10.5703125" style="2" bestFit="1" customWidth="1"/>
    <col min="10002" max="10002" width="13.28515625" style="2" customWidth="1"/>
    <col min="10003" max="10241" width="8.7109375" style="2"/>
    <col min="10242" max="10242" width="17.28515625" style="2" customWidth="1"/>
    <col min="10243" max="10243" width="12.5703125" style="2" customWidth="1"/>
    <col min="10244" max="10244" width="13" style="2" customWidth="1"/>
    <col min="10245" max="10245" width="15.7109375" style="2" customWidth="1"/>
    <col min="10246" max="10246" width="19.5703125" style="2" customWidth="1"/>
    <col min="10247" max="10248" width="17.42578125" style="2" customWidth="1"/>
    <col min="10249" max="10249" width="19.5703125" style="2" customWidth="1"/>
    <col min="10250" max="10250" width="15.85546875" style="2" customWidth="1"/>
    <col min="10251" max="10251" width="14.5703125" style="2" customWidth="1"/>
    <col min="10252" max="10254" width="0" style="2" hidden="1" customWidth="1"/>
    <col min="10255" max="10256" width="14.42578125" style="2" customWidth="1"/>
    <col min="10257" max="10257" width="10.5703125" style="2" bestFit="1" customWidth="1"/>
    <col min="10258" max="10258" width="13.28515625" style="2" customWidth="1"/>
    <col min="10259" max="10497" width="8.7109375" style="2"/>
    <col min="10498" max="10498" width="17.28515625" style="2" customWidth="1"/>
    <col min="10499" max="10499" width="12.5703125" style="2" customWidth="1"/>
    <col min="10500" max="10500" width="13" style="2" customWidth="1"/>
    <col min="10501" max="10501" width="15.7109375" style="2" customWidth="1"/>
    <col min="10502" max="10502" width="19.5703125" style="2" customWidth="1"/>
    <col min="10503" max="10504" width="17.42578125" style="2" customWidth="1"/>
    <col min="10505" max="10505" width="19.5703125" style="2" customWidth="1"/>
    <col min="10506" max="10506" width="15.85546875" style="2" customWidth="1"/>
    <col min="10507" max="10507" width="14.5703125" style="2" customWidth="1"/>
    <col min="10508" max="10510" width="0" style="2" hidden="1" customWidth="1"/>
    <col min="10511" max="10512" width="14.42578125" style="2" customWidth="1"/>
    <col min="10513" max="10513" width="10.5703125" style="2" bestFit="1" customWidth="1"/>
    <col min="10514" max="10514" width="13.28515625" style="2" customWidth="1"/>
    <col min="10515" max="10753" width="8.7109375" style="2"/>
    <col min="10754" max="10754" width="17.28515625" style="2" customWidth="1"/>
    <col min="10755" max="10755" width="12.5703125" style="2" customWidth="1"/>
    <col min="10756" max="10756" width="13" style="2" customWidth="1"/>
    <col min="10757" max="10757" width="15.7109375" style="2" customWidth="1"/>
    <col min="10758" max="10758" width="19.5703125" style="2" customWidth="1"/>
    <col min="10759" max="10760" width="17.42578125" style="2" customWidth="1"/>
    <col min="10761" max="10761" width="19.5703125" style="2" customWidth="1"/>
    <col min="10762" max="10762" width="15.85546875" style="2" customWidth="1"/>
    <col min="10763" max="10763" width="14.5703125" style="2" customWidth="1"/>
    <col min="10764" max="10766" width="0" style="2" hidden="1" customWidth="1"/>
    <col min="10767" max="10768" width="14.42578125" style="2" customWidth="1"/>
    <col min="10769" max="10769" width="10.5703125" style="2" bestFit="1" customWidth="1"/>
    <col min="10770" max="10770" width="13.28515625" style="2" customWidth="1"/>
    <col min="10771" max="11009" width="8.7109375" style="2"/>
    <col min="11010" max="11010" width="17.28515625" style="2" customWidth="1"/>
    <col min="11011" max="11011" width="12.5703125" style="2" customWidth="1"/>
    <col min="11012" max="11012" width="13" style="2" customWidth="1"/>
    <col min="11013" max="11013" width="15.7109375" style="2" customWidth="1"/>
    <col min="11014" max="11014" width="19.5703125" style="2" customWidth="1"/>
    <col min="11015" max="11016" width="17.42578125" style="2" customWidth="1"/>
    <col min="11017" max="11017" width="19.5703125" style="2" customWidth="1"/>
    <col min="11018" max="11018" width="15.85546875" style="2" customWidth="1"/>
    <col min="11019" max="11019" width="14.5703125" style="2" customWidth="1"/>
    <col min="11020" max="11022" width="0" style="2" hidden="1" customWidth="1"/>
    <col min="11023" max="11024" width="14.42578125" style="2" customWidth="1"/>
    <col min="11025" max="11025" width="10.5703125" style="2" bestFit="1" customWidth="1"/>
    <col min="11026" max="11026" width="13.28515625" style="2" customWidth="1"/>
    <col min="11027" max="11265" width="8.7109375" style="2"/>
    <col min="11266" max="11266" width="17.28515625" style="2" customWidth="1"/>
    <col min="11267" max="11267" width="12.5703125" style="2" customWidth="1"/>
    <col min="11268" max="11268" width="13" style="2" customWidth="1"/>
    <col min="11269" max="11269" width="15.7109375" style="2" customWidth="1"/>
    <col min="11270" max="11270" width="19.5703125" style="2" customWidth="1"/>
    <col min="11271" max="11272" width="17.42578125" style="2" customWidth="1"/>
    <col min="11273" max="11273" width="19.5703125" style="2" customWidth="1"/>
    <col min="11274" max="11274" width="15.85546875" style="2" customWidth="1"/>
    <col min="11275" max="11275" width="14.5703125" style="2" customWidth="1"/>
    <col min="11276" max="11278" width="0" style="2" hidden="1" customWidth="1"/>
    <col min="11279" max="11280" width="14.42578125" style="2" customWidth="1"/>
    <col min="11281" max="11281" width="10.5703125" style="2" bestFit="1" customWidth="1"/>
    <col min="11282" max="11282" width="13.28515625" style="2" customWidth="1"/>
    <col min="11283" max="11521" width="8.7109375" style="2"/>
    <col min="11522" max="11522" width="17.28515625" style="2" customWidth="1"/>
    <col min="11523" max="11523" width="12.5703125" style="2" customWidth="1"/>
    <col min="11524" max="11524" width="13" style="2" customWidth="1"/>
    <col min="11525" max="11525" width="15.7109375" style="2" customWidth="1"/>
    <col min="11526" max="11526" width="19.5703125" style="2" customWidth="1"/>
    <col min="11527" max="11528" width="17.42578125" style="2" customWidth="1"/>
    <col min="11529" max="11529" width="19.5703125" style="2" customWidth="1"/>
    <col min="11530" max="11530" width="15.85546875" style="2" customWidth="1"/>
    <col min="11531" max="11531" width="14.5703125" style="2" customWidth="1"/>
    <col min="11532" max="11534" width="0" style="2" hidden="1" customWidth="1"/>
    <col min="11535" max="11536" width="14.42578125" style="2" customWidth="1"/>
    <col min="11537" max="11537" width="10.5703125" style="2" bestFit="1" customWidth="1"/>
    <col min="11538" max="11538" width="13.28515625" style="2" customWidth="1"/>
    <col min="11539" max="11777" width="8.7109375" style="2"/>
    <col min="11778" max="11778" width="17.28515625" style="2" customWidth="1"/>
    <col min="11779" max="11779" width="12.5703125" style="2" customWidth="1"/>
    <col min="11780" max="11780" width="13" style="2" customWidth="1"/>
    <col min="11781" max="11781" width="15.7109375" style="2" customWidth="1"/>
    <col min="11782" max="11782" width="19.5703125" style="2" customWidth="1"/>
    <col min="11783" max="11784" width="17.42578125" style="2" customWidth="1"/>
    <col min="11785" max="11785" width="19.5703125" style="2" customWidth="1"/>
    <col min="11786" max="11786" width="15.85546875" style="2" customWidth="1"/>
    <col min="11787" max="11787" width="14.5703125" style="2" customWidth="1"/>
    <col min="11788" max="11790" width="0" style="2" hidden="1" customWidth="1"/>
    <col min="11791" max="11792" width="14.42578125" style="2" customWidth="1"/>
    <col min="11793" max="11793" width="10.5703125" style="2" bestFit="1" customWidth="1"/>
    <col min="11794" max="11794" width="13.28515625" style="2" customWidth="1"/>
    <col min="11795" max="12033" width="8.7109375" style="2"/>
    <col min="12034" max="12034" width="17.28515625" style="2" customWidth="1"/>
    <col min="12035" max="12035" width="12.5703125" style="2" customWidth="1"/>
    <col min="12036" max="12036" width="13" style="2" customWidth="1"/>
    <col min="12037" max="12037" width="15.7109375" style="2" customWidth="1"/>
    <col min="12038" max="12038" width="19.5703125" style="2" customWidth="1"/>
    <col min="12039" max="12040" width="17.42578125" style="2" customWidth="1"/>
    <col min="12041" max="12041" width="19.5703125" style="2" customWidth="1"/>
    <col min="12042" max="12042" width="15.85546875" style="2" customWidth="1"/>
    <col min="12043" max="12043" width="14.5703125" style="2" customWidth="1"/>
    <col min="12044" max="12046" width="0" style="2" hidden="1" customWidth="1"/>
    <col min="12047" max="12048" width="14.42578125" style="2" customWidth="1"/>
    <col min="12049" max="12049" width="10.5703125" style="2" bestFit="1" customWidth="1"/>
    <col min="12050" max="12050" width="13.28515625" style="2" customWidth="1"/>
    <col min="12051" max="12289" width="8.7109375" style="2"/>
    <col min="12290" max="12290" width="17.28515625" style="2" customWidth="1"/>
    <col min="12291" max="12291" width="12.5703125" style="2" customWidth="1"/>
    <col min="12292" max="12292" width="13" style="2" customWidth="1"/>
    <col min="12293" max="12293" width="15.7109375" style="2" customWidth="1"/>
    <col min="12294" max="12294" width="19.5703125" style="2" customWidth="1"/>
    <col min="12295" max="12296" width="17.42578125" style="2" customWidth="1"/>
    <col min="12297" max="12297" width="19.5703125" style="2" customWidth="1"/>
    <col min="12298" max="12298" width="15.85546875" style="2" customWidth="1"/>
    <col min="12299" max="12299" width="14.5703125" style="2" customWidth="1"/>
    <col min="12300" max="12302" width="0" style="2" hidden="1" customWidth="1"/>
    <col min="12303" max="12304" width="14.42578125" style="2" customWidth="1"/>
    <col min="12305" max="12305" width="10.5703125" style="2" bestFit="1" customWidth="1"/>
    <col min="12306" max="12306" width="13.28515625" style="2" customWidth="1"/>
    <col min="12307" max="12545" width="8.7109375" style="2"/>
    <col min="12546" max="12546" width="17.28515625" style="2" customWidth="1"/>
    <col min="12547" max="12547" width="12.5703125" style="2" customWidth="1"/>
    <col min="12548" max="12548" width="13" style="2" customWidth="1"/>
    <col min="12549" max="12549" width="15.7109375" style="2" customWidth="1"/>
    <col min="12550" max="12550" width="19.5703125" style="2" customWidth="1"/>
    <col min="12551" max="12552" width="17.42578125" style="2" customWidth="1"/>
    <col min="12553" max="12553" width="19.5703125" style="2" customWidth="1"/>
    <col min="12554" max="12554" width="15.85546875" style="2" customWidth="1"/>
    <col min="12555" max="12555" width="14.5703125" style="2" customWidth="1"/>
    <col min="12556" max="12558" width="0" style="2" hidden="1" customWidth="1"/>
    <col min="12559" max="12560" width="14.42578125" style="2" customWidth="1"/>
    <col min="12561" max="12561" width="10.5703125" style="2" bestFit="1" customWidth="1"/>
    <col min="12562" max="12562" width="13.28515625" style="2" customWidth="1"/>
    <col min="12563" max="12801" width="8.7109375" style="2"/>
    <col min="12802" max="12802" width="17.28515625" style="2" customWidth="1"/>
    <col min="12803" max="12803" width="12.5703125" style="2" customWidth="1"/>
    <col min="12804" max="12804" width="13" style="2" customWidth="1"/>
    <col min="12805" max="12805" width="15.7109375" style="2" customWidth="1"/>
    <col min="12806" max="12806" width="19.5703125" style="2" customWidth="1"/>
    <col min="12807" max="12808" width="17.42578125" style="2" customWidth="1"/>
    <col min="12809" max="12809" width="19.5703125" style="2" customWidth="1"/>
    <col min="12810" max="12810" width="15.85546875" style="2" customWidth="1"/>
    <col min="12811" max="12811" width="14.5703125" style="2" customWidth="1"/>
    <col min="12812" max="12814" width="0" style="2" hidden="1" customWidth="1"/>
    <col min="12815" max="12816" width="14.42578125" style="2" customWidth="1"/>
    <col min="12817" max="12817" width="10.5703125" style="2" bestFit="1" customWidth="1"/>
    <col min="12818" max="12818" width="13.28515625" style="2" customWidth="1"/>
    <col min="12819" max="13057" width="8.7109375" style="2"/>
    <col min="13058" max="13058" width="17.28515625" style="2" customWidth="1"/>
    <col min="13059" max="13059" width="12.5703125" style="2" customWidth="1"/>
    <col min="13060" max="13060" width="13" style="2" customWidth="1"/>
    <col min="13061" max="13061" width="15.7109375" style="2" customWidth="1"/>
    <col min="13062" max="13062" width="19.5703125" style="2" customWidth="1"/>
    <col min="13063" max="13064" width="17.42578125" style="2" customWidth="1"/>
    <col min="13065" max="13065" width="19.5703125" style="2" customWidth="1"/>
    <col min="13066" max="13066" width="15.85546875" style="2" customWidth="1"/>
    <col min="13067" max="13067" width="14.5703125" style="2" customWidth="1"/>
    <col min="13068" max="13070" width="0" style="2" hidden="1" customWidth="1"/>
    <col min="13071" max="13072" width="14.42578125" style="2" customWidth="1"/>
    <col min="13073" max="13073" width="10.5703125" style="2" bestFit="1" customWidth="1"/>
    <col min="13074" max="13074" width="13.28515625" style="2" customWidth="1"/>
    <col min="13075" max="13313" width="8.7109375" style="2"/>
    <col min="13314" max="13314" width="17.28515625" style="2" customWidth="1"/>
    <col min="13315" max="13315" width="12.5703125" style="2" customWidth="1"/>
    <col min="13316" max="13316" width="13" style="2" customWidth="1"/>
    <col min="13317" max="13317" width="15.7109375" style="2" customWidth="1"/>
    <col min="13318" max="13318" width="19.5703125" style="2" customWidth="1"/>
    <col min="13319" max="13320" width="17.42578125" style="2" customWidth="1"/>
    <col min="13321" max="13321" width="19.5703125" style="2" customWidth="1"/>
    <col min="13322" max="13322" width="15.85546875" style="2" customWidth="1"/>
    <col min="13323" max="13323" width="14.5703125" style="2" customWidth="1"/>
    <col min="13324" max="13326" width="0" style="2" hidden="1" customWidth="1"/>
    <col min="13327" max="13328" width="14.42578125" style="2" customWidth="1"/>
    <col min="13329" max="13329" width="10.5703125" style="2" bestFit="1" customWidth="1"/>
    <col min="13330" max="13330" width="13.28515625" style="2" customWidth="1"/>
    <col min="13331" max="13569" width="8.7109375" style="2"/>
    <col min="13570" max="13570" width="17.28515625" style="2" customWidth="1"/>
    <col min="13571" max="13571" width="12.5703125" style="2" customWidth="1"/>
    <col min="13572" max="13572" width="13" style="2" customWidth="1"/>
    <col min="13573" max="13573" width="15.7109375" style="2" customWidth="1"/>
    <col min="13574" max="13574" width="19.5703125" style="2" customWidth="1"/>
    <col min="13575" max="13576" width="17.42578125" style="2" customWidth="1"/>
    <col min="13577" max="13577" width="19.5703125" style="2" customWidth="1"/>
    <col min="13578" max="13578" width="15.85546875" style="2" customWidth="1"/>
    <col min="13579" max="13579" width="14.5703125" style="2" customWidth="1"/>
    <col min="13580" max="13582" width="0" style="2" hidden="1" customWidth="1"/>
    <col min="13583" max="13584" width="14.42578125" style="2" customWidth="1"/>
    <col min="13585" max="13585" width="10.5703125" style="2" bestFit="1" customWidth="1"/>
    <col min="13586" max="13586" width="13.28515625" style="2" customWidth="1"/>
    <col min="13587" max="13825" width="8.7109375" style="2"/>
    <col min="13826" max="13826" width="17.28515625" style="2" customWidth="1"/>
    <col min="13827" max="13827" width="12.5703125" style="2" customWidth="1"/>
    <col min="13828" max="13828" width="13" style="2" customWidth="1"/>
    <col min="13829" max="13829" width="15.7109375" style="2" customWidth="1"/>
    <col min="13830" max="13830" width="19.5703125" style="2" customWidth="1"/>
    <col min="13831" max="13832" width="17.42578125" style="2" customWidth="1"/>
    <col min="13833" max="13833" width="19.5703125" style="2" customWidth="1"/>
    <col min="13834" max="13834" width="15.85546875" style="2" customWidth="1"/>
    <col min="13835" max="13835" width="14.5703125" style="2" customWidth="1"/>
    <col min="13836" max="13838" width="0" style="2" hidden="1" customWidth="1"/>
    <col min="13839" max="13840" width="14.42578125" style="2" customWidth="1"/>
    <col min="13841" max="13841" width="10.5703125" style="2" bestFit="1" customWidth="1"/>
    <col min="13842" max="13842" width="13.28515625" style="2" customWidth="1"/>
    <col min="13843" max="14081" width="8.7109375" style="2"/>
    <col min="14082" max="14082" width="17.28515625" style="2" customWidth="1"/>
    <col min="14083" max="14083" width="12.5703125" style="2" customWidth="1"/>
    <col min="14084" max="14084" width="13" style="2" customWidth="1"/>
    <col min="14085" max="14085" width="15.7109375" style="2" customWidth="1"/>
    <col min="14086" max="14086" width="19.5703125" style="2" customWidth="1"/>
    <col min="14087" max="14088" width="17.42578125" style="2" customWidth="1"/>
    <col min="14089" max="14089" width="19.5703125" style="2" customWidth="1"/>
    <col min="14090" max="14090" width="15.85546875" style="2" customWidth="1"/>
    <col min="14091" max="14091" width="14.5703125" style="2" customWidth="1"/>
    <col min="14092" max="14094" width="0" style="2" hidden="1" customWidth="1"/>
    <col min="14095" max="14096" width="14.42578125" style="2" customWidth="1"/>
    <col min="14097" max="14097" width="10.5703125" style="2" bestFit="1" customWidth="1"/>
    <col min="14098" max="14098" width="13.28515625" style="2" customWidth="1"/>
    <col min="14099" max="14337" width="8.7109375" style="2"/>
    <col min="14338" max="14338" width="17.28515625" style="2" customWidth="1"/>
    <col min="14339" max="14339" width="12.5703125" style="2" customWidth="1"/>
    <col min="14340" max="14340" width="13" style="2" customWidth="1"/>
    <col min="14341" max="14341" width="15.7109375" style="2" customWidth="1"/>
    <col min="14342" max="14342" width="19.5703125" style="2" customWidth="1"/>
    <col min="14343" max="14344" width="17.42578125" style="2" customWidth="1"/>
    <col min="14345" max="14345" width="19.5703125" style="2" customWidth="1"/>
    <col min="14346" max="14346" width="15.85546875" style="2" customWidth="1"/>
    <col min="14347" max="14347" width="14.5703125" style="2" customWidth="1"/>
    <col min="14348" max="14350" width="0" style="2" hidden="1" customWidth="1"/>
    <col min="14351" max="14352" width="14.42578125" style="2" customWidth="1"/>
    <col min="14353" max="14353" width="10.5703125" style="2" bestFit="1" customWidth="1"/>
    <col min="14354" max="14354" width="13.28515625" style="2" customWidth="1"/>
    <col min="14355" max="14593" width="8.7109375" style="2"/>
    <col min="14594" max="14594" width="17.28515625" style="2" customWidth="1"/>
    <col min="14595" max="14595" width="12.5703125" style="2" customWidth="1"/>
    <col min="14596" max="14596" width="13" style="2" customWidth="1"/>
    <col min="14597" max="14597" width="15.7109375" style="2" customWidth="1"/>
    <col min="14598" max="14598" width="19.5703125" style="2" customWidth="1"/>
    <col min="14599" max="14600" width="17.42578125" style="2" customWidth="1"/>
    <col min="14601" max="14601" width="19.5703125" style="2" customWidth="1"/>
    <col min="14602" max="14602" width="15.85546875" style="2" customWidth="1"/>
    <col min="14603" max="14603" width="14.5703125" style="2" customWidth="1"/>
    <col min="14604" max="14606" width="0" style="2" hidden="1" customWidth="1"/>
    <col min="14607" max="14608" width="14.42578125" style="2" customWidth="1"/>
    <col min="14609" max="14609" width="10.5703125" style="2" bestFit="1" customWidth="1"/>
    <col min="14610" max="14610" width="13.28515625" style="2" customWidth="1"/>
    <col min="14611" max="14849" width="8.7109375" style="2"/>
    <col min="14850" max="14850" width="17.28515625" style="2" customWidth="1"/>
    <col min="14851" max="14851" width="12.5703125" style="2" customWidth="1"/>
    <col min="14852" max="14852" width="13" style="2" customWidth="1"/>
    <col min="14853" max="14853" width="15.7109375" style="2" customWidth="1"/>
    <col min="14854" max="14854" width="19.5703125" style="2" customWidth="1"/>
    <col min="14855" max="14856" width="17.42578125" style="2" customWidth="1"/>
    <col min="14857" max="14857" width="19.5703125" style="2" customWidth="1"/>
    <col min="14858" max="14858" width="15.85546875" style="2" customWidth="1"/>
    <col min="14859" max="14859" width="14.5703125" style="2" customWidth="1"/>
    <col min="14860" max="14862" width="0" style="2" hidden="1" customWidth="1"/>
    <col min="14863" max="14864" width="14.42578125" style="2" customWidth="1"/>
    <col min="14865" max="14865" width="10.5703125" style="2" bestFit="1" customWidth="1"/>
    <col min="14866" max="14866" width="13.28515625" style="2" customWidth="1"/>
    <col min="14867" max="15105" width="8.7109375" style="2"/>
    <col min="15106" max="15106" width="17.28515625" style="2" customWidth="1"/>
    <col min="15107" max="15107" width="12.5703125" style="2" customWidth="1"/>
    <col min="15108" max="15108" width="13" style="2" customWidth="1"/>
    <col min="15109" max="15109" width="15.7109375" style="2" customWidth="1"/>
    <col min="15110" max="15110" width="19.5703125" style="2" customWidth="1"/>
    <col min="15111" max="15112" width="17.42578125" style="2" customWidth="1"/>
    <col min="15113" max="15113" width="19.5703125" style="2" customWidth="1"/>
    <col min="15114" max="15114" width="15.85546875" style="2" customWidth="1"/>
    <col min="15115" max="15115" width="14.5703125" style="2" customWidth="1"/>
    <col min="15116" max="15118" width="0" style="2" hidden="1" customWidth="1"/>
    <col min="15119" max="15120" width="14.42578125" style="2" customWidth="1"/>
    <col min="15121" max="15121" width="10.5703125" style="2" bestFit="1" customWidth="1"/>
    <col min="15122" max="15122" width="13.28515625" style="2" customWidth="1"/>
    <col min="15123" max="15361" width="8.7109375" style="2"/>
    <col min="15362" max="15362" width="17.28515625" style="2" customWidth="1"/>
    <col min="15363" max="15363" width="12.5703125" style="2" customWidth="1"/>
    <col min="15364" max="15364" width="13" style="2" customWidth="1"/>
    <col min="15365" max="15365" width="15.7109375" style="2" customWidth="1"/>
    <col min="15366" max="15366" width="19.5703125" style="2" customWidth="1"/>
    <col min="15367" max="15368" width="17.42578125" style="2" customWidth="1"/>
    <col min="15369" max="15369" width="19.5703125" style="2" customWidth="1"/>
    <col min="15370" max="15370" width="15.85546875" style="2" customWidth="1"/>
    <col min="15371" max="15371" width="14.5703125" style="2" customWidth="1"/>
    <col min="15372" max="15374" width="0" style="2" hidden="1" customWidth="1"/>
    <col min="15375" max="15376" width="14.42578125" style="2" customWidth="1"/>
    <col min="15377" max="15377" width="10.5703125" style="2" bestFit="1" customWidth="1"/>
    <col min="15378" max="15378" width="13.28515625" style="2" customWidth="1"/>
    <col min="15379" max="15617" width="8.7109375" style="2"/>
    <col min="15618" max="15618" width="17.28515625" style="2" customWidth="1"/>
    <col min="15619" max="15619" width="12.5703125" style="2" customWidth="1"/>
    <col min="15620" max="15620" width="13" style="2" customWidth="1"/>
    <col min="15621" max="15621" width="15.7109375" style="2" customWidth="1"/>
    <col min="15622" max="15622" width="19.5703125" style="2" customWidth="1"/>
    <col min="15623" max="15624" width="17.42578125" style="2" customWidth="1"/>
    <col min="15625" max="15625" width="19.5703125" style="2" customWidth="1"/>
    <col min="15626" max="15626" width="15.85546875" style="2" customWidth="1"/>
    <col min="15627" max="15627" width="14.5703125" style="2" customWidth="1"/>
    <col min="15628" max="15630" width="0" style="2" hidden="1" customWidth="1"/>
    <col min="15631" max="15632" width="14.42578125" style="2" customWidth="1"/>
    <col min="15633" max="15633" width="10.5703125" style="2" bestFit="1" customWidth="1"/>
    <col min="15634" max="15634" width="13.28515625" style="2" customWidth="1"/>
    <col min="15635" max="15873" width="8.7109375" style="2"/>
    <col min="15874" max="15874" width="17.28515625" style="2" customWidth="1"/>
    <col min="15875" max="15875" width="12.5703125" style="2" customWidth="1"/>
    <col min="15876" max="15876" width="13" style="2" customWidth="1"/>
    <col min="15877" max="15877" width="15.7109375" style="2" customWidth="1"/>
    <col min="15878" max="15878" width="19.5703125" style="2" customWidth="1"/>
    <col min="15879" max="15880" width="17.42578125" style="2" customWidth="1"/>
    <col min="15881" max="15881" width="19.5703125" style="2" customWidth="1"/>
    <col min="15882" max="15882" width="15.85546875" style="2" customWidth="1"/>
    <col min="15883" max="15883" width="14.5703125" style="2" customWidth="1"/>
    <col min="15884" max="15886" width="0" style="2" hidden="1" customWidth="1"/>
    <col min="15887" max="15888" width="14.42578125" style="2" customWidth="1"/>
    <col min="15889" max="15889" width="10.5703125" style="2" bestFit="1" customWidth="1"/>
    <col min="15890" max="15890" width="13.28515625" style="2" customWidth="1"/>
    <col min="15891" max="16129" width="8.7109375" style="2"/>
    <col min="16130" max="16130" width="17.28515625" style="2" customWidth="1"/>
    <col min="16131" max="16131" width="12.5703125" style="2" customWidth="1"/>
    <col min="16132" max="16132" width="13" style="2" customWidth="1"/>
    <col min="16133" max="16133" width="15.7109375" style="2" customWidth="1"/>
    <col min="16134" max="16134" width="19.5703125" style="2" customWidth="1"/>
    <col min="16135" max="16136" width="17.42578125" style="2" customWidth="1"/>
    <col min="16137" max="16137" width="19.5703125" style="2" customWidth="1"/>
    <col min="16138" max="16138" width="15.85546875" style="2" customWidth="1"/>
    <col min="16139" max="16139" width="14.5703125" style="2" customWidth="1"/>
    <col min="16140" max="16142" width="0" style="2" hidden="1" customWidth="1"/>
    <col min="16143" max="16144" width="14.42578125" style="2" customWidth="1"/>
    <col min="16145" max="16145" width="10.5703125" style="2" bestFit="1" customWidth="1"/>
    <col min="16146" max="16146" width="13.28515625" style="2" customWidth="1"/>
    <col min="16147" max="16384" width="8.7109375" style="2"/>
  </cols>
  <sheetData>
    <row r="2" spans="1:18" ht="21">
      <c r="A2" s="1" t="s">
        <v>0</v>
      </c>
    </row>
    <row r="3" spans="1:18">
      <c r="A3" s="3" t="str">
        <f>'[25]Air Bawah Tanah'!A3</f>
        <v>Bulan :  Februari 2021</v>
      </c>
      <c r="P3" s="4"/>
    </row>
    <row r="4" spans="1:18">
      <c r="L4" s="2" t="s">
        <v>1</v>
      </c>
      <c r="M4" s="2" t="s">
        <v>2</v>
      </c>
    </row>
    <row r="5" spans="1:18" ht="32.25" customHeight="1">
      <c r="A5" s="5" t="s">
        <v>3</v>
      </c>
      <c r="B5" s="5" t="s">
        <v>4</v>
      </c>
      <c r="C5" s="5" t="s">
        <v>5</v>
      </c>
      <c r="D5" s="5" t="s">
        <v>25</v>
      </c>
      <c r="E5" s="6" t="s">
        <v>6</v>
      </c>
      <c r="F5" s="5" t="s">
        <v>7</v>
      </c>
      <c r="G5" s="68" t="s">
        <v>8</v>
      </c>
      <c r="H5" s="9" t="s">
        <v>24</v>
      </c>
      <c r="I5" s="10" t="s">
        <v>10</v>
      </c>
      <c r="J5" s="6" t="s">
        <v>11</v>
      </c>
      <c r="L5" s="11">
        <v>3400</v>
      </c>
      <c r="M5" s="11">
        <v>12000</v>
      </c>
      <c r="O5" s="12" t="s">
        <v>12</v>
      </c>
      <c r="P5" s="12"/>
    </row>
    <row r="6" spans="1:18" s="62" customFormat="1" ht="24.95" customHeight="1">
      <c r="A6" s="98" t="s">
        <v>17</v>
      </c>
      <c r="B6" s="99">
        <v>7.0555555555555562</v>
      </c>
      <c r="C6" s="100">
        <v>11.111111111111111</v>
      </c>
      <c r="D6" s="115">
        <f>E6*1000/2419200</f>
        <v>1.1035005084873803</v>
      </c>
      <c r="E6" s="101">
        <v>2669.5884301326705</v>
      </c>
      <c r="F6" s="102">
        <v>0</v>
      </c>
      <c r="G6" s="103">
        <v>0</v>
      </c>
      <c r="H6" s="102">
        <v>325</v>
      </c>
      <c r="I6" s="104">
        <f>(F6*3500)+(G6*13000)+(H6*12750)</f>
        <v>4143750</v>
      </c>
      <c r="J6" s="105">
        <f>I6/E6</f>
        <v>1552.2055584403579</v>
      </c>
      <c r="K6" s="59"/>
      <c r="L6" s="60">
        <f>F6*$L$5</f>
        <v>0</v>
      </c>
      <c r="M6" s="60">
        <f>G6*$M$5</f>
        <v>0</v>
      </c>
      <c r="N6" s="60">
        <f>L6+M6</f>
        <v>0</v>
      </c>
      <c r="O6" s="61">
        <f>F6/30</f>
        <v>0</v>
      </c>
      <c r="P6" s="61">
        <f>O6*220</f>
        <v>0</v>
      </c>
    </row>
    <row r="7" spans="1:18" s="62" customFormat="1" ht="24.95" customHeight="1">
      <c r="A7" s="98" t="s">
        <v>19</v>
      </c>
      <c r="B7" s="99">
        <v>7.3400000000000007</v>
      </c>
      <c r="C7" s="100">
        <v>19.12</v>
      </c>
      <c r="D7" s="115">
        <f t="shared" ref="D7:D9" si="0">E7*1000/2419200</f>
        <v>9.8554540658690488</v>
      </c>
      <c r="E7" s="106">
        <v>23842.314476150405</v>
      </c>
      <c r="F7" s="102">
        <v>0</v>
      </c>
      <c r="G7" s="107">
        <v>0</v>
      </c>
      <c r="H7" s="102">
        <v>50</v>
      </c>
      <c r="I7" s="104">
        <f>(F7*3500)+(G7*13000)+(H7*12750)</f>
        <v>637500</v>
      </c>
      <c r="J7" s="105">
        <f>I7/E7</f>
        <v>26.738175970193442</v>
      </c>
      <c r="K7" s="59"/>
      <c r="L7" s="60">
        <f>F7*$L$5</f>
        <v>0</v>
      </c>
      <c r="M7" s="66"/>
      <c r="N7" s="60"/>
      <c r="O7" s="61">
        <f>F7/30</f>
        <v>0</v>
      </c>
      <c r="P7" s="61">
        <f>O7*220</f>
        <v>0</v>
      </c>
    </row>
    <row r="8" spans="1:18" s="62" customFormat="1" ht="24.95" customHeight="1">
      <c r="A8" s="98" t="s">
        <v>20</v>
      </c>
      <c r="B8" s="99">
        <v>7.3035714285714297</v>
      </c>
      <c r="C8" s="96">
        <v>12.642857142857142</v>
      </c>
      <c r="D8" s="115">
        <f t="shared" si="0"/>
        <v>56.469745210582445</v>
      </c>
      <c r="E8" s="106">
        <v>136611.60761344104</v>
      </c>
      <c r="F8" s="102">
        <v>2125</v>
      </c>
      <c r="G8" s="107">
        <v>0</v>
      </c>
      <c r="H8" s="102">
        <v>1500</v>
      </c>
      <c r="I8" s="104">
        <f>(F8*3500)+(G8*13000)+(H8*12750)</f>
        <v>26562500</v>
      </c>
      <c r="J8" s="105">
        <f>I8/E8</f>
        <v>194.4380895887104</v>
      </c>
      <c r="K8" s="59"/>
      <c r="L8" s="60">
        <f>F8*$L$5</f>
        <v>7225000</v>
      </c>
      <c r="M8" s="66"/>
      <c r="N8" s="60"/>
      <c r="O8" s="61">
        <f>F8/30</f>
        <v>70.833333333333329</v>
      </c>
      <c r="P8" s="61">
        <f>O8*220</f>
        <v>15583.333333333332</v>
      </c>
    </row>
    <row r="9" spans="1:18" s="62" customFormat="1" ht="24.95" customHeight="1">
      <c r="A9" s="98" t="s">
        <v>21</v>
      </c>
      <c r="B9" s="99">
        <v>6.6857142857142886</v>
      </c>
      <c r="C9" s="100">
        <v>26.035714285714285</v>
      </c>
      <c r="D9" s="115">
        <f t="shared" si="0"/>
        <v>33.424754247650114</v>
      </c>
      <c r="E9" s="106">
        <v>80861.165475915157</v>
      </c>
      <c r="F9" s="102">
        <v>1350</v>
      </c>
      <c r="G9" s="107">
        <v>0</v>
      </c>
      <c r="H9" s="108">
        <v>600</v>
      </c>
      <c r="I9" s="104">
        <f>(F9*3500)+(G9*13000)+(H9*12750)</f>
        <v>12375000</v>
      </c>
      <c r="J9" s="105">
        <f>I9/E9</f>
        <v>153.04008948134623</v>
      </c>
      <c r="K9" s="59"/>
      <c r="L9" s="60"/>
      <c r="M9" s="66"/>
      <c r="N9" s="60"/>
      <c r="O9" s="61"/>
      <c r="P9" s="61"/>
    </row>
    <row r="10" spans="1:18" ht="24.95" customHeight="1">
      <c r="A10" s="36" t="s">
        <v>22</v>
      </c>
      <c r="B10" s="37">
        <f>AVERAGE(B6:B9)</f>
        <v>7.0962103174603186</v>
      </c>
      <c r="C10" s="37">
        <f>AVERAGE(C6:C9)</f>
        <v>17.227420634920634</v>
      </c>
      <c r="D10" s="37">
        <f>AVERAGE(D6:D9)</f>
        <v>25.213363508147246</v>
      </c>
      <c r="E10" s="39">
        <f>SUM(E6:E9)</f>
        <v>243984.67599563926</v>
      </c>
      <c r="F10" s="39">
        <f>SUM(F6:F9)</f>
        <v>3475</v>
      </c>
      <c r="G10" s="39">
        <f>SUM(G6:G9)</f>
        <v>0</v>
      </c>
      <c r="H10" s="39">
        <f>SUM(H6:H9)</f>
        <v>2475</v>
      </c>
      <c r="I10" s="39">
        <f>SUM(I6:I9)</f>
        <v>43718750</v>
      </c>
      <c r="J10" s="77">
        <f>I10/E10</f>
        <v>179.18645841832043</v>
      </c>
      <c r="O10" s="41"/>
    </row>
    <row r="11" spans="1:18">
      <c r="N11" s="42"/>
      <c r="R11" s="43"/>
    </row>
  </sheetData>
  <sheetProtection selectLockedCells="1" selectUnlockedCells="1"/>
  <pageMargins left="0.7" right="0.7" top="0.75" bottom="0.75" header="0.51180555555555551" footer="0.51180555555555551"/>
  <pageSetup firstPageNumber="0" orientation="portrait" horizontalDpi="300" verticalDpi="300" r:id="rId1"/>
  <headerFooter alignWithMargins="0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>
    <tabColor rgb="FF00B050"/>
  </sheetPr>
  <dimension ref="A2:R19"/>
  <sheetViews>
    <sheetView topLeftCell="A3" zoomScale="85" zoomScaleNormal="85" workbookViewId="0">
      <selection activeCell="B6" sqref="B6:J6"/>
    </sheetView>
  </sheetViews>
  <sheetFormatPr defaultRowHeight="15"/>
  <cols>
    <col min="1" max="1" width="17.28515625" style="2" customWidth="1"/>
    <col min="2" max="2" width="12.5703125" style="2" customWidth="1"/>
    <col min="3" max="3" width="13" style="2" customWidth="1"/>
    <col min="4" max="4" width="18" style="2" bestFit="1" customWidth="1"/>
    <col min="5" max="5" width="15.7109375" style="2" customWidth="1"/>
    <col min="6" max="6" width="19.5703125" style="2" customWidth="1"/>
    <col min="7" max="8" width="17.42578125" style="2" customWidth="1"/>
    <col min="9" max="9" width="19.5703125" style="2" customWidth="1"/>
    <col min="10" max="10" width="15.85546875" style="2" customWidth="1"/>
    <col min="11" max="11" width="14.5703125" style="2" customWidth="1"/>
    <col min="12" max="14" width="0" style="2" hidden="1" customWidth="1"/>
    <col min="15" max="16" width="14.42578125" style="2" customWidth="1"/>
    <col min="17" max="17" width="10.5703125" style="2" bestFit="1" customWidth="1"/>
    <col min="18" max="18" width="13.28515625" style="2" customWidth="1"/>
    <col min="19" max="257" width="8.7109375" style="2"/>
    <col min="258" max="258" width="17.28515625" style="2" customWidth="1"/>
    <col min="259" max="259" width="12.5703125" style="2" customWidth="1"/>
    <col min="260" max="260" width="13" style="2" customWidth="1"/>
    <col min="261" max="261" width="15.7109375" style="2" customWidth="1"/>
    <col min="262" max="262" width="19.5703125" style="2" customWidth="1"/>
    <col min="263" max="264" width="17.42578125" style="2" customWidth="1"/>
    <col min="265" max="265" width="19.5703125" style="2" customWidth="1"/>
    <col min="266" max="266" width="15.85546875" style="2" customWidth="1"/>
    <col min="267" max="267" width="14.5703125" style="2" customWidth="1"/>
    <col min="268" max="270" width="0" style="2" hidden="1" customWidth="1"/>
    <col min="271" max="272" width="14.42578125" style="2" customWidth="1"/>
    <col min="273" max="273" width="10.5703125" style="2" bestFit="1" customWidth="1"/>
    <col min="274" max="274" width="13.28515625" style="2" customWidth="1"/>
    <col min="275" max="513" width="8.7109375" style="2"/>
    <col min="514" max="514" width="17.28515625" style="2" customWidth="1"/>
    <col min="515" max="515" width="12.5703125" style="2" customWidth="1"/>
    <col min="516" max="516" width="13" style="2" customWidth="1"/>
    <col min="517" max="517" width="15.7109375" style="2" customWidth="1"/>
    <col min="518" max="518" width="19.5703125" style="2" customWidth="1"/>
    <col min="519" max="520" width="17.42578125" style="2" customWidth="1"/>
    <col min="521" max="521" width="19.5703125" style="2" customWidth="1"/>
    <col min="522" max="522" width="15.85546875" style="2" customWidth="1"/>
    <col min="523" max="523" width="14.5703125" style="2" customWidth="1"/>
    <col min="524" max="526" width="0" style="2" hidden="1" customWidth="1"/>
    <col min="527" max="528" width="14.42578125" style="2" customWidth="1"/>
    <col min="529" max="529" width="10.5703125" style="2" bestFit="1" customWidth="1"/>
    <col min="530" max="530" width="13.28515625" style="2" customWidth="1"/>
    <col min="531" max="769" width="8.7109375" style="2"/>
    <col min="770" max="770" width="17.28515625" style="2" customWidth="1"/>
    <col min="771" max="771" width="12.5703125" style="2" customWidth="1"/>
    <col min="772" max="772" width="13" style="2" customWidth="1"/>
    <col min="773" max="773" width="15.7109375" style="2" customWidth="1"/>
    <col min="774" max="774" width="19.5703125" style="2" customWidth="1"/>
    <col min="775" max="776" width="17.42578125" style="2" customWidth="1"/>
    <col min="777" max="777" width="19.5703125" style="2" customWidth="1"/>
    <col min="778" max="778" width="15.85546875" style="2" customWidth="1"/>
    <col min="779" max="779" width="14.5703125" style="2" customWidth="1"/>
    <col min="780" max="782" width="0" style="2" hidden="1" customWidth="1"/>
    <col min="783" max="784" width="14.42578125" style="2" customWidth="1"/>
    <col min="785" max="785" width="10.5703125" style="2" bestFit="1" customWidth="1"/>
    <col min="786" max="786" width="13.28515625" style="2" customWidth="1"/>
    <col min="787" max="1025" width="8.7109375" style="2"/>
    <col min="1026" max="1026" width="17.28515625" style="2" customWidth="1"/>
    <col min="1027" max="1027" width="12.5703125" style="2" customWidth="1"/>
    <col min="1028" max="1028" width="13" style="2" customWidth="1"/>
    <col min="1029" max="1029" width="15.7109375" style="2" customWidth="1"/>
    <col min="1030" max="1030" width="19.5703125" style="2" customWidth="1"/>
    <col min="1031" max="1032" width="17.42578125" style="2" customWidth="1"/>
    <col min="1033" max="1033" width="19.5703125" style="2" customWidth="1"/>
    <col min="1034" max="1034" width="15.85546875" style="2" customWidth="1"/>
    <col min="1035" max="1035" width="14.5703125" style="2" customWidth="1"/>
    <col min="1036" max="1038" width="0" style="2" hidden="1" customWidth="1"/>
    <col min="1039" max="1040" width="14.42578125" style="2" customWidth="1"/>
    <col min="1041" max="1041" width="10.5703125" style="2" bestFit="1" customWidth="1"/>
    <col min="1042" max="1042" width="13.28515625" style="2" customWidth="1"/>
    <col min="1043" max="1281" width="8.7109375" style="2"/>
    <col min="1282" max="1282" width="17.28515625" style="2" customWidth="1"/>
    <col min="1283" max="1283" width="12.5703125" style="2" customWidth="1"/>
    <col min="1284" max="1284" width="13" style="2" customWidth="1"/>
    <col min="1285" max="1285" width="15.7109375" style="2" customWidth="1"/>
    <col min="1286" max="1286" width="19.5703125" style="2" customWidth="1"/>
    <col min="1287" max="1288" width="17.42578125" style="2" customWidth="1"/>
    <col min="1289" max="1289" width="19.5703125" style="2" customWidth="1"/>
    <col min="1290" max="1290" width="15.85546875" style="2" customWidth="1"/>
    <col min="1291" max="1291" width="14.5703125" style="2" customWidth="1"/>
    <col min="1292" max="1294" width="0" style="2" hidden="1" customWidth="1"/>
    <col min="1295" max="1296" width="14.42578125" style="2" customWidth="1"/>
    <col min="1297" max="1297" width="10.5703125" style="2" bestFit="1" customWidth="1"/>
    <col min="1298" max="1298" width="13.28515625" style="2" customWidth="1"/>
    <col min="1299" max="1537" width="8.7109375" style="2"/>
    <col min="1538" max="1538" width="17.28515625" style="2" customWidth="1"/>
    <col min="1539" max="1539" width="12.5703125" style="2" customWidth="1"/>
    <col min="1540" max="1540" width="13" style="2" customWidth="1"/>
    <col min="1541" max="1541" width="15.7109375" style="2" customWidth="1"/>
    <col min="1542" max="1542" width="19.5703125" style="2" customWidth="1"/>
    <col min="1543" max="1544" width="17.42578125" style="2" customWidth="1"/>
    <col min="1545" max="1545" width="19.5703125" style="2" customWidth="1"/>
    <col min="1546" max="1546" width="15.85546875" style="2" customWidth="1"/>
    <col min="1547" max="1547" width="14.5703125" style="2" customWidth="1"/>
    <col min="1548" max="1550" width="0" style="2" hidden="1" customWidth="1"/>
    <col min="1551" max="1552" width="14.42578125" style="2" customWidth="1"/>
    <col min="1553" max="1553" width="10.5703125" style="2" bestFit="1" customWidth="1"/>
    <col min="1554" max="1554" width="13.28515625" style="2" customWidth="1"/>
    <col min="1555" max="1793" width="8.7109375" style="2"/>
    <col min="1794" max="1794" width="17.28515625" style="2" customWidth="1"/>
    <col min="1795" max="1795" width="12.5703125" style="2" customWidth="1"/>
    <col min="1796" max="1796" width="13" style="2" customWidth="1"/>
    <col min="1797" max="1797" width="15.7109375" style="2" customWidth="1"/>
    <col min="1798" max="1798" width="19.5703125" style="2" customWidth="1"/>
    <col min="1799" max="1800" width="17.42578125" style="2" customWidth="1"/>
    <col min="1801" max="1801" width="19.5703125" style="2" customWidth="1"/>
    <col min="1802" max="1802" width="15.85546875" style="2" customWidth="1"/>
    <col min="1803" max="1803" width="14.5703125" style="2" customWidth="1"/>
    <col min="1804" max="1806" width="0" style="2" hidden="1" customWidth="1"/>
    <col min="1807" max="1808" width="14.42578125" style="2" customWidth="1"/>
    <col min="1809" max="1809" width="10.5703125" style="2" bestFit="1" customWidth="1"/>
    <col min="1810" max="1810" width="13.28515625" style="2" customWidth="1"/>
    <col min="1811" max="2049" width="8.7109375" style="2"/>
    <col min="2050" max="2050" width="17.28515625" style="2" customWidth="1"/>
    <col min="2051" max="2051" width="12.5703125" style="2" customWidth="1"/>
    <col min="2052" max="2052" width="13" style="2" customWidth="1"/>
    <col min="2053" max="2053" width="15.7109375" style="2" customWidth="1"/>
    <col min="2054" max="2054" width="19.5703125" style="2" customWidth="1"/>
    <col min="2055" max="2056" width="17.42578125" style="2" customWidth="1"/>
    <col min="2057" max="2057" width="19.5703125" style="2" customWidth="1"/>
    <col min="2058" max="2058" width="15.85546875" style="2" customWidth="1"/>
    <col min="2059" max="2059" width="14.5703125" style="2" customWidth="1"/>
    <col min="2060" max="2062" width="0" style="2" hidden="1" customWidth="1"/>
    <col min="2063" max="2064" width="14.42578125" style="2" customWidth="1"/>
    <col min="2065" max="2065" width="10.5703125" style="2" bestFit="1" customWidth="1"/>
    <col min="2066" max="2066" width="13.28515625" style="2" customWidth="1"/>
    <col min="2067" max="2305" width="8.7109375" style="2"/>
    <col min="2306" max="2306" width="17.28515625" style="2" customWidth="1"/>
    <col min="2307" max="2307" width="12.5703125" style="2" customWidth="1"/>
    <col min="2308" max="2308" width="13" style="2" customWidth="1"/>
    <col min="2309" max="2309" width="15.7109375" style="2" customWidth="1"/>
    <col min="2310" max="2310" width="19.5703125" style="2" customWidth="1"/>
    <col min="2311" max="2312" width="17.42578125" style="2" customWidth="1"/>
    <col min="2313" max="2313" width="19.5703125" style="2" customWidth="1"/>
    <col min="2314" max="2314" width="15.85546875" style="2" customWidth="1"/>
    <col min="2315" max="2315" width="14.5703125" style="2" customWidth="1"/>
    <col min="2316" max="2318" width="0" style="2" hidden="1" customWidth="1"/>
    <col min="2319" max="2320" width="14.42578125" style="2" customWidth="1"/>
    <col min="2321" max="2321" width="10.5703125" style="2" bestFit="1" customWidth="1"/>
    <col min="2322" max="2322" width="13.28515625" style="2" customWidth="1"/>
    <col min="2323" max="2561" width="8.7109375" style="2"/>
    <col min="2562" max="2562" width="17.28515625" style="2" customWidth="1"/>
    <col min="2563" max="2563" width="12.5703125" style="2" customWidth="1"/>
    <col min="2564" max="2564" width="13" style="2" customWidth="1"/>
    <col min="2565" max="2565" width="15.7109375" style="2" customWidth="1"/>
    <col min="2566" max="2566" width="19.5703125" style="2" customWidth="1"/>
    <col min="2567" max="2568" width="17.42578125" style="2" customWidth="1"/>
    <col min="2569" max="2569" width="19.5703125" style="2" customWidth="1"/>
    <col min="2570" max="2570" width="15.85546875" style="2" customWidth="1"/>
    <col min="2571" max="2571" width="14.5703125" style="2" customWidth="1"/>
    <col min="2572" max="2574" width="0" style="2" hidden="1" customWidth="1"/>
    <col min="2575" max="2576" width="14.42578125" style="2" customWidth="1"/>
    <col min="2577" max="2577" width="10.5703125" style="2" bestFit="1" customWidth="1"/>
    <col min="2578" max="2578" width="13.28515625" style="2" customWidth="1"/>
    <col min="2579" max="2817" width="8.7109375" style="2"/>
    <col min="2818" max="2818" width="17.28515625" style="2" customWidth="1"/>
    <col min="2819" max="2819" width="12.5703125" style="2" customWidth="1"/>
    <col min="2820" max="2820" width="13" style="2" customWidth="1"/>
    <col min="2821" max="2821" width="15.7109375" style="2" customWidth="1"/>
    <col min="2822" max="2822" width="19.5703125" style="2" customWidth="1"/>
    <col min="2823" max="2824" width="17.42578125" style="2" customWidth="1"/>
    <col min="2825" max="2825" width="19.5703125" style="2" customWidth="1"/>
    <col min="2826" max="2826" width="15.85546875" style="2" customWidth="1"/>
    <col min="2827" max="2827" width="14.5703125" style="2" customWidth="1"/>
    <col min="2828" max="2830" width="0" style="2" hidden="1" customWidth="1"/>
    <col min="2831" max="2832" width="14.42578125" style="2" customWidth="1"/>
    <col min="2833" max="2833" width="10.5703125" style="2" bestFit="1" customWidth="1"/>
    <col min="2834" max="2834" width="13.28515625" style="2" customWidth="1"/>
    <col min="2835" max="3073" width="8.7109375" style="2"/>
    <col min="3074" max="3074" width="17.28515625" style="2" customWidth="1"/>
    <col min="3075" max="3075" width="12.5703125" style="2" customWidth="1"/>
    <col min="3076" max="3076" width="13" style="2" customWidth="1"/>
    <col min="3077" max="3077" width="15.7109375" style="2" customWidth="1"/>
    <col min="3078" max="3078" width="19.5703125" style="2" customWidth="1"/>
    <col min="3079" max="3080" width="17.42578125" style="2" customWidth="1"/>
    <col min="3081" max="3081" width="19.5703125" style="2" customWidth="1"/>
    <col min="3082" max="3082" width="15.85546875" style="2" customWidth="1"/>
    <col min="3083" max="3083" width="14.5703125" style="2" customWidth="1"/>
    <col min="3084" max="3086" width="0" style="2" hidden="1" customWidth="1"/>
    <col min="3087" max="3088" width="14.42578125" style="2" customWidth="1"/>
    <col min="3089" max="3089" width="10.5703125" style="2" bestFit="1" customWidth="1"/>
    <col min="3090" max="3090" width="13.28515625" style="2" customWidth="1"/>
    <col min="3091" max="3329" width="8.7109375" style="2"/>
    <col min="3330" max="3330" width="17.28515625" style="2" customWidth="1"/>
    <col min="3331" max="3331" width="12.5703125" style="2" customWidth="1"/>
    <col min="3332" max="3332" width="13" style="2" customWidth="1"/>
    <col min="3333" max="3333" width="15.7109375" style="2" customWidth="1"/>
    <col min="3334" max="3334" width="19.5703125" style="2" customWidth="1"/>
    <col min="3335" max="3336" width="17.42578125" style="2" customWidth="1"/>
    <col min="3337" max="3337" width="19.5703125" style="2" customWidth="1"/>
    <col min="3338" max="3338" width="15.85546875" style="2" customWidth="1"/>
    <col min="3339" max="3339" width="14.5703125" style="2" customWidth="1"/>
    <col min="3340" max="3342" width="0" style="2" hidden="1" customWidth="1"/>
    <col min="3343" max="3344" width="14.42578125" style="2" customWidth="1"/>
    <col min="3345" max="3345" width="10.5703125" style="2" bestFit="1" customWidth="1"/>
    <col min="3346" max="3346" width="13.28515625" style="2" customWidth="1"/>
    <col min="3347" max="3585" width="8.7109375" style="2"/>
    <col min="3586" max="3586" width="17.28515625" style="2" customWidth="1"/>
    <col min="3587" max="3587" width="12.5703125" style="2" customWidth="1"/>
    <col min="3588" max="3588" width="13" style="2" customWidth="1"/>
    <col min="3589" max="3589" width="15.7109375" style="2" customWidth="1"/>
    <col min="3590" max="3590" width="19.5703125" style="2" customWidth="1"/>
    <col min="3591" max="3592" width="17.42578125" style="2" customWidth="1"/>
    <col min="3593" max="3593" width="19.5703125" style="2" customWidth="1"/>
    <col min="3594" max="3594" width="15.85546875" style="2" customWidth="1"/>
    <col min="3595" max="3595" width="14.5703125" style="2" customWidth="1"/>
    <col min="3596" max="3598" width="0" style="2" hidden="1" customWidth="1"/>
    <col min="3599" max="3600" width="14.42578125" style="2" customWidth="1"/>
    <col min="3601" max="3601" width="10.5703125" style="2" bestFit="1" customWidth="1"/>
    <col min="3602" max="3602" width="13.28515625" style="2" customWidth="1"/>
    <col min="3603" max="3841" width="8.7109375" style="2"/>
    <col min="3842" max="3842" width="17.28515625" style="2" customWidth="1"/>
    <col min="3843" max="3843" width="12.5703125" style="2" customWidth="1"/>
    <col min="3844" max="3844" width="13" style="2" customWidth="1"/>
    <col min="3845" max="3845" width="15.7109375" style="2" customWidth="1"/>
    <col min="3846" max="3846" width="19.5703125" style="2" customWidth="1"/>
    <col min="3847" max="3848" width="17.42578125" style="2" customWidth="1"/>
    <col min="3849" max="3849" width="19.5703125" style="2" customWidth="1"/>
    <col min="3850" max="3850" width="15.85546875" style="2" customWidth="1"/>
    <col min="3851" max="3851" width="14.5703125" style="2" customWidth="1"/>
    <col min="3852" max="3854" width="0" style="2" hidden="1" customWidth="1"/>
    <col min="3855" max="3856" width="14.42578125" style="2" customWidth="1"/>
    <col min="3857" max="3857" width="10.5703125" style="2" bestFit="1" customWidth="1"/>
    <col min="3858" max="3858" width="13.28515625" style="2" customWidth="1"/>
    <col min="3859" max="4097" width="8.7109375" style="2"/>
    <col min="4098" max="4098" width="17.28515625" style="2" customWidth="1"/>
    <col min="4099" max="4099" width="12.5703125" style="2" customWidth="1"/>
    <col min="4100" max="4100" width="13" style="2" customWidth="1"/>
    <col min="4101" max="4101" width="15.7109375" style="2" customWidth="1"/>
    <col min="4102" max="4102" width="19.5703125" style="2" customWidth="1"/>
    <col min="4103" max="4104" width="17.42578125" style="2" customWidth="1"/>
    <col min="4105" max="4105" width="19.5703125" style="2" customWidth="1"/>
    <col min="4106" max="4106" width="15.85546875" style="2" customWidth="1"/>
    <col min="4107" max="4107" width="14.5703125" style="2" customWidth="1"/>
    <col min="4108" max="4110" width="0" style="2" hidden="1" customWidth="1"/>
    <col min="4111" max="4112" width="14.42578125" style="2" customWidth="1"/>
    <col min="4113" max="4113" width="10.5703125" style="2" bestFit="1" customWidth="1"/>
    <col min="4114" max="4114" width="13.28515625" style="2" customWidth="1"/>
    <col min="4115" max="4353" width="8.7109375" style="2"/>
    <col min="4354" max="4354" width="17.28515625" style="2" customWidth="1"/>
    <col min="4355" max="4355" width="12.5703125" style="2" customWidth="1"/>
    <col min="4356" max="4356" width="13" style="2" customWidth="1"/>
    <col min="4357" max="4357" width="15.7109375" style="2" customWidth="1"/>
    <col min="4358" max="4358" width="19.5703125" style="2" customWidth="1"/>
    <col min="4359" max="4360" width="17.42578125" style="2" customWidth="1"/>
    <col min="4361" max="4361" width="19.5703125" style="2" customWidth="1"/>
    <col min="4362" max="4362" width="15.85546875" style="2" customWidth="1"/>
    <col min="4363" max="4363" width="14.5703125" style="2" customWidth="1"/>
    <col min="4364" max="4366" width="0" style="2" hidden="1" customWidth="1"/>
    <col min="4367" max="4368" width="14.42578125" style="2" customWidth="1"/>
    <col min="4369" max="4369" width="10.5703125" style="2" bestFit="1" customWidth="1"/>
    <col min="4370" max="4370" width="13.28515625" style="2" customWidth="1"/>
    <col min="4371" max="4609" width="8.7109375" style="2"/>
    <col min="4610" max="4610" width="17.28515625" style="2" customWidth="1"/>
    <col min="4611" max="4611" width="12.5703125" style="2" customWidth="1"/>
    <col min="4612" max="4612" width="13" style="2" customWidth="1"/>
    <col min="4613" max="4613" width="15.7109375" style="2" customWidth="1"/>
    <col min="4614" max="4614" width="19.5703125" style="2" customWidth="1"/>
    <col min="4615" max="4616" width="17.42578125" style="2" customWidth="1"/>
    <col min="4617" max="4617" width="19.5703125" style="2" customWidth="1"/>
    <col min="4618" max="4618" width="15.85546875" style="2" customWidth="1"/>
    <col min="4619" max="4619" width="14.5703125" style="2" customWidth="1"/>
    <col min="4620" max="4622" width="0" style="2" hidden="1" customWidth="1"/>
    <col min="4623" max="4624" width="14.42578125" style="2" customWidth="1"/>
    <col min="4625" max="4625" width="10.5703125" style="2" bestFit="1" customWidth="1"/>
    <col min="4626" max="4626" width="13.28515625" style="2" customWidth="1"/>
    <col min="4627" max="4865" width="8.7109375" style="2"/>
    <col min="4866" max="4866" width="17.28515625" style="2" customWidth="1"/>
    <col min="4867" max="4867" width="12.5703125" style="2" customWidth="1"/>
    <col min="4868" max="4868" width="13" style="2" customWidth="1"/>
    <col min="4869" max="4869" width="15.7109375" style="2" customWidth="1"/>
    <col min="4870" max="4870" width="19.5703125" style="2" customWidth="1"/>
    <col min="4871" max="4872" width="17.42578125" style="2" customWidth="1"/>
    <col min="4873" max="4873" width="19.5703125" style="2" customWidth="1"/>
    <col min="4874" max="4874" width="15.85546875" style="2" customWidth="1"/>
    <col min="4875" max="4875" width="14.5703125" style="2" customWidth="1"/>
    <col min="4876" max="4878" width="0" style="2" hidden="1" customWidth="1"/>
    <col min="4879" max="4880" width="14.42578125" style="2" customWidth="1"/>
    <col min="4881" max="4881" width="10.5703125" style="2" bestFit="1" customWidth="1"/>
    <col min="4882" max="4882" width="13.28515625" style="2" customWidth="1"/>
    <col min="4883" max="5121" width="8.7109375" style="2"/>
    <col min="5122" max="5122" width="17.28515625" style="2" customWidth="1"/>
    <col min="5123" max="5123" width="12.5703125" style="2" customWidth="1"/>
    <col min="5124" max="5124" width="13" style="2" customWidth="1"/>
    <col min="5125" max="5125" width="15.7109375" style="2" customWidth="1"/>
    <col min="5126" max="5126" width="19.5703125" style="2" customWidth="1"/>
    <col min="5127" max="5128" width="17.42578125" style="2" customWidth="1"/>
    <col min="5129" max="5129" width="19.5703125" style="2" customWidth="1"/>
    <col min="5130" max="5130" width="15.85546875" style="2" customWidth="1"/>
    <col min="5131" max="5131" width="14.5703125" style="2" customWidth="1"/>
    <col min="5132" max="5134" width="0" style="2" hidden="1" customWidth="1"/>
    <col min="5135" max="5136" width="14.42578125" style="2" customWidth="1"/>
    <col min="5137" max="5137" width="10.5703125" style="2" bestFit="1" customWidth="1"/>
    <col min="5138" max="5138" width="13.28515625" style="2" customWidth="1"/>
    <col min="5139" max="5377" width="8.7109375" style="2"/>
    <col min="5378" max="5378" width="17.28515625" style="2" customWidth="1"/>
    <col min="5379" max="5379" width="12.5703125" style="2" customWidth="1"/>
    <col min="5380" max="5380" width="13" style="2" customWidth="1"/>
    <col min="5381" max="5381" width="15.7109375" style="2" customWidth="1"/>
    <col min="5382" max="5382" width="19.5703125" style="2" customWidth="1"/>
    <col min="5383" max="5384" width="17.42578125" style="2" customWidth="1"/>
    <col min="5385" max="5385" width="19.5703125" style="2" customWidth="1"/>
    <col min="5386" max="5386" width="15.85546875" style="2" customWidth="1"/>
    <col min="5387" max="5387" width="14.5703125" style="2" customWidth="1"/>
    <col min="5388" max="5390" width="0" style="2" hidden="1" customWidth="1"/>
    <col min="5391" max="5392" width="14.42578125" style="2" customWidth="1"/>
    <col min="5393" max="5393" width="10.5703125" style="2" bestFit="1" customWidth="1"/>
    <col min="5394" max="5394" width="13.28515625" style="2" customWidth="1"/>
    <col min="5395" max="5633" width="8.7109375" style="2"/>
    <col min="5634" max="5634" width="17.28515625" style="2" customWidth="1"/>
    <col min="5635" max="5635" width="12.5703125" style="2" customWidth="1"/>
    <col min="5636" max="5636" width="13" style="2" customWidth="1"/>
    <col min="5637" max="5637" width="15.7109375" style="2" customWidth="1"/>
    <col min="5638" max="5638" width="19.5703125" style="2" customWidth="1"/>
    <col min="5639" max="5640" width="17.42578125" style="2" customWidth="1"/>
    <col min="5641" max="5641" width="19.5703125" style="2" customWidth="1"/>
    <col min="5642" max="5642" width="15.85546875" style="2" customWidth="1"/>
    <col min="5643" max="5643" width="14.5703125" style="2" customWidth="1"/>
    <col min="5644" max="5646" width="0" style="2" hidden="1" customWidth="1"/>
    <col min="5647" max="5648" width="14.42578125" style="2" customWidth="1"/>
    <col min="5649" max="5649" width="10.5703125" style="2" bestFit="1" customWidth="1"/>
    <col min="5650" max="5650" width="13.28515625" style="2" customWidth="1"/>
    <col min="5651" max="5889" width="8.7109375" style="2"/>
    <col min="5890" max="5890" width="17.28515625" style="2" customWidth="1"/>
    <col min="5891" max="5891" width="12.5703125" style="2" customWidth="1"/>
    <col min="5892" max="5892" width="13" style="2" customWidth="1"/>
    <col min="5893" max="5893" width="15.7109375" style="2" customWidth="1"/>
    <col min="5894" max="5894" width="19.5703125" style="2" customWidth="1"/>
    <col min="5895" max="5896" width="17.42578125" style="2" customWidth="1"/>
    <col min="5897" max="5897" width="19.5703125" style="2" customWidth="1"/>
    <col min="5898" max="5898" width="15.85546875" style="2" customWidth="1"/>
    <col min="5899" max="5899" width="14.5703125" style="2" customWidth="1"/>
    <col min="5900" max="5902" width="0" style="2" hidden="1" customWidth="1"/>
    <col min="5903" max="5904" width="14.42578125" style="2" customWidth="1"/>
    <col min="5905" max="5905" width="10.5703125" style="2" bestFit="1" customWidth="1"/>
    <col min="5906" max="5906" width="13.28515625" style="2" customWidth="1"/>
    <col min="5907" max="6145" width="8.7109375" style="2"/>
    <col min="6146" max="6146" width="17.28515625" style="2" customWidth="1"/>
    <col min="6147" max="6147" width="12.5703125" style="2" customWidth="1"/>
    <col min="6148" max="6148" width="13" style="2" customWidth="1"/>
    <col min="6149" max="6149" width="15.7109375" style="2" customWidth="1"/>
    <col min="6150" max="6150" width="19.5703125" style="2" customWidth="1"/>
    <col min="6151" max="6152" width="17.42578125" style="2" customWidth="1"/>
    <col min="6153" max="6153" width="19.5703125" style="2" customWidth="1"/>
    <col min="6154" max="6154" width="15.85546875" style="2" customWidth="1"/>
    <col min="6155" max="6155" width="14.5703125" style="2" customWidth="1"/>
    <col min="6156" max="6158" width="0" style="2" hidden="1" customWidth="1"/>
    <col min="6159" max="6160" width="14.42578125" style="2" customWidth="1"/>
    <col min="6161" max="6161" width="10.5703125" style="2" bestFit="1" customWidth="1"/>
    <col min="6162" max="6162" width="13.28515625" style="2" customWidth="1"/>
    <col min="6163" max="6401" width="8.7109375" style="2"/>
    <col min="6402" max="6402" width="17.28515625" style="2" customWidth="1"/>
    <col min="6403" max="6403" width="12.5703125" style="2" customWidth="1"/>
    <col min="6404" max="6404" width="13" style="2" customWidth="1"/>
    <col min="6405" max="6405" width="15.7109375" style="2" customWidth="1"/>
    <col min="6406" max="6406" width="19.5703125" style="2" customWidth="1"/>
    <col min="6407" max="6408" width="17.42578125" style="2" customWidth="1"/>
    <col min="6409" max="6409" width="19.5703125" style="2" customWidth="1"/>
    <col min="6410" max="6410" width="15.85546875" style="2" customWidth="1"/>
    <col min="6411" max="6411" width="14.5703125" style="2" customWidth="1"/>
    <col min="6412" max="6414" width="0" style="2" hidden="1" customWidth="1"/>
    <col min="6415" max="6416" width="14.42578125" style="2" customWidth="1"/>
    <col min="6417" max="6417" width="10.5703125" style="2" bestFit="1" customWidth="1"/>
    <col min="6418" max="6418" width="13.28515625" style="2" customWidth="1"/>
    <col min="6419" max="6657" width="8.7109375" style="2"/>
    <col min="6658" max="6658" width="17.28515625" style="2" customWidth="1"/>
    <col min="6659" max="6659" width="12.5703125" style="2" customWidth="1"/>
    <col min="6660" max="6660" width="13" style="2" customWidth="1"/>
    <col min="6661" max="6661" width="15.7109375" style="2" customWidth="1"/>
    <col min="6662" max="6662" width="19.5703125" style="2" customWidth="1"/>
    <col min="6663" max="6664" width="17.42578125" style="2" customWidth="1"/>
    <col min="6665" max="6665" width="19.5703125" style="2" customWidth="1"/>
    <col min="6666" max="6666" width="15.85546875" style="2" customWidth="1"/>
    <col min="6667" max="6667" width="14.5703125" style="2" customWidth="1"/>
    <col min="6668" max="6670" width="0" style="2" hidden="1" customWidth="1"/>
    <col min="6671" max="6672" width="14.42578125" style="2" customWidth="1"/>
    <col min="6673" max="6673" width="10.5703125" style="2" bestFit="1" customWidth="1"/>
    <col min="6674" max="6674" width="13.28515625" style="2" customWidth="1"/>
    <col min="6675" max="6913" width="8.7109375" style="2"/>
    <col min="6914" max="6914" width="17.28515625" style="2" customWidth="1"/>
    <col min="6915" max="6915" width="12.5703125" style="2" customWidth="1"/>
    <col min="6916" max="6916" width="13" style="2" customWidth="1"/>
    <col min="6917" max="6917" width="15.7109375" style="2" customWidth="1"/>
    <col min="6918" max="6918" width="19.5703125" style="2" customWidth="1"/>
    <col min="6919" max="6920" width="17.42578125" style="2" customWidth="1"/>
    <col min="6921" max="6921" width="19.5703125" style="2" customWidth="1"/>
    <col min="6922" max="6922" width="15.85546875" style="2" customWidth="1"/>
    <col min="6923" max="6923" width="14.5703125" style="2" customWidth="1"/>
    <col min="6924" max="6926" width="0" style="2" hidden="1" customWidth="1"/>
    <col min="6927" max="6928" width="14.42578125" style="2" customWidth="1"/>
    <col min="6929" max="6929" width="10.5703125" style="2" bestFit="1" customWidth="1"/>
    <col min="6930" max="6930" width="13.28515625" style="2" customWidth="1"/>
    <col min="6931" max="7169" width="8.7109375" style="2"/>
    <col min="7170" max="7170" width="17.28515625" style="2" customWidth="1"/>
    <col min="7171" max="7171" width="12.5703125" style="2" customWidth="1"/>
    <col min="7172" max="7172" width="13" style="2" customWidth="1"/>
    <col min="7173" max="7173" width="15.7109375" style="2" customWidth="1"/>
    <col min="7174" max="7174" width="19.5703125" style="2" customWidth="1"/>
    <col min="7175" max="7176" width="17.42578125" style="2" customWidth="1"/>
    <col min="7177" max="7177" width="19.5703125" style="2" customWidth="1"/>
    <col min="7178" max="7178" width="15.85546875" style="2" customWidth="1"/>
    <col min="7179" max="7179" width="14.5703125" style="2" customWidth="1"/>
    <col min="7180" max="7182" width="0" style="2" hidden="1" customWidth="1"/>
    <col min="7183" max="7184" width="14.42578125" style="2" customWidth="1"/>
    <col min="7185" max="7185" width="10.5703125" style="2" bestFit="1" customWidth="1"/>
    <col min="7186" max="7186" width="13.28515625" style="2" customWidth="1"/>
    <col min="7187" max="7425" width="8.7109375" style="2"/>
    <col min="7426" max="7426" width="17.28515625" style="2" customWidth="1"/>
    <col min="7427" max="7427" width="12.5703125" style="2" customWidth="1"/>
    <col min="7428" max="7428" width="13" style="2" customWidth="1"/>
    <col min="7429" max="7429" width="15.7109375" style="2" customWidth="1"/>
    <col min="7430" max="7430" width="19.5703125" style="2" customWidth="1"/>
    <col min="7431" max="7432" width="17.42578125" style="2" customWidth="1"/>
    <col min="7433" max="7433" width="19.5703125" style="2" customWidth="1"/>
    <col min="7434" max="7434" width="15.85546875" style="2" customWidth="1"/>
    <col min="7435" max="7435" width="14.5703125" style="2" customWidth="1"/>
    <col min="7436" max="7438" width="0" style="2" hidden="1" customWidth="1"/>
    <col min="7439" max="7440" width="14.42578125" style="2" customWidth="1"/>
    <col min="7441" max="7441" width="10.5703125" style="2" bestFit="1" customWidth="1"/>
    <col min="7442" max="7442" width="13.28515625" style="2" customWidth="1"/>
    <col min="7443" max="7681" width="8.7109375" style="2"/>
    <col min="7682" max="7682" width="17.28515625" style="2" customWidth="1"/>
    <col min="7683" max="7683" width="12.5703125" style="2" customWidth="1"/>
    <col min="7684" max="7684" width="13" style="2" customWidth="1"/>
    <col min="7685" max="7685" width="15.7109375" style="2" customWidth="1"/>
    <col min="7686" max="7686" width="19.5703125" style="2" customWidth="1"/>
    <col min="7687" max="7688" width="17.42578125" style="2" customWidth="1"/>
    <col min="7689" max="7689" width="19.5703125" style="2" customWidth="1"/>
    <col min="7690" max="7690" width="15.85546875" style="2" customWidth="1"/>
    <col min="7691" max="7691" width="14.5703125" style="2" customWidth="1"/>
    <col min="7692" max="7694" width="0" style="2" hidden="1" customWidth="1"/>
    <col min="7695" max="7696" width="14.42578125" style="2" customWidth="1"/>
    <col min="7697" max="7697" width="10.5703125" style="2" bestFit="1" customWidth="1"/>
    <col min="7698" max="7698" width="13.28515625" style="2" customWidth="1"/>
    <col min="7699" max="7937" width="8.7109375" style="2"/>
    <col min="7938" max="7938" width="17.28515625" style="2" customWidth="1"/>
    <col min="7939" max="7939" width="12.5703125" style="2" customWidth="1"/>
    <col min="7940" max="7940" width="13" style="2" customWidth="1"/>
    <col min="7941" max="7941" width="15.7109375" style="2" customWidth="1"/>
    <col min="7942" max="7942" width="19.5703125" style="2" customWidth="1"/>
    <col min="7943" max="7944" width="17.42578125" style="2" customWidth="1"/>
    <col min="7945" max="7945" width="19.5703125" style="2" customWidth="1"/>
    <col min="7946" max="7946" width="15.85546875" style="2" customWidth="1"/>
    <col min="7947" max="7947" width="14.5703125" style="2" customWidth="1"/>
    <col min="7948" max="7950" width="0" style="2" hidden="1" customWidth="1"/>
    <col min="7951" max="7952" width="14.42578125" style="2" customWidth="1"/>
    <col min="7953" max="7953" width="10.5703125" style="2" bestFit="1" customWidth="1"/>
    <col min="7954" max="7954" width="13.28515625" style="2" customWidth="1"/>
    <col min="7955" max="8193" width="8.7109375" style="2"/>
    <col min="8194" max="8194" width="17.28515625" style="2" customWidth="1"/>
    <col min="8195" max="8195" width="12.5703125" style="2" customWidth="1"/>
    <col min="8196" max="8196" width="13" style="2" customWidth="1"/>
    <col min="8197" max="8197" width="15.7109375" style="2" customWidth="1"/>
    <col min="8198" max="8198" width="19.5703125" style="2" customWidth="1"/>
    <col min="8199" max="8200" width="17.42578125" style="2" customWidth="1"/>
    <col min="8201" max="8201" width="19.5703125" style="2" customWidth="1"/>
    <col min="8202" max="8202" width="15.85546875" style="2" customWidth="1"/>
    <col min="8203" max="8203" width="14.5703125" style="2" customWidth="1"/>
    <col min="8204" max="8206" width="0" style="2" hidden="1" customWidth="1"/>
    <col min="8207" max="8208" width="14.42578125" style="2" customWidth="1"/>
    <col min="8209" max="8209" width="10.5703125" style="2" bestFit="1" customWidth="1"/>
    <col min="8210" max="8210" width="13.28515625" style="2" customWidth="1"/>
    <col min="8211" max="8449" width="8.7109375" style="2"/>
    <col min="8450" max="8450" width="17.28515625" style="2" customWidth="1"/>
    <col min="8451" max="8451" width="12.5703125" style="2" customWidth="1"/>
    <col min="8452" max="8452" width="13" style="2" customWidth="1"/>
    <col min="8453" max="8453" width="15.7109375" style="2" customWidth="1"/>
    <col min="8454" max="8454" width="19.5703125" style="2" customWidth="1"/>
    <col min="8455" max="8456" width="17.42578125" style="2" customWidth="1"/>
    <col min="8457" max="8457" width="19.5703125" style="2" customWidth="1"/>
    <col min="8458" max="8458" width="15.85546875" style="2" customWidth="1"/>
    <col min="8459" max="8459" width="14.5703125" style="2" customWidth="1"/>
    <col min="8460" max="8462" width="0" style="2" hidden="1" customWidth="1"/>
    <col min="8463" max="8464" width="14.42578125" style="2" customWidth="1"/>
    <col min="8465" max="8465" width="10.5703125" style="2" bestFit="1" customWidth="1"/>
    <col min="8466" max="8466" width="13.28515625" style="2" customWidth="1"/>
    <col min="8467" max="8705" width="8.7109375" style="2"/>
    <col min="8706" max="8706" width="17.28515625" style="2" customWidth="1"/>
    <col min="8707" max="8707" width="12.5703125" style="2" customWidth="1"/>
    <col min="8708" max="8708" width="13" style="2" customWidth="1"/>
    <col min="8709" max="8709" width="15.7109375" style="2" customWidth="1"/>
    <col min="8710" max="8710" width="19.5703125" style="2" customWidth="1"/>
    <col min="8711" max="8712" width="17.42578125" style="2" customWidth="1"/>
    <col min="8713" max="8713" width="19.5703125" style="2" customWidth="1"/>
    <col min="8714" max="8714" width="15.85546875" style="2" customWidth="1"/>
    <col min="8715" max="8715" width="14.5703125" style="2" customWidth="1"/>
    <col min="8716" max="8718" width="0" style="2" hidden="1" customWidth="1"/>
    <col min="8719" max="8720" width="14.42578125" style="2" customWidth="1"/>
    <col min="8721" max="8721" width="10.5703125" style="2" bestFit="1" customWidth="1"/>
    <col min="8722" max="8722" width="13.28515625" style="2" customWidth="1"/>
    <col min="8723" max="8961" width="8.7109375" style="2"/>
    <col min="8962" max="8962" width="17.28515625" style="2" customWidth="1"/>
    <col min="8963" max="8963" width="12.5703125" style="2" customWidth="1"/>
    <col min="8964" max="8964" width="13" style="2" customWidth="1"/>
    <col min="8965" max="8965" width="15.7109375" style="2" customWidth="1"/>
    <col min="8966" max="8966" width="19.5703125" style="2" customWidth="1"/>
    <col min="8967" max="8968" width="17.42578125" style="2" customWidth="1"/>
    <col min="8969" max="8969" width="19.5703125" style="2" customWidth="1"/>
    <col min="8970" max="8970" width="15.85546875" style="2" customWidth="1"/>
    <col min="8971" max="8971" width="14.5703125" style="2" customWidth="1"/>
    <col min="8972" max="8974" width="0" style="2" hidden="1" customWidth="1"/>
    <col min="8975" max="8976" width="14.42578125" style="2" customWidth="1"/>
    <col min="8977" max="8977" width="10.5703125" style="2" bestFit="1" customWidth="1"/>
    <col min="8978" max="8978" width="13.28515625" style="2" customWidth="1"/>
    <col min="8979" max="9217" width="8.7109375" style="2"/>
    <col min="9218" max="9218" width="17.28515625" style="2" customWidth="1"/>
    <col min="9219" max="9219" width="12.5703125" style="2" customWidth="1"/>
    <col min="9220" max="9220" width="13" style="2" customWidth="1"/>
    <col min="9221" max="9221" width="15.7109375" style="2" customWidth="1"/>
    <col min="9222" max="9222" width="19.5703125" style="2" customWidth="1"/>
    <col min="9223" max="9224" width="17.42578125" style="2" customWidth="1"/>
    <col min="9225" max="9225" width="19.5703125" style="2" customWidth="1"/>
    <col min="9226" max="9226" width="15.85546875" style="2" customWidth="1"/>
    <col min="9227" max="9227" width="14.5703125" style="2" customWidth="1"/>
    <col min="9228" max="9230" width="0" style="2" hidden="1" customWidth="1"/>
    <col min="9231" max="9232" width="14.42578125" style="2" customWidth="1"/>
    <col min="9233" max="9233" width="10.5703125" style="2" bestFit="1" customWidth="1"/>
    <col min="9234" max="9234" width="13.28515625" style="2" customWidth="1"/>
    <col min="9235" max="9473" width="8.7109375" style="2"/>
    <col min="9474" max="9474" width="17.28515625" style="2" customWidth="1"/>
    <col min="9475" max="9475" width="12.5703125" style="2" customWidth="1"/>
    <col min="9476" max="9476" width="13" style="2" customWidth="1"/>
    <col min="9477" max="9477" width="15.7109375" style="2" customWidth="1"/>
    <col min="9478" max="9478" width="19.5703125" style="2" customWidth="1"/>
    <col min="9479" max="9480" width="17.42578125" style="2" customWidth="1"/>
    <col min="9481" max="9481" width="19.5703125" style="2" customWidth="1"/>
    <col min="9482" max="9482" width="15.85546875" style="2" customWidth="1"/>
    <col min="9483" max="9483" width="14.5703125" style="2" customWidth="1"/>
    <col min="9484" max="9486" width="0" style="2" hidden="1" customWidth="1"/>
    <col min="9487" max="9488" width="14.42578125" style="2" customWidth="1"/>
    <col min="9489" max="9489" width="10.5703125" style="2" bestFit="1" customWidth="1"/>
    <col min="9490" max="9490" width="13.28515625" style="2" customWidth="1"/>
    <col min="9491" max="9729" width="8.7109375" style="2"/>
    <col min="9730" max="9730" width="17.28515625" style="2" customWidth="1"/>
    <col min="9731" max="9731" width="12.5703125" style="2" customWidth="1"/>
    <col min="9732" max="9732" width="13" style="2" customWidth="1"/>
    <col min="9733" max="9733" width="15.7109375" style="2" customWidth="1"/>
    <col min="9734" max="9734" width="19.5703125" style="2" customWidth="1"/>
    <col min="9735" max="9736" width="17.42578125" style="2" customWidth="1"/>
    <col min="9737" max="9737" width="19.5703125" style="2" customWidth="1"/>
    <col min="9738" max="9738" width="15.85546875" style="2" customWidth="1"/>
    <col min="9739" max="9739" width="14.5703125" style="2" customWidth="1"/>
    <col min="9740" max="9742" width="0" style="2" hidden="1" customWidth="1"/>
    <col min="9743" max="9744" width="14.42578125" style="2" customWidth="1"/>
    <col min="9745" max="9745" width="10.5703125" style="2" bestFit="1" customWidth="1"/>
    <col min="9746" max="9746" width="13.28515625" style="2" customWidth="1"/>
    <col min="9747" max="9985" width="8.7109375" style="2"/>
    <col min="9986" max="9986" width="17.28515625" style="2" customWidth="1"/>
    <col min="9987" max="9987" width="12.5703125" style="2" customWidth="1"/>
    <col min="9988" max="9988" width="13" style="2" customWidth="1"/>
    <col min="9989" max="9989" width="15.7109375" style="2" customWidth="1"/>
    <col min="9990" max="9990" width="19.5703125" style="2" customWidth="1"/>
    <col min="9991" max="9992" width="17.42578125" style="2" customWidth="1"/>
    <col min="9993" max="9993" width="19.5703125" style="2" customWidth="1"/>
    <col min="9994" max="9994" width="15.85546875" style="2" customWidth="1"/>
    <col min="9995" max="9995" width="14.5703125" style="2" customWidth="1"/>
    <col min="9996" max="9998" width="0" style="2" hidden="1" customWidth="1"/>
    <col min="9999" max="10000" width="14.42578125" style="2" customWidth="1"/>
    <col min="10001" max="10001" width="10.5703125" style="2" bestFit="1" customWidth="1"/>
    <col min="10002" max="10002" width="13.28515625" style="2" customWidth="1"/>
    <col min="10003" max="10241" width="8.7109375" style="2"/>
    <col min="10242" max="10242" width="17.28515625" style="2" customWidth="1"/>
    <col min="10243" max="10243" width="12.5703125" style="2" customWidth="1"/>
    <col min="10244" max="10244" width="13" style="2" customWidth="1"/>
    <col min="10245" max="10245" width="15.7109375" style="2" customWidth="1"/>
    <col min="10246" max="10246" width="19.5703125" style="2" customWidth="1"/>
    <col min="10247" max="10248" width="17.42578125" style="2" customWidth="1"/>
    <col min="10249" max="10249" width="19.5703125" style="2" customWidth="1"/>
    <col min="10250" max="10250" width="15.85546875" style="2" customWidth="1"/>
    <col min="10251" max="10251" width="14.5703125" style="2" customWidth="1"/>
    <col min="10252" max="10254" width="0" style="2" hidden="1" customWidth="1"/>
    <col min="10255" max="10256" width="14.42578125" style="2" customWidth="1"/>
    <col min="10257" max="10257" width="10.5703125" style="2" bestFit="1" customWidth="1"/>
    <col min="10258" max="10258" width="13.28515625" style="2" customWidth="1"/>
    <col min="10259" max="10497" width="8.7109375" style="2"/>
    <col min="10498" max="10498" width="17.28515625" style="2" customWidth="1"/>
    <col min="10499" max="10499" width="12.5703125" style="2" customWidth="1"/>
    <col min="10500" max="10500" width="13" style="2" customWidth="1"/>
    <col min="10501" max="10501" width="15.7109375" style="2" customWidth="1"/>
    <col min="10502" max="10502" width="19.5703125" style="2" customWidth="1"/>
    <col min="10503" max="10504" width="17.42578125" style="2" customWidth="1"/>
    <col min="10505" max="10505" width="19.5703125" style="2" customWidth="1"/>
    <col min="10506" max="10506" width="15.85546875" style="2" customWidth="1"/>
    <col min="10507" max="10507" width="14.5703125" style="2" customWidth="1"/>
    <col min="10508" max="10510" width="0" style="2" hidden="1" customWidth="1"/>
    <col min="10511" max="10512" width="14.42578125" style="2" customWidth="1"/>
    <col min="10513" max="10513" width="10.5703125" style="2" bestFit="1" customWidth="1"/>
    <col min="10514" max="10514" width="13.28515625" style="2" customWidth="1"/>
    <col min="10515" max="10753" width="8.7109375" style="2"/>
    <col min="10754" max="10754" width="17.28515625" style="2" customWidth="1"/>
    <col min="10755" max="10755" width="12.5703125" style="2" customWidth="1"/>
    <col min="10756" max="10756" width="13" style="2" customWidth="1"/>
    <col min="10757" max="10757" width="15.7109375" style="2" customWidth="1"/>
    <col min="10758" max="10758" width="19.5703125" style="2" customWidth="1"/>
    <col min="10759" max="10760" width="17.42578125" style="2" customWidth="1"/>
    <col min="10761" max="10761" width="19.5703125" style="2" customWidth="1"/>
    <col min="10762" max="10762" width="15.85546875" style="2" customWidth="1"/>
    <col min="10763" max="10763" width="14.5703125" style="2" customWidth="1"/>
    <col min="10764" max="10766" width="0" style="2" hidden="1" customWidth="1"/>
    <col min="10767" max="10768" width="14.42578125" style="2" customWidth="1"/>
    <col min="10769" max="10769" width="10.5703125" style="2" bestFit="1" customWidth="1"/>
    <col min="10770" max="10770" width="13.28515625" style="2" customWidth="1"/>
    <col min="10771" max="11009" width="8.7109375" style="2"/>
    <col min="11010" max="11010" width="17.28515625" style="2" customWidth="1"/>
    <col min="11011" max="11011" width="12.5703125" style="2" customWidth="1"/>
    <col min="11012" max="11012" width="13" style="2" customWidth="1"/>
    <col min="11013" max="11013" width="15.7109375" style="2" customWidth="1"/>
    <col min="11014" max="11014" width="19.5703125" style="2" customWidth="1"/>
    <col min="11015" max="11016" width="17.42578125" style="2" customWidth="1"/>
    <col min="11017" max="11017" width="19.5703125" style="2" customWidth="1"/>
    <col min="11018" max="11018" width="15.85546875" style="2" customWidth="1"/>
    <col min="11019" max="11019" width="14.5703125" style="2" customWidth="1"/>
    <col min="11020" max="11022" width="0" style="2" hidden="1" customWidth="1"/>
    <col min="11023" max="11024" width="14.42578125" style="2" customWidth="1"/>
    <col min="11025" max="11025" width="10.5703125" style="2" bestFit="1" customWidth="1"/>
    <col min="11026" max="11026" width="13.28515625" style="2" customWidth="1"/>
    <col min="11027" max="11265" width="8.7109375" style="2"/>
    <col min="11266" max="11266" width="17.28515625" style="2" customWidth="1"/>
    <col min="11267" max="11267" width="12.5703125" style="2" customWidth="1"/>
    <col min="11268" max="11268" width="13" style="2" customWidth="1"/>
    <col min="11269" max="11269" width="15.7109375" style="2" customWidth="1"/>
    <col min="11270" max="11270" width="19.5703125" style="2" customWidth="1"/>
    <col min="11271" max="11272" width="17.42578125" style="2" customWidth="1"/>
    <col min="11273" max="11273" width="19.5703125" style="2" customWidth="1"/>
    <col min="11274" max="11274" width="15.85546875" style="2" customWidth="1"/>
    <col min="11275" max="11275" width="14.5703125" style="2" customWidth="1"/>
    <col min="11276" max="11278" width="0" style="2" hidden="1" customWidth="1"/>
    <col min="11279" max="11280" width="14.42578125" style="2" customWidth="1"/>
    <col min="11281" max="11281" width="10.5703125" style="2" bestFit="1" customWidth="1"/>
    <col min="11282" max="11282" width="13.28515625" style="2" customWidth="1"/>
    <col min="11283" max="11521" width="8.7109375" style="2"/>
    <col min="11522" max="11522" width="17.28515625" style="2" customWidth="1"/>
    <col min="11523" max="11523" width="12.5703125" style="2" customWidth="1"/>
    <col min="11524" max="11524" width="13" style="2" customWidth="1"/>
    <col min="11525" max="11525" width="15.7109375" style="2" customWidth="1"/>
    <col min="11526" max="11526" width="19.5703125" style="2" customWidth="1"/>
    <col min="11527" max="11528" width="17.42578125" style="2" customWidth="1"/>
    <col min="11529" max="11529" width="19.5703125" style="2" customWidth="1"/>
    <col min="11530" max="11530" width="15.85546875" style="2" customWidth="1"/>
    <col min="11531" max="11531" width="14.5703125" style="2" customWidth="1"/>
    <col min="11532" max="11534" width="0" style="2" hidden="1" customWidth="1"/>
    <col min="11535" max="11536" width="14.42578125" style="2" customWidth="1"/>
    <col min="11537" max="11537" width="10.5703125" style="2" bestFit="1" customWidth="1"/>
    <col min="11538" max="11538" width="13.28515625" style="2" customWidth="1"/>
    <col min="11539" max="11777" width="8.7109375" style="2"/>
    <col min="11778" max="11778" width="17.28515625" style="2" customWidth="1"/>
    <col min="11779" max="11779" width="12.5703125" style="2" customWidth="1"/>
    <col min="11780" max="11780" width="13" style="2" customWidth="1"/>
    <col min="11781" max="11781" width="15.7109375" style="2" customWidth="1"/>
    <col min="11782" max="11782" width="19.5703125" style="2" customWidth="1"/>
    <col min="11783" max="11784" width="17.42578125" style="2" customWidth="1"/>
    <col min="11785" max="11785" width="19.5703125" style="2" customWidth="1"/>
    <col min="11786" max="11786" width="15.85546875" style="2" customWidth="1"/>
    <col min="11787" max="11787" width="14.5703125" style="2" customWidth="1"/>
    <col min="11788" max="11790" width="0" style="2" hidden="1" customWidth="1"/>
    <col min="11791" max="11792" width="14.42578125" style="2" customWidth="1"/>
    <col min="11793" max="11793" width="10.5703125" style="2" bestFit="1" customWidth="1"/>
    <col min="11794" max="11794" width="13.28515625" style="2" customWidth="1"/>
    <col min="11795" max="12033" width="8.7109375" style="2"/>
    <col min="12034" max="12034" width="17.28515625" style="2" customWidth="1"/>
    <col min="12035" max="12035" width="12.5703125" style="2" customWidth="1"/>
    <col min="12036" max="12036" width="13" style="2" customWidth="1"/>
    <col min="12037" max="12037" width="15.7109375" style="2" customWidth="1"/>
    <col min="12038" max="12038" width="19.5703125" style="2" customWidth="1"/>
    <col min="12039" max="12040" width="17.42578125" style="2" customWidth="1"/>
    <col min="12041" max="12041" width="19.5703125" style="2" customWidth="1"/>
    <col min="12042" max="12042" width="15.85546875" style="2" customWidth="1"/>
    <col min="12043" max="12043" width="14.5703125" style="2" customWidth="1"/>
    <col min="12044" max="12046" width="0" style="2" hidden="1" customWidth="1"/>
    <col min="12047" max="12048" width="14.42578125" style="2" customWidth="1"/>
    <col min="12049" max="12049" width="10.5703125" style="2" bestFit="1" customWidth="1"/>
    <col min="12050" max="12050" width="13.28515625" style="2" customWidth="1"/>
    <col min="12051" max="12289" width="8.7109375" style="2"/>
    <col min="12290" max="12290" width="17.28515625" style="2" customWidth="1"/>
    <col min="12291" max="12291" width="12.5703125" style="2" customWidth="1"/>
    <col min="12292" max="12292" width="13" style="2" customWidth="1"/>
    <col min="12293" max="12293" width="15.7109375" style="2" customWidth="1"/>
    <col min="12294" max="12294" width="19.5703125" style="2" customWidth="1"/>
    <col min="12295" max="12296" width="17.42578125" style="2" customWidth="1"/>
    <col min="12297" max="12297" width="19.5703125" style="2" customWidth="1"/>
    <col min="12298" max="12298" width="15.85546875" style="2" customWidth="1"/>
    <col min="12299" max="12299" width="14.5703125" style="2" customWidth="1"/>
    <col min="12300" max="12302" width="0" style="2" hidden="1" customWidth="1"/>
    <col min="12303" max="12304" width="14.42578125" style="2" customWidth="1"/>
    <col min="12305" max="12305" width="10.5703125" style="2" bestFit="1" customWidth="1"/>
    <col min="12306" max="12306" width="13.28515625" style="2" customWidth="1"/>
    <col min="12307" max="12545" width="8.7109375" style="2"/>
    <col min="12546" max="12546" width="17.28515625" style="2" customWidth="1"/>
    <col min="12547" max="12547" width="12.5703125" style="2" customWidth="1"/>
    <col min="12548" max="12548" width="13" style="2" customWidth="1"/>
    <col min="12549" max="12549" width="15.7109375" style="2" customWidth="1"/>
    <col min="12550" max="12550" width="19.5703125" style="2" customWidth="1"/>
    <col min="12551" max="12552" width="17.42578125" style="2" customWidth="1"/>
    <col min="12553" max="12553" width="19.5703125" style="2" customWidth="1"/>
    <col min="12554" max="12554" width="15.85546875" style="2" customWidth="1"/>
    <col min="12555" max="12555" width="14.5703125" style="2" customWidth="1"/>
    <col min="12556" max="12558" width="0" style="2" hidden="1" customWidth="1"/>
    <col min="12559" max="12560" width="14.42578125" style="2" customWidth="1"/>
    <col min="12561" max="12561" width="10.5703125" style="2" bestFit="1" customWidth="1"/>
    <col min="12562" max="12562" width="13.28515625" style="2" customWidth="1"/>
    <col min="12563" max="12801" width="8.7109375" style="2"/>
    <col min="12802" max="12802" width="17.28515625" style="2" customWidth="1"/>
    <col min="12803" max="12803" width="12.5703125" style="2" customWidth="1"/>
    <col min="12804" max="12804" width="13" style="2" customWidth="1"/>
    <col min="12805" max="12805" width="15.7109375" style="2" customWidth="1"/>
    <col min="12806" max="12806" width="19.5703125" style="2" customWidth="1"/>
    <col min="12807" max="12808" width="17.42578125" style="2" customWidth="1"/>
    <col min="12809" max="12809" width="19.5703125" style="2" customWidth="1"/>
    <col min="12810" max="12810" width="15.85546875" style="2" customWidth="1"/>
    <col min="12811" max="12811" width="14.5703125" style="2" customWidth="1"/>
    <col min="12812" max="12814" width="0" style="2" hidden="1" customWidth="1"/>
    <col min="12815" max="12816" width="14.42578125" style="2" customWidth="1"/>
    <col min="12817" max="12817" width="10.5703125" style="2" bestFit="1" customWidth="1"/>
    <col min="12818" max="12818" width="13.28515625" style="2" customWidth="1"/>
    <col min="12819" max="13057" width="8.7109375" style="2"/>
    <col min="13058" max="13058" width="17.28515625" style="2" customWidth="1"/>
    <col min="13059" max="13059" width="12.5703125" style="2" customWidth="1"/>
    <col min="13060" max="13060" width="13" style="2" customWidth="1"/>
    <col min="13061" max="13061" width="15.7109375" style="2" customWidth="1"/>
    <col min="13062" max="13062" width="19.5703125" style="2" customWidth="1"/>
    <col min="13063" max="13064" width="17.42578125" style="2" customWidth="1"/>
    <col min="13065" max="13065" width="19.5703125" style="2" customWidth="1"/>
    <col min="13066" max="13066" width="15.85546875" style="2" customWidth="1"/>
    <col min="13067" max="13067" width="14.5703125" style="2" customWidth="1"/>
    <col min="13068" max="13070" width="0" style="2" hidden="1" customWidth="1"/>
    <col min="13071" max="13072" width="14.42578125" style="2" customWidth="1"/>
    <col min="13073" max="13073" width="10.5703125" style="2" bestFit="1" customWidth="1"/>
    <col min="13074" max="13074" width="13.28515625" style="2" customWidth="1"/>
    <col min="13075" max="13313" width="8.7109375" style="2"/>
    <col min="13314" max="13314" width="17.28515625" style="2" customWidth="1"/>
    <col min="13315" max="13315" width="12.5703125" style="2" customWidth="1"/>
    <col min="13316" max="13316" width="13" style="2" customWidth="1"/>
    <col min="13317" max="13317" width="15.7109375" style="2" customWidth="1"/>
    <col min="13318" max="13318" width="19.5703125" style="2" customWidth="1"/>
    <col min="13319" max="13320" width="17.42578125" style="2" customWidth="1"/>
    <col min="13321" max="13321" width="19.5703125" style="2" customWidth="1"/>
    <col min="13322" max="13322" width="15.85546875" style="2" customWidth="1"/>
    <col min="13323" max="13323" width="14.5703125" style="2" customWidth="1"/>
    <col min="13324" max="13326" width="0" style="2" hidden="1" customWidth="1"/>
    <col min="13327" max="13328" width="14.42578125" style="2" customWidth="1"/>
    <col min="13329" max="13329" width="10.5703125" style="2" bestFit="1" customWidth="1"/>
    <col min="13330" max="13330" width="13.28515625" style="2" customWidth="1"/>
    <col min="13331" max="13569" width="8.7109375" style="2"/>
    <col min="13570" max="13570" width="17.28515625" style="2" customWidth="1"/>
    <col min="13571" max="13571" width="12.5703125" style="2" customWidth="1"/>
    <col min="13572" max="13572" width="13" style="2" customWidth="1"/>
    <col min="13573" max="13573" width="15.7109375" style="2" customWidth="1"/>
    <col min="13574" max="13574" width="19.5703125" style="2" customWidth="1"/>
    <col min="13575" max="13576" width="17.42578125" style="2" customWidth="1"/>
    <col min="13577" max="13577" width="19.5703125" style="2" customWidth="1"/>
    <col min="13578" max="13578" width="15.85546875" style="2" customWidth="1"/>
    <col min="13579" max="13579" width="14.5703125" style="2" customWidth="1"/>
    <col min="13580" max="13582" width="0" style="2" hidden="1" customWidth="1"/>
    <col min="13583" max="13584" width="14.42578125" style="2" customWidth="1"/>
    <col min="13585" max="13585" width="10.5703125" style="2" bestFit="1" customWidth="1"/>
    <col min="13586" max="13586" width="13.28515625" style="2" customWidth="1"/>
    <col min="13587" max="13825" width="8.7109375" style="2"/>
    <col min="13826" max="13826" width="17.28515625" style="2" customWidth="1"/>
    <col min="13827" max="13827" width="12.5703125" style="2" customWidth="1"/>
    <col min="13828" max="13828" width="13" style="2" customWidth="1"/>
    <col min="13829" max="13829" width="15.7109375" style="2" customWidth="1"/>
    <col min="13830" max="13830" width="19.5703125" style="2" customWidth="1"/>
    <col min="13831" max="13832" width="17.42578125" style="2" customWidth="1"/>
    <col min="13833" max="13833" width="19.5703125" style="2" customWidth="1"/>
    <col min="13834" max="13834" width="15.85546875" style="2" customWidth="1"/>
    <col min="13835" max="13835" width="14.5703125" style="2" customWidth="1"/>
    <col min="13836" max="13838" width="0" style="2" hidden="1" customWidth="1"/>
    <col min="13839" max="13840" width="14.42578125" style="2" customWidth="1"/>
    <col min="13841" max="13841" width="10.5703125" style="2" bestFit="1" customWidth="1"/>
    <col min="13842" max="13842" width="13.28515625" style="2" customWidth="1"/>
    <col min="13843" max="14081" width="8.7109375" style="2"/>
    <col min="14082" max="14082" width="17.28515625" style="2" customWidth="1"/>
    <col min="14083" max="14083" width="12.5703125" style="2" customWidth="1"/>
    <col min="14084" max="14084" width="13" style="2" customWidth="1"/>
    <col min="14085" max="14085" width="15.7109375" style="2" customWidth="1"/>
    <col min="14086" max="14086" width="19.5703125" style="2" customWidth="1"/>
    <col min="14087" max="14088" width="17.42578125" style="2" customWidth="1"/>
    <col min="14089" max="14089" width="19.5703125" style="2" customWidth="1"/>
    <col min="14090" max="14090" width="15.85546875" style="2" customWidth="1"/>
    <col min="14091" max="14091" width="14.5703125" style="2" customWidth="1"/>
    <col min="14092" max="14094" width="0" style="2" hidden="1" customWidth="1"/>
    <col min="14095" max="14096" width="14.42578125" style="2" customWidth="1"/>
    <col min="14097" max="14097" width="10.5703125" style="2" bestFit="1" customWidth="1"/>
    <col min="14098" max="14098" width="13.28515625" style="2" customWidth="1"/>
    <col min="14099" max="14337" width="8.7109375" style="2"/>
    <col min="14338" max="14338" width="17.28515625" style="2" customWidth="1"/>
    <col min="14339" max="14339" width="12.5703125" style="2" customWidth="1"/>
    <col min="14340" max="14340" width="13" style="2" customWidth="1"/>
    <col min="14341" max="14341" width="15.7109375" style="2" customWidth="1"/>
    <col min="14342" max="14342" width="19.5703125" style="2" customWidth="1"/>
    <col min="14343" max="14344" width="17.42578125" style="2" customWidth="1"/>
    <col min="14345" max="14345" width="19.5703125" style="2" customWidth="1"/>
    <col min="14346" max="14346" width="15.85546875" style="2" customWidth="1"/>
    <col min="14347" max="14347" width="14.5703125" style="2" customWidth="1"/>
    <col min="14348" max="14350" width="0" style="2" hidden="1" customWidth="1"/>
    <col min="14351" max="14352" width="14.42578125" style="2" customWidth="1"/>
    <col min="14353" max="14353" width="10.5703125" style="2" bestFit="1" customWidth="1"/>
    <col min="14354" max="14354" width="13.28515625" style="2" customWidth="1"/>
    <col min="14355" max="14593" width="8.7109375" style="2"/>
    <col min="14594" max="14594" width="17.28515625" style="2" customWidth="1"/>
    <col min="14595" max="14595" width="12.5703125" style="2" customWidth="1"/>
    <col min="14596" max="14596" width="13" style="2" customWidth="1"/>
    <col min="14597" max="14597" width="15.7109375" style="2" customWidth="1"/>
    <col min="14598" max="14598" width="19.5703125" style="2" customWidth="1"/>
    <col min="14599" max="14600" width="17.42578125" style="2" customWidth="1"/>
    <col min="14601" max="14601" width="19.5703125" style="2" customWidth="1"/>
    <col min="14602" max="14602" width="15.85546875" style="2" customWidth="1"/>
    <col min="14603" max="14603" width="14.5703125" style="2" customWidth="1"/>
    <col min="14604" max="14606" width="0" style="2" hidden="1" customWidth="1"/>
    <col min="14607" max="14608" width="14.42578125" style="2" customWidth="1"/>
    <col min="14609" max="14609" width="10.5703125" style="2" bestFit="1" customWidth="1"/>
    <col min="14610" max="14610" width="13.28515625" style="2" customWidth="1"/>
    <col min="14611" max="14849" width="8.7109375" style="2"/>
    <col min="14850" max="14850" width="17.28515625" style="2" customWidth="1"/>
    <col min="14851" max="14851" width="12.5703125" style="2" customWidth="1"/>
    <col min="14852" max="14852" width="13" style="2" customWidth="1"/>
    <col min="14853" max="14853" width="15.7109375" style="2" customWidth="1"/>
    <col min="14854" max="14854" width="19.5703125" style="2" customWidth="1"/>
    <col min="14855" max="14856" width="17.42578125" style="2" customWidth="1"/>
    <col min="14857" max="14857" width="19.5703125" style="2" customWidth="1"/>
    <col min="14858" max="14858" width="15.85546875" style="2" customWidth="1"/>
    <col min="14859" max="14859" width="14.5703125" style="2" customWidth="1"/>
    <col min="14860" max="14862" width="0" style="2" hidden="1" customWidth="1"/>
    <col min="14863" max="14864" width="14.42578125" style="2" customWidth="1"/>
    <col min="14865" max="14865" width="10.5703125" style="2" bestFit="1" customWidth="1"/>
    <col min="14866" max="14866" width="13.28515625" style="2" customWidth="1"/>
    <col min="14867" max="15105" width="8.7109375" style="2"/>
    <col min="15106" max="15106" width="17.28515625" style="2" customWidth="1"/>
    <col min="15107" max="15107" width="12.5703125" style="2" customWidth="1"/>
    <col min="15108" max="15108" width="13" style="2" customWidth="1"/>
    <col min="15109" max="15109" width="15.7109375" style="2" customWidth="1"/>
    <col min="15110" max="15110" width="19.5703125" style="2" customWidth="1"/>
    <col min="15111" max="15112" width="17.42578125" style="2" customWidth="1"/>
    <col min="15113" max="15113" width="19.5703125" style="2" customWidth="1"/>
    <col min="15114" max="15114" width="15.85546875" style="2" customWidth="1"/>
    <col min="15115" max="15115" width="14.5703125" style="2" customWidth="1"/>
    <col min="15116" max="15118" width="0" style="2" hidden="1" customWidth="1"/>
    <col min="15119" max="15120" width="14.42578125" style="2" customWidth="1"/>
    <col min="15121" max="15121" width="10.5703125" style="2" bestFit="1" customWidth="1"/>
    <col min="15122" max="15122" width="13.28515625" style="2" customWidth="1"/>
    <col min="15123" max="15361" width="8.7109375" style="2"/>
    <col min="15362" max="15362" width="17.28515625" style="2" customWidth="1"/>
    <col min="15363" max="15363" width="12.5703125" style="2" customWidth="1"/>
    <col min="15364" max="15364" width="13" style="2" customWidth="1"/>
    <col min="15365" max="15365" width="15.7109375" style="2" customWidth="1"/>
    <col min="15366" max="15366" width="19.5703125" style="2" customWidth="1"/>
    <col min="15367" max="15368" width="17.42578125" style="2" customWidth="1"/>
    <col min="15369" max="15369" width="19.5703125" style="2" customWidth="1"/>
    <col min="15370" max="15370" width="15.85546875" style="2" customWidth="1"/>
    <col min="15371" max="15371" width="14.5703125" style="2" customWidth="1"/>
    <col min="15372" max="15374" width="0" style="2" hidden="1" customWidth="1"/>
    <col min="15375" max="15376" width="14.42578125" style="2" customWidth="1"/>
    <col min="15377" max="15377" width="10.5703125" style="2" bestFit="1" customWidth="1"/>
    <col min="15378" max="15378" width="13.28515625" style="2" customWidth="1"/>
    <col min="15379" max="15617" width="8.7109375" style="2"/>
    <col min="15618" max="15618" width="17.28515625" style="2" customWidth="1"/>
    <col min="15619" max="15619" width="12.5703125" style="2" customWidth="1"/>
    <col min="15620" max="15620" width="13" style="2" customWidth="1"/>
    <col min="15621" max="15621" width="15.7109375" style="2" customWidth="1"/>
    <col min="15622" max="15622" width="19.5703125" style="2" customWidth="1"/>
    <col min="15623" max="15624" width="17.42578125" style="2" customWidth="1"/>
    <col min="15625" max="15625" width="19.5703125" style="2" customWidth="1"/>
    <col min="15626" max="15626" width="15.85546875" style="2" customWidth="1"/>
    <col min="15627" max="15627" width="14.5703125" style="2" customWidth="1"/>
    <col min="15628" max="15630" width="0" style="2" hidden="1" customWidth="1"/>
    <col min="15631" max="15632" width="14.42578125" style="2" customWidth="1"/>
    <col min="15633" max="15633" width="10.5703125" style="2" bestFit="1" customWidth="1"/>
    <col min="15634" max="15634" width="13.28515625" style="2" customWidth="1"/>
    <col min="15635" max="15873" width="8.7109375" style="2"/>
    <col min="15874" max="15874" width="17.28515625" style="2" customWidth="1"/>
    <col min="15875" max="15875" width="12.5703125" style="2" customWidth="1"/>
    <col min="15876" max="15876" width="13" style="2" customWidth="1"/>
    <col min="15877" max="15877" width="15.7109375" style="2" customWidth="1"/>
    <col min="15878" max="15878" width="19.5703125" style="2" customWidth="1"/>
    <col min="15879" max="15880" width="17.42578125" style="2" customWidth="1"/>
    <col min="15881" max="15881" width="19.5703125" style="2" customWidth="1"/>
    <col min="15882" max="15882" width="15.85546875" style="2" customWidth="1"/>
    <col min="15883" max="15883" width="14.5703125" style="2" customWidth="1"/>
    <col min="15884" max="15886" width="0" style="2" hidden="1" customWidth="1"/>
    <col min="15887" max="15888" width="14.42578125" style="2" customWidth="1"/>
    <col min="15889" max="15889" width="10.5703125" style="2" bestFit="1" customWidth="1"/>
    <col min="15890" max="15890" width="13.28515625" style="2" customWidth="1"/>
    <col min="15891" max="16129" width="8.7109375" style="2"/>
    <col min="16130" max="16130" width="17.28515625" style="2" customWidth="1"/>
    <col min="16131" max="16131" width="12.5703125" style="2" customWidth="1"/>
    <col min="16132" max="16132" width="13" style="2" customWidth="1"/>
    <col min="16133" max="16133" width="15.7109375" style="2" customWidth="1"/>
    <col min="16134" max="16134" width="19.5703125" style="2" customWidth="1"/>
    <col min="16135" max="16136" width="17.42578125" style="2" customWidth="1"/>
    <col min="16137" max="16137" width="19.5703125" style="2" customWidth="1"/>
    <col min="16138" max="16138" width="15.85546875" style="2" customWidth="1"/>
    <col min="16139" max="16139" width="14.5703125" style="2" customWidth="1"/>
    <col min="16140" max="16142" width="0" style="2" hidden="1" customWidth="1"/>
    <col min="16143" max="16144" width="14.42578125" style="2" customWidth="1"/>
    <col min="16145" max="16145" width="10.5703125" style="2" bestFit="1" customWidth="1"/>
    <col min="16146" max="16146" width="13.28515625" style="2" customWidth="1"/>
    <col min="16147" max="16384" width="8.7109375" style="2"/>
  </cols>
  <sheetData>
    <row r="2" spans="1:18" ht="21">
      <c r="A2" s="1" t="s">
        <v>0</v>
      </c>
    </row>
    <row r="3" spans="1:18">
      <c r="A3" s="3" t="str">
        <f>'[26]Air Bawah Tanah'!A3</f>
        <v>Bulan :  Januari 2021</v>
      </c>
      <c r="P3" s="4"/>
    </row>
    <row r="4" spans="1:18">
      <c r="L4" s="2" t="s">
        <v>1</v>
      </c>
      <c r="M4" s="2" t="s">
        <v>2</v>
      </c>
    </row>
    <row r="5" spans="1:18" ht="32.25" customHeight="1">
      <c r="A5" s="5" t="s">
        <v>3</v>
      </c>
      <c r="B5" s="5" t="s">
        <v>4</v>
      </c>
      <c r="C5" s="5" t="s">
        <v>5</v>
      </c>
      <c r="D5" s="5" t="s">
        <v>25</v>
      </c>
      <c r="E5" s="6" t="s">
        <v>6</v>
      </c>
      <c r="F5" s="5" t="s">
        <v>7</v>
      </c>
      <c r="G5" s="68" t="s">
        <v>8</v>
      </c>
      <c r="H5" s="9" t="s">
        <v>24</v>
      </c>
      <c r="I5" s="10" t="s">
        <v>10</v>
      </c>
      <c r="J5" s="6" t="s">
        <v>11</v>
      </c>
      <c r="L5" s="11">
        <v>3400</v>
      </c>
      <c r="M5" s="11">
        <v>12000</v>
      </c>
      <c r="O5" s="12" t="s">
        <v>12</v>
      </c>
      <c r="P5" s="12"/>
    </row>
    <row r="6" spans="1:18" s="62" customFormat="1" ht="24.95" customHeight="1">
      <c r="A6" s="86" t="s">
        <v>17</v>
      </c>
      <c r="B6" s="87">
        <v>7.0347826086956529</v>
      </c>
      <c r="C6" s="88">
        <v>10.652173913043478</v>
      </c>
      <c r="D6" s="116">
        <f>E6*1000/2678400</f>
        <v>1.4381694814696133</v>
      </c>
      <c r="E6" s="89">
        <v>3851.9931391682121</v>
      </c>
      <c r="F6" s="90">
        <v>0</v>
      </c>
      <c r="G6" s="91">
        <v>0</v>
      </c>
      <c r="H6" s="90">
        <v>175</v>
      </c>
      <c r="I6" s="92">
        <f>(F6*3500)+(G6*13000)+(H6*12750)</f>
        <v>2231250</v>
      </c>
      <c r="J6" s="93">
        <f>I6/E6</f>
        <v>579.24557998610805</v>
      </c>
      <c r="K6" s="59"/>
      <c r="L6" s="60">
        <f>F6*$L$5</f>
        <v>0</v>
      </c>
      <c r="M6" s="60">
        <f>G6*$M$5</f>
        <v>0</v>
      </c>
      <c r="N6" s="60">
        <f>L6+M6</f>
        <v>0</v>
      </c>
      <c r="O6" s="61">
        <f>F6/30</f>
        <v>0</v>
      </c>
      <c r="P6" s="61">
        <f>O6*220</f>
        <v>0</v>
      </c>
    </row>
    <row r="7" spans="1:18" s="62" customFormat="1" ht="24.95" customHeight="1">
      <c r="A7" s="86" t="s">
        <v>19</v>
      </c>
      <c r="B7" s="87">
        <v>7.2217391304347816</v>
      </c>
      <c r="C7" s="88">
        <v>24.434782608695652</v>
      </c>
      <c r="D7" s="116">
        <f t="shared" ref="D7:D9" si="0">E7*1000/2678400</f>
        <v>2.854379768377111</v>
      </c>
      <c r="E7" s="94">
        <v>7645.1707716212541</v>
      </c>
      <c r="F7" s="90">
        <v>0</v>
      </c>
      <c r="G7" s="95">
        <v>0</v>
      </c>
      <c r="H7" s="90">
        <v>0</v>
      </c>
      <c r="I7" s="92">
        <f>(F7*3500)+(G7*13000)+(H7*12750)</f>
        <v>0</v>
      </c>
      <c r="J7" s="93">
        <f>I7/E7</f>
        <v>0</v>
      </c>
      <c r="K7" s="59"/>
      <c r="L7" s="60">
        <f>F7*$L$5</f>
        <v>0</v>
      </c>
      <c r="M7" s="66"/>
      <c r="N7" s="60"/>
      <c r="O7" s="61">
        <f>F7/30</f>
        <v>0</v>
      </c>
      <c r="P7" s="61">
        <f>O7*220</f>
        <v>0</v>
      </c>
    </row>
    <row r="8" spans="1:18" s="62" customFormat="1" ht="24.95" customHeight="1">
      <c r="A8" s="86" t="s">
        <v>20</v>
      </c>
      <c r="B8" s="87">
        <v>7.3387096774193559</v>
      </c>
      <c r="C8" s="96">
        <v>14.225806451612904</v>
      </c>
      <c r="D8" s="116">
        <f t="shared" si="0"/>
        <v>55.145392547240611</v>
      </c>
      <c r="E8" s="94">
        <v>147701.41939852925</v>
      </c>
      <c r="F8" s="90">
        <v>825</v>
      </c>
      <c r="G8" s="95">
        <v>0</v>
      </c>
      <c r="H8" s="90">
        <v>1750</v>
      </c>
      <c r="I8" s="92">
        <f>(F8*3500)+(G8*13000)+(H8*12750)</f>
        <v>25200000</v>
      </c>
      <c r="J8" s="93">
        <f>I8/E8</f>
        <v>170.61447413721288</v>
      </c>
      <c r="K8" s="59"/>
      <c r="L8" s="60">
        <f>F8*$L$5</f>
        <v>2805000</v>
      </c>
      <c r="M8" s="66"/>
      <c r="N8" s="60"/>
      <c r="O8" s="61">
        <f>F8/30</f>
        <v>27.5</v>
      </c>
      <c r="P8" s="61">
        <f>O8*220</f>
        <v>6050</v>
      </c>
    </row>
    <row r="9" spans="1:18" s="62" customFormat="1" ht="24.95" customHeight="1">
      <c r="A9" s="86" t="s">
        <v>21</v>
      </c>
      <c r="B9" s="87">
        <v>6.8677419354838731</v>
      </c>
      <c r="C9" s="88">
        <v>29.580645161290324</v>
      </c>
      <c r="D9" s="116">
        <f t="shared" si="0"/>
        <v>41.84310418652273</v>
      </c>
      <c r="E9" s="94">
        <v>112072.57025318246</v>
      </c>
      <c r="F9" s="90">
        <v>4175</v>
      </c>
      <c r="G9" s="95">
        <v>0</v>
      </c>
      <c r="H9" s="97">
        <v>2850</v>
      </c>
      <c r="I9" s="92">
        <f>(F9*3500)+(G9*13000)+(H9*12750)</f>
        <v>50950000</v>
      </c>
      <c r="J9" s="93">
        <f>I9/E9</f>
        <v>454.61614634963007</v>
      </c>
      <c r="K9" s="59"/>
      <c r="L9" s="60"/>
      <c r="M9" s="66"/>
      <c r="N9" s="60"/>
      <c r="O9" s="61"/>
      <c r="P9" s="61"/>
    </row>
    <row r="10" spans="1:18" ht="24.95" customHeight="1">
      <c r="A10" s="36" t="s">
        <v>22</v>
      </c>
      <c r="B10" s="37">
        <f>AVERAGE(B6:B9)</f>
        <v>7.1157433380084161</v>
      </c>
      <c r="C10" s="37">
        <f>AVERAGE(C6:C9)</f>
        <v>19.723352033660589</v>
      </c>
      <c r="D10" s="37">
        <f>AVERAGE(D6:D9)</f>
        <v>25.320261495902514</v>
      </c>
      <c r="E10" s="39">
        <f>SUM(E6:E9)</f>
        <v>271271.15356250119</v>
      </c>
      <c r="F10" s="39">
        <f>SUM(F6:F9)</f>
        <v>5000</v>
      </c>
      <c r="G10" s="39">
        <f>SUM(G6:G9)</f>
        <v>0</v>
      </c>
      <c r="H10" s="39">
        <f>SUM(H6:H9)</f>
        <v>4775</v>
      </c>
      <c r="I10" s="39">
        <f>SUM(I6:I9)</f>
        <v>78381250</v>
      </c>
      <c r="J10" s="77">
        <f>I10/E10</f>
        <v>288.94060046801428</v>
      </c>
      <c r="O10" s="41"/>
    </row>
    <row r="11" spans="1:18">
      <c r="N11" s="42"/>
      <c r="R11" s="43"/>
    </row>
    <row r="13" spans="1:18">
      <c r="E13" s="2">
        <v>218.19999999999996</v>
      </c>
      <c r="F13" s="2">
        <v>194.00000000000003</v>
      </c>
      <c r="G13" s="2">
        <v>325.8</v>
      </c>
      <c r="H13" s="2">
        <v>358.40000000000003</v>
      </c>
    </row>
    <row r="14" spans="1:18">
      <c r="E14" s="2">
        <f>AVERAGE(E13:G13)</f>
        <v>246</v>
      </c>
    </row>
    <row r="16" spans="1:18">
      <c r="B16" s="44">
        <f>E8/E14</f>
        <v>600.41227397776117</v>
      </c>
      <c r="E16" s="44">
        <f>E14*B16</f>
        <v>147701.41939852925</v>
      </c>
      <c r="F16" s="44">
        <f>(E14*E8)/E13</f>
        <v>166519.47374902936</v>
      </c>
    </row>
    <row r="17" spans="6:6">
      <c r="F17" s="44">
        <f>(E14*E9)/E13</f>
        <v>126351.29368598941</v>
      </c>
    </row>
    <row r="18" spans="6:6">
      <c r="F18" s="44">
        <f>(E14*E6)/E13</f>
        <v>4342.76036771485</v>
      </c>
    </row>
    <row r="19" spans="6:6">
      <c r="F19" s="44">
        <f>(E14*E7)/E13</f>
        <v>8619.2117773548525</v>
      </c>
    </row>
  </sheetData>
  <sheetProtection selectLockedCells="1" selectUnlockedCells="1"/>
  <pageMargins left="0.7" right="0.7" top="0.75" bottom="0.75" header="0.51180555555555551" footer="0.51180555555555551"/>
  <pageSetup firstPageNumber="0" orientation="portrait" horizontalDpi="300" verticalDpi="300" r:id="rId1"/>
  <headerFooter alignWithMargins="0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>
    <tabColor rgb="FF00B050"/>
  </sheetPr>
  <dimension ref="A2:S11"/>
  <sheetViews>
    <sheetView topLeftCell="A3" zoomScale="85" zoomScaleNormal="85" workbookViewId="0">
      <selection activeCell="B6" sqref="B6:J6"/>
    </sheetView>
  </sheetViews>
  <sheetFormatPr defaultRowHeight="15"/>
  <cols>
    <col min="1" max="1" width="17.28515625" style="2" customWidth="1"/>
    <col min="2" max="2" width="12.5703125" style="2" customWidth="1"/>
    <col min="3" max="3" width="13" style="2" customWidth="1"/>
    <col min="4" max="4" width="18" style="2" bestFit="1" customWidth="1"/>
    <col min="5" max="5" width="15.7109375" style="2" customWidth="1"/>
    <col min="6" max="6" width="19.5703125" style="2" customWidth="1"/>
    <col min="7" max="8" width="17.42578125" style="2" customWidth="1"/>
    <col min="9" max="9" width="19.5703125" style="2" customWidth="1"/>
    <col min="10" max="10" width="15.85546875" style="2" customWidth="1"/>
    <col min="11" max="11" width="14.5703125" style="2" customWidth="1"/>
    <col min="12" max="14" width="0" style="2" hidden="1" customWidth="1"/>
    <col min="15" max="16" width="14.42578125" style="2" customWidth="1"/>
    <col min="17" max="17" width="13.28515625" style="2" customWidth="1"/>
    <col min="18" max="18" width="10.5703125" style="2" bestFit="1" customWidth="1"/>
    <col min="19" max="19" width="13.28515625" style="2" customWidth="1"/>
    <col min="20" max="257" width="8.7109375" style="2"/>
    <col min="258" max="258" width="17.28515625" style="2" customWidth="1"/>
    <col min="259" max="259" width="12.5703125" style="2" customWidth="1"/>
    <col min="260" max="260" width="13" style="2" customWidth="1"/>
    <col min="261" max="261" width="15.7109375" style="2" customWidth="1"/>
    <col min="262" max="262" width="19.5703125" style="2" customWidth="1"/>
    <col min="263" max="264" width="17.42578125" style="2" customWidth="1"/>
    <col min="265" max="265" width="19.5703125" style="2" customWidth="1"/>
    <col min="266" max="266" width="15.85546875" style="2" customWidth="1"/>
    <col min="267" max="267" width="14.5703125" style="2" customWidth="1"/>
    <col min="268" max="270" width="0" style="2" hidden="1" customWidth="1"/>
    <col min="271" max="272" width="14.42578125" style="2" customWidth="1"/>
    <col min="273" max="273" width="13.28515625" style="2" customWidth="1"/>
    <col min="274" max="274" width="10.5703125" style="2" bestFit="1" customWidth="1"/>
    <col min="275" max="275" width="13.28515625" style="2" customWidth="1"/>
    <col min="276" max="513" width="8.7109375" style="2"/>
    <col min="514" max="514" width="17.28515625" style="2" customWidth="1"/>
    <col min="515" max="515" width="12.5703125" style="2" customWidth="1"/>
    <col min="516" max="516" width="13" style="2" customWidth="1"/>
    <col min="517" max="517" width="15.7109375" style="2" customWidth="1"/>
    <col min="518" max="518" width="19.5703125" style="2" customWidth="1"/>
    <col min="519" max="520" width="17.42578125" style="2" customWidth="1"/>
    <col min="521" max="521" width="19.5703125" style="2" customWidth="1"/>
    <col min="522" max="522" width="15.85546875" style="2" customWidth="1"/>
    <col min="523" max="523" width="14.5703125" style="2" customWidth="1"/>
    <col min="524" max="526" width="0" style="2" hidden="1" customWidth="1"/>
    <col min="527" max="528" width="14.42578125" style="2" customWidth="1"/>
    <col min="529" max="529" width="13.28515625" style="2" customWidth="1"/>
    <col min="530" max="530" width="10.5703125" style="2" bestFit="1" customWidth="1"/>
    <col min="531" max="531" width="13.28515625" style="2" customWidth="1"/>
    <col min="532" max="769" width="8.7109375" style="2"/>
    <col min="770" max="770" width="17.28515625" style="2" customWidth="1"/>
    <col min="771" max="771" width="12.5703125" style="2" customWidth="1"/>
    <col min="772" max="772" width="13" style="2" customWidth="1"/>
    <col min="773" max="773" width="15.7109375" style="2" customWidth="1"/>
    <col min="774" max="774" width="19.5703125" style="2" customWidth="1"/>
    <col min="775" max="776" width="17.42578125" style="2" customWidth="1"/>
    <col min="777" max="777" width="19.5703125" style="2" customWidth="1"/>
    <col min="778" max="778" width="15.85546875" style="2" customWidth="1"/>
    <col min="779" max="779" width="14.5703125" style="2" customWidth="1"/>
    <col min="780" max="782" width="0" style="2" hidden="1" customWidth="1"/>
    <col min="783" max="784" width="14.42578125" style="2" customWidth="1"/>
    <col min="785" max="785" width="13.28515625" style="2" customWidth="1"/>
    <col min="786" max="786" width="10.5703125" style="2" bestFit="1" customWidth="1"/>
    <col min="787" max="787" width="13.28515625" style="2" customWidth="1"/>
    <col min="788" max="1025" width="8.7109375" style="2"/>
    <col min="1026" max="1026" width="17.28515625" style="2" customWidth="1"/>
    <col min="1027" max="1027" width="12.5703125" style="2" customWidth="1"/>
    <col min="1028" max="1028" width="13" style="2" customWidth="1"/>
    <col min="1029" max="1029" width="15.7109375" style="2" customWidth="1"/>
    <col min="1030" max="1030" width="19.5703125" style="2" customWidth="1"/>
    <col min="1031" max="1032" width="17.42578125" style="2" customWidth="1"/>
    <col min="1033" max="1033" width="19.5703125" style="2" customWidth="1"/>
    <col min="1034" max="1034" width="15.85546875" style="2" customWidth="1"/>
    <col min="1035" max="1035" width="14.5703125" style="2" customWidth="1"/>
    <col min="1036" max="1038" width="0" style="2" hidden="1" customWidth="1"/>
    <col min="1039" max="1040" width="14.42578125" style="2" customWidth="1"/>
    <col min="1041" max="1041" width="13.28515625" style="2" customWidth="1"/>
    <col min="1042" max="1042" width="10.5703125" style="2" bestFit="1" customWidth="1"/>
    <col min="1043" max="1043" width="13.28515625" style="2" customWidth="1"/>
    <col min="1044" max="1281" width="8.7109375" style="2"/>
    <col min="1282" max="1282" width="17.28515625" style="2" customWidth="1"/>
    <col min="1283" max="1283" width="12.5703125" style="2" customWidth="1"/>
    <col min="1284" max="1284" width="13" style="2" customWidth="1"/>
    <col min="1285" max="1285" width="15.7109375" style="2" customWidth="1"/>
    <col min="1286" max="1286" width="19.5703125" style="2" customWidth="1"/>
    <col min="1287" max="1288" width="17.42578125" style="2" customWidth="1"/>
    <col min="1289" max="1289" width="19.5703125" style="2" customWidth="1"/>
    <col min="1290" max="1290" width="15.85546875" style="2" customWidth="1"/>
    <col min="1291" max="1291" width="14.5703125" style="2" customWidth="1"/>
    <col min="1292" max="1294" width="0" style="2" hidden="1" customWidth="1"/>
    <col min="1295" max="1296" width="14.42578125" style="2" customWidth="1"/>
    <col min="1297" max="1297" width="13.28515625" style="2" customWidth="1"/>
    <col min="1298" max="1298" width="10.5703125" style="2" bestFit="1" customWidth="1"/>
    <col min="1299" max="1299" width="13.28515625" style="2" customWidth="1"/>
    <col min="1300" max="1537" width="8.7109375" style="2"/>
    <col min="1538" max="1538" width="17.28515625" style="2" customWidth="1"/>
    <col min="1539" max="1539" width="12.5703125" style="2" customWidth="1"/>
    <col min="1540" max="1540" width="13" style="2" customWidth="1"/>
    <col min="1541" max="1541" width="15.7109375" style="2" customWidth="1"/>
    <col min="1542" max="1542" width="19.5703125" style="2" customWidth="1"/>
    <col min="1543" max="1544" width="17.42578125" style="2" customWidth="1"/>
    <col min="1545" max="1545" width="19.5703125" style="2" customWidth="1"/>
    <col min="1546" max="1546" width="15.85546875" style="2" customWidth="1"/>
    <col min="1547" max="1547" width="14.5703125" style="2" customWidth="1"/>
    <col min="1548" max="1550" width="0" style="2" hidden="1" customWidth="1"/>
    <col min="1551" max="1552" width="14.42578125" style="2" customWidth="1"/>
    <col min="1553" max="1553" width="13.28515625" style="2" customWidth="1"/>
    <col min="1554" max="1554" width="10.5703125" style="2" bestFit="1" customWidth="1"/>
    <col min="1555" max="1555" width="13.28515625" style="2" customWidth="1"/>
    <col min="1556" max="1793" width="8.7109375" style="2"/>
    <col min="1794" max="1794" width="17.28515625" style="2" customWidth="1"/>
    <col min="1795" max="1795" width="12.5703125" style="2" customWidth="1"/>
    <col min="1796" max="1796" width="13" style="2" customWidth="1"/>
    <col min="1797" max="1797" width="15.7109375" style="2" customWidth="1"/>
    <col min="1798" max="1798" width="19.5703125" style="2" customWidth="1"/>
    <col min="1799" max="1800" width="17.42578125" style="2" customWidth="1"/>
    <col min="1801" max="1801" width="19.5703125" style="2" customWidth="1"/>
    <col min="1802" max="1802" width="15.85546875" style="2" customWidth="1"/>
    <col min="1803" max="1803" width="14.5703125" style="2" customWidth="1"/>
    <col min="1804" max="1806" width="0" style="2" hidden="1" customWidth="1"/>
    <col min="1807" max="1808" width="14.42578125" style="2" customWidth="1"/>
    <col min="1809" max="1809" width="13.28515625" style="2" customWidth="1"/>
    <col min="1810" max="1810" width="10.5703125" style="2" bestFit="1" customWidth="1"/>
    <col min="1811" max="1811" width="13.28515625" style="2" customWidth="1"/>
    <col min="1812" max="2049" width="8.7109375" style="2"/>
    <col min="2050" max="2050" width="17.28515625" style="2" customWidth="1"/>
    <col min="2051" max="2051" width="12.5703125" style="2" customWidth="1"/>
    <col min="2052" max="2052" width="13" style="2" customWidth="1"/>
    <col min="2053" max="2053" width="15.7109375" style="2" customWidth="1"/>
    <col min="2054" max="2054" width="19.5703125" style="2" customWidth="1"/>
    <col min="2055" max="2056" width="17.42578125" style="2" customWidth="1"/>
    <col min="2057" max="2057" width="19.5703125" style="2" customWidth="1"/>
    <col min="2058" max="2058" width="15.85546875" style="2" customWidth="1"/>
    <col min="2059" max="2059" width="14.5703125" style="2" customWidth="1"/>
    <col min="2060" max="2062" width="0" style="2" hidden="1" customWidth="1"/>
    <col min="2063" max="2064" width="14.42578125" style="2" customWidth="1"/>
    <col min="2065" max="2065" width="13.28515625" style="2" customWidth="1"/>
    <col min="2066" max="2066" width="10.5703125" style="2" bestFit="1" customWidth="1"/>
    <col min="2067" max="2067" width="13.28515625" style="2" customWidth="1"/>
    <col min="2068" max="2305" width="8.7109375" style="2"/>
    <col min="2306" max="2306" width="17.28515625" style="2" customWidth="1"/>
    <col min="2307" max="2307" width="12.5703125" style="2" customWidth="1"/>
    <col min="2308" max="2308" width="13" style="2" customWidth="1"/>
    <col min="2309" max="2309" width="15.7109375" style="2" customWidth="1"/>
    <col min="2310" max="2310" width="19.5703125" style="2" customWidth="1"/>
    <col min="2311" max="2312" width="17.42578125" style="2" customWidth="1"/>
    <col min="2313" max="2313" width="19.5703125" style="2" customWidth="1"/>
    <col min="2314" max="2314" width="15.85546875" style="2" customWidth="1"/>
    <col min="2315" max="2315" width="14.5703125" style="2" customWidth="1"/>
    <col min="2316" max="2318" width="0" style="2" hidden="1" customWidth="1"/>
    <col min="2319" max="2320" width="14.42578125" style="2" customWidth="1"/>
    <col min="2321" max="2321" width="13.28515625" style="2" customWidth="1"/>
    <col min="2322" max="2322" width="10.5703125" style="2" bestFit="1" customWidth="1"/>
    <col min="2323" max="2323" width="13.28515625" style="2" customWidth="1"/>
    <col min="2324" max="2561" width="8.7109375" style="2"/>
    <col min="2562" max="2562" width="17.28515625" style="2" customWidth="1"/>
    <col min="2563" max="2563" width="12.5703125" style="2" customWidth="1"/>
    <col min="2564" max="2564" width="13" style="2" customWidth="1"/>
    <col min="2565" max="2565" width="15.7109375" style="2" customWidth="1"/>
    <col min="2566" max="2566" width="19.5703125" style="2" customWidth="1"/>
    <col min="2567" max="2568" width="17.42578125" style="2" customWidth="1"/>
    <col min="2569" max="2569" width="19.5703125" style="2" customWidth="1"/>
    <col min="2570" max="2570" width="15.85546875" style="2" customWidth="1"/>
    <col min="2571" max="2571" width="14.5703125" style="2" customWidth="1"/>
    <col min="2572" max="2574" width="0" style="2" hidden="1" customWidth="1"/>
    <col min="2575" max="2576" width="14.42578125" style="2" customWidth="1"/>
    <col min="2577" max="2577" width="13.28515625" style="2" customWidth="1"/>
    <col min="2578" max="2578" width="10.5703125" style="2" bestFit="1" customWidth="1"/>
    <col min="2579" max="2579" width="13.28515625" style="2" customWidth="1"/>
    <col min="2580" max="2817" width="8.7109375" style="2"/>
    <col min="2818" max="2818" width="17.28515625" style="2" customWidth="1"/>
    <col min="2819" max="2819" width="12.5703125" style="2" customWidth="1"/>
    <col min="2820" max="2820" width="13" style="2" customWidth="1"/>
    <col min="2821" max="2821" width="15.7109375" style="2" customWidth="1"/>
    <col min="2822" max="2822" width="19.5703125" style="2" customWidth="1"/>
    <col min="2823" max="2824" width="17.42578125" style="2" customWidth="1"/>
    <col min="2825" max="2825" width="19.5703125" style="2" customWidth="1"/>
    <col min="2826" max="2826" width="15.85546875" style="2" customWidth="1"/>
    <col min="2827" max="2827" width="14.5703125" style="2" customWidth="1"/>
    <col min="2828" max="2830" width="0" style="2" hidden="1" customWidth="1"/>
    <col min="2831" max="2832" width="14.42578125" style="2" customWidth="1"/>
    <col min="2833" max="2833" width="13.28515625" style="2" customWidth="1"/>
    <col min="2834" max="2834" width="10.5703125" style="2" bestFit="1" customWidth="1"/>
    <col min="2835" max="2835" width="13.28515625" style="2" customWidth="1"/>
    <col min="2836" max="3073" width="8.7109375" style="2"/>
    <col min="3074" max="3074" width="17.28515625" style="2" customWidth="1"/>
    <col min="3075" max="3075" width="12.5703125" style="2" customWidth="1"/>
    <col min="3076" max="3076" width="13" style="2" customWidth="1"/>
    <col min="3077" max="3077" width="15.7109375" style="2" customWidth="1"/>
    <col min="3078" max="3078" width="19.5703125" style="2" customWidth="1"/>
    <col min="3079" max="3080" width="17.42578125" style="2" customWidth="1"/>
    <col min="3081" max="3081" width="19.5703125" style="2" customWidth="1"/>
    <col min="3082" max="3082" width="15.85546875" style="2" customWidth="1"/>
    <col min="3083" max="3083" width="14.5703125" style="2" customWidth="1"/>
    <col min="3084" max="3086" width="0" style="2" hidden="1" customWidth="1"/>
    <col min="3087" max="3088" width="14.42578125" style="2" customWidth="1"/>
    <col min="3089" max="3089" width="13.28515625" style="2" customWidth="1"/>
    <col min="3090" max="3090" width="10.5703125" style="2" bestFit="1" customWidth="1"/>
    <col min="3091" max="3091" width="13.28515625" style="2" customWidth="1"/>
    <col min="3092" max="3329" width="8.7109375" style="2"/>
    <col min="3330" max="3330" width="17.28515625" style="2" customWidth="1"/>
    <col min="3331" max="3331" width="12.5703125" style="2" customWidth="1"/>
    <col min="3332" max="3332" width="13" style="2" customWidth="1"/>
    <col min="3333" max="3333" width="15.7109375" style="2" customWidth="1"/>
    <col min="3334" max="3334" width="19.5703125" style="2" customWidth="1"/>
    <col min="3335" max="3336" width="17.42578125" style="2" customWidth="1"/>
    <col min="3337" max="3337" width="19.5703125" style="2" customWidth="1"/>
    <col min="3338" max="3338" width="15.85546875" style="2" customWidth="1"/>
    <col min="3339" max="3339" width="14.5703125" style="2" customWidth="1"/>
    <col min="3340" max="3342" width="0" style="2" hidden="1" customWidth="1"/>
    <col min="3343" max="3344" width="14.42578125" style="2" customWidth="1"/>
    <col min="3345" max="3345" width="13.28515625" style="2" customWidth="1"/>
    <col min="3346" max="3346" width="10.5703125" style="2" bestFit="1" customWidth="1"/>
    <col min="3347" max="3347" width="13.28515625" style="2" customWidth="1"/>
    <col min="3348" max="3585" width="8.7109375" style="2"/>
    <col min="3586" max="3586" width="17.28515625" style="2" customWidth="1"/>
    <col min="3587" max="3587" width="12.5703125" style="2" customWidth="1"/>
    <col min="3588" max="3588" width="13" style="2" customWidth="1"/>
    <col min="3589" max="3589" width="15.7109375" style="2" customWidth="1"/>
    <col min="3590" max="3590" width="19.5703125" style="2" customWidth="1"/>
    <col min="3591" max="3592" width="17.42578125" style="2" customWidth="1"/>
    <col min="3593" max="3593" width="19.5703125" style="2" customWidth="1"/>
    <col min="3594" max="3594" width="15.85546875" style="2" customWidth="1"/>
    <col min="3595" max="3595" width="14.5703125" style="2" customWidth="1"/>
    <col min="3596" max="3598" width="0" style="2" hidden="1" customWidth="1"/>
    <col min="3599" max="3600" width="14.42578125" style="2" customWidth="1"/>
    <col min="3601" max="3601" width="13.28515625" style="2" customWidth="1"/>
    <col min="3602" max="3602" width="10.5703125" style="2" bestFit="1" customWidth="1"/>
    <col min="3603" max="3603" width="13.28515625" style="2" customWidth="1"/>
    <col min="3604" max="3841" width="8.7109375" style="2"/>
    <col min="3842" max="3842" width="17.28515625" style="2" customWidth="1"/>
    <col min="3843" max="3843" width="12.5703125" style="2" customWidth="1"/>
    <col min="3844" max="3844" width="13" style="2" customWidth="1"/>
    <col min="3845" max="3845" width="15.7109375" style="2" customWidth="1"/>
    <col min="3846" max="3846" width="19.5703125" style="2" customWidth="1"/>
    <col min="3847" max="3848" width="17.42578125" style="2" customWidth="1"/>
    <col min="3849" max="3849" width="19.5703125" style="2" customWidth="1"/>
    <col min="3850" max="3850" width="15.85546875" style="2" customWidth="1"/>
    <col min="3851" max="3851" width="14.5703125" style="2" customWidth="1"/>
    <col min="3852" max="3854" width="0" style="2" hidden="1" customWidth="1"/>
    <col min="3855" max="3856" width="14.42578125" style="2" customWidth="1"/>
    <col min="3857" max="3857" width="13.28515625" style="2" customWidth="1"/>
    <col min="3858" max="3858" width="10.5703125" style="2" bestFit="1" customWidth="1"/>
    <col min="3859" max="3859" width="13.28515625" style="2" customWidth="1"/>
    <col min="3860" max="4097" width="8.7109375" style="2"/>
    <col min="4098" max="4098" width="17.28515625" style="2" customWidth="1"/>
    <col min="4099" max="4099" width="12.5703125" style="2" customWidth="1"/>
    <col min="4100" max="4100" width="13" style="2" customWidth="1"/>
    <col min="4101" max="4101" width="15.7109375" style="2" customWidth="1"/>
    <col min="4102" max="4102" width="19.5703125" style="2" customWidth="1"/>
    <col min="4103" max="4104" width="17.42578125" style="2" customWidth="1"/>
    <col min="4105" max="4105" width="19.5703125" style="2" customWidth="1"/>
    <col min="4106" max="4106" width="15.85546875" style="2" customWidth="1"/>
    <col min="4107" max="4107" width="14.5703125" style="2" customWidth="1"/>
    <col min="4108" max="4110" width="0" style="2" hidden="1" customWidth="1"/>
    <col min="4111" max="4112" width="14.42578125" style="2" customWidth="1"/>
    <col min="4113" max="4113" width="13.28515625" style="2" customWidth="1"/>
    <col min="4114" max="4114" width="10.5703125" style="2" bestFit="1" customWidth="1"/>
    <col min="4115" max="4115" width="13.28515625" style="2" customWidth="1"/>
    <col min="4116" max="4353" width="8.7109375" style="2"/>
    <col min="4354" max="4354" width="17.28515625" style="2" customWidth="1"/>
    <col min="4355" max="4355" width="12.5703125" style="2" customWidth="1"/>
    <col min="4356" max="4356" width="13" style="2" customWidth="1"/>
    <col min="4357" max="4357" width="15.7109375" style="2" customWidth="1"/>
    <col min="4358" max="4358" width="19.5703125" style="2" customWidth="1"/>
    <col min="4359" max="4360" width="17.42578125" style="2" customWidth="1"/>
    <col min="4361" max="4361" width="19.5703125" style="2" customWidth="1"/>
    <col min="4362" max="4362" width="15.85546875" style="2" customWidth="1"/>
    <col min="4363" max="4363" width="14.5703125" style="2" customWidth="1"/>
    <col min="4364" max="4366" width="0" style="2" hidden="1" customWidth="1"/>
    <col min="4367" max="4368" width="14.42578125" style="2" customWidth="1"/>
    <col min="4369" max="4369" width="13.28515625" style="2" customWidth="1"/>
    <col min="4370" max="4370" width="10.5703125" style="2" bestFit="1" customWidth="1"/>
    <col min="4371" max="4371" width="13.28515625" style="2" customWidth="1"/>
    <col min="4372" max="4609" width="8.7109375" style="2"/>
    <col min="4610" max="4610" width="17.28515625" style="2" customWidth="1"/>
    <col min="4611" max="4611" width="12.5703125" style="2" customWidth="1"/>
    <col min="4612" max="4612" width="13" style="2" customWidth="1"/>
    <col min="4613" max="4613" width="15.7109375" style="2" customWidth="1"/>
    <col min="4614" max="4614" width="19.5703125" style="2" customWidth="1"/>
    <col min="4615" max="4616" width="17.42578125" style="2" customWidth="1"/>
    <col min="4617" max="4617" width="19.5703125" style="2" customWidth="1"/>
    <col min="4618" max="4618" width="15.85546875" style="2" customWidth="1"/>
    <col min="4619" max="4619" width="14.5703125" style="2" customWidth="1"/>
    <col min="4620" max="4622" width="0" style="2" hidden="1" customWidth="1"/>
    <col min="4623" max="4624" width="14.42578125" style="2" customWidth="1"/>
    <col min="4625" max="4625" width="13.28515625" style="2" customWidth="1"/>
    <col min="4626" max="4626" width="10.5703125" style="2" bestFit="1" customWidth="1"/>
    <col min="4627" max="4627" width="13.28515625" style="2" customWidth="1"/>
    <col min="4628" max="4865" width="8.7109375" style="2"/>
    <col min="4866" max="4866" width="17.28515625" style="2" customWidth="1"/>
    <col min="4867" max="4867" width="12.5703125" style="2" customWidth="1"/>
    <col min="4868" max="4868" width="13" style="2" customWidth="1"/>
    <col min="4869" max="4869" width="15.7109375" style="2" customWidth="1"/>
    <col min="4870" max="4870" width="19.5703125" style="2" customWidth="1"/>
    <col min="4871" max="4872" width="17.42578125" style="2" customWidth="1"/>
    <col min="4873" max="4873" width="19.5703125" style="2" customWidth="1"/>
    <col min="4874" max="4874" width="15.85546875" style="2" customWidth="1"/>
    <col min="4875" max="4875" width="14.5703125" style="2" customWidth="1"/>
    <col min="4876" max="4878" width="0" style="2" hidden="1" customWidth="1"/>
    <col min="4879" max="4880" width="14.42578125" style="2" customWidth="1"/>
    <col min="4881" max="4881" width="13.28515625" style="2" customWidth="1"/>
    <col min="4882" max="4882" width="10.5703125" style="2" bestFit="1" customWidth="1"/>
    <col min="4883" max="4883" width="13.28515625" style="2" customWidth="1"/>
    <col min="4884" max="5121" width="8.7109375" style="2"/>
    <col min="5122" max="5122" width="17.28515625" style="2" customWidth="1"/>
    <col min="5123" max="5123" width="12.5703125" style="2" customWidth="1"/>
    <col min="5124" max="5124" width="13" style="2" customWidth="1"/>
    <col min="5125" max="5125" width="15.7109375" style="2" customWidth="1"/>
    <col min="5126" max="5126" width="19.5703125" style="2" customWidth="1"/>
    <col min="5127" max="5128" width="17.42578125" style="2" customWidth="1"/>
    <col min="5129" max="5129" width="19.5703125" style="2" customWidth="1"/>
    <col min="5130" max="5130" width="15.85546875" style="2" customWidth="1"/>
    <col min="5131" max="5131" width="14.5703125" style="2" customWidth="1"/>
    <col min="5132" max="5134" width="0" style="2" hidden="1" customWidth="1"/>
    <col min="5135" max="5136" width="14.42578125" style="2" customWidth="1"/>
    <col min="5137" max="5137" width="13.28515625" style="2" customWidth="1"/>
    <col min="5138" max="5138" width="10.5703125" style="2" bestFit="1" customWidth="1"/>
    <col min="5139" max="5139" width="13.28515625" style="2" customWidth="1"/>
    <col min="5140" max="5377" width="8.7109375" style="2"/>
    <col min="5378" max="5378" width="17.28515625" style="2" customWidth="1"/>
    <col min="5379" max="5379" width="12.5703125" style="2" customWidth="1"/>
    <col min="5380" max="5380" width="13" style="2" customWidth="1"/>
    <col min="5381" max="5381" width="15.7109375" style="2" customWidth="1"/>
    <col min="5382" max="5382" width="19.5703125" style="2" customWidth="1"/>
    <col min="5383" max="5384" width="17.42578125" style="2" customWidth="1"/>
    <col min="5385" max="5385" width="19.5703125" style="2" customWidth="1"/>
    <col min="5386" max="5386" width="15.85546875" style="2" customWidth="1"/>
    <col min="5387" max="5387" width="14.5703125" style="2" customWidth="1"/>
    <col min="5388" max="5390" width="0" style="2" hidden="1" customWidth="1"/>
    <col min="5391" max="5392" width="14.42578125" style="2" customWidth="1"/>
    <col min="5393" max="5393" width="13.28515625" style="2" customWidth="1"/>
    <col min="5394" max="5394" width="10.5703125" style="2" bestFit="1" customWidth="1"/>
    <col min="5395" max="5395" width="13.28515625" style="2" customWidth="1"/>
    <col min="5396" max="5633" width="8.7109375" style="2"/>
    <col min="5634" max="5634" width="17.28515625" style="2" customWidth="1"/>
    <col min="5635" max="5635" width="12.5703125" style="2" customWidth="1"/>
    <col min="5636" max="5636" width="13" style="2" customWidth="1"/>
    <col min="5637" max="5637" width="15.7109375" style="2" customWidth="1"/>
    <col min="5638" max="5638" width="19.5703125" style="2" customWidth="1"/>
    <col min="5639" max="5640" width="17.42578125" style="2" customWidth="1"/>
    <col min="5641" max="5641" width="19.5703125" style="2" customWidth="1"/>
    <col min="5642" max="5642" width="15.85546875" style="2" customWidth="1"/>
    <col min="5643" max="5643" width="14.5703125" style="2" customWidth="1"/>
    <col min="5644" max="5646" width="0" style="2" hidden="1" customWidth="1"/>
    <col min="5647" max="5648" width="14.42578125" style="2" customWidth="1"/>
    <col min="5649" max="5649" width="13.28515625" style="2" customWidth="1"/>
    <col min="5650" max="5650" width="10.5703125" style="2" bestFit="1" customWidth="1"/>
    <col min="5651" max="5651" width="13.28515625" style="2" customWidth="1"/>
    <col min="5652" max="5889" width="8.7109375" style="2"/>
    <col min="5890" max="5890" width="17.28515625" style="2" customWidth="1"/>
    <col min="5891" max="5891" width="12.5703125" style="2" customWidth="1"/>
    <col min="5892" max="5892" width="13" style="2" customWidth="1"/>
    <col min="5893" max="5893" width="15.7109375" style="2" customWidth="1"/>
    <col min="5894" max="5894" width="19.5703125" style="2" customWidth="1"/>
    <col min="5895" max="5896" width="17.42578125" style="2" customWidth="1"/>
    <col min="5897" max="5897" width="19.5703125" style="2" customWidth="1"/>
    <col min="5898" max="5898" width="15.85546875" style="2" customWidth="1"/>
    <col min="5899" max="5899" width="14.5703125" style="2" customWidth="1"/>
    <col min="5900" max="5902" width="0" style="2" hidden="1" customWidth="1"/>
    <col min="5903" max="5904" width="14.42578125" style="2" customWidth="1"/>
    <col min="5905" max="5905" width="13.28515625" style="2" customWidth="1"/>
    <col min="5906" max="5906" width="10.5703125" style="2" bestFit="1" customWidth="1"/>
    <col min="5907" max="5907" width="13.28515625" style="2" customWidth="1"/>
    <col min="5908" max="6145" width="8.7109375" style="2"/>
    <col min="6146" max="6146" width="17.28515625" style="2" customWidth="1"/>
    <col min="6147" max="6147" width="12.5703125" style="2" customWidth="1"/>
    <col min="6148" max="6148" width="13" style="2" customWidth="1"/>
    <col min="6149" max="6149" width="15.7109375" style="2" customWidth="1"/>
    <col min="6150" max="6150" width="19.5703125" style="2" customWidth="1"/>
    <col min="6151" max="6152" width="17.42578125" style="2" customWidth="1"/>
    <col min="6153" max="6153" width="19.5703125" style="2" customWidth="1"/>
    <col min="6154" max="6154" width="15.85546875" style="2" customWidth="1"/>
    <col min="6155" max="6155" width="14.5703125" style="2" customWidth="1"/>
    <col min="6156" max="6158" width="0" style="2" hidden="1" customWidth="1"/>
    <col min="6159" max="6160" width="14.42578125" style="2" customWidth="1"/>
    <col min="6161" max="6161" width="13.28515625" style="2" customWidth="1"/>
    <col min="6162" max="6162" width="10.5703125" style="2" bestFit="1" customWidth="1"/>
    <col min="6163" max="6163" width="13.28515625" style="2" customWidth="1"/>
    <col min="6164" max="6401" width="8.7109375" style="2"/>
    <col min="6402" max="6402" width="17.28515625" style="2" customWidth="1"/>
    <col min="6403" max="6403" width="12.5703125" style="2" customWidth="1"/>
    <col min="6404" max="6404" width="13" style="2" customWidth="1"/>
    <col min="6405" max="6405" width="15.7109375" style="2" customWidth="1"/>
    <col min="6406" max="6406" width="19.5703125" style="2" customWidth="1"/>
    <col min="6407" max="6408" width="17.42578125" style="2" customWidth="1"/>
    <col min="6409" max="6409" width="19.5703125" style="2" customWidth="1"/>
    <col min="6410" max="6410" width="15.85546875" style="2" customWidth="1"/>
    <col min="6411" max="6411" width="14.5703125" style="2" customWidth="1"/>
    <col min="6412" max="6414" width="0" style="2" hidden="1" customWidth="1"/>
    <col min="6415" max="6416" width="14.42578125" style="2" customWidth="1"/>
    <col min="6417" max="6417" width="13.28515625" style="2" customWidth="1"/>
    <col min="6418" max="6418" width="10.5703125" style="2" bestFit="1" customWidth="1"/>
    <col min="6419" max="6419" width="13.28515625" style="2" customWidth="1"/>
    <col min="6420" max="6657" width="8.7109375" style="2"/>
    <col min="6658" max="6658" width="17.28515625" style="2" customWidth="1"/>
    <col min="6659" max="6659" width="12.5703125" style="2" customWidth="1"/>
    <col min="6660" max="6660" width="13" style="2" customWidth="1"/>
    <col min="6661" max="6661" width="15.7109375" style="2" customWidth="1"/>
    <col min="6662" max="6662" width="19.5703125" style="2" customWidth="1"/>
    <col min="6663" max="6664" width="17.42578125" style="2" customWidth="1"/>
    <col min="6665" max="6665" width="19.5703125" style="2" customWidth="1"/>
    <col min="6666" max="6666" width="15.85546875" style="2" customWidth="1"/>
    <col min="6667" max="6667" width="14.5703125" style="2" customWidth="1"/>
    <col min="6668" max="6670" width="0" style="2" hidden="1" customWidth="1"/>
    <col min="6671" max="6672" width="14.42578125" style="2" customWidth="1"/>
    <col min="6673" max="6673" width="13.28515625" style="2" customWidth="1"/>
    <col min="6674" max="6674" width="10.5703125" style="2" bestFit="1" customWidth="1"/>
    <col min="6675" max="6675" width="13.28515625" style="2" customWidth="1"/>
    <col min="6676" max="6913" width="8.7109375" style="2"/>
    <col min="6914" max="6914" width="17.28515625" style="2" customWidth="1"/>
    <col min="6915" max="6915" width="12.5703125" style="2" customWidth="1"/>
    <col min="6916" max="6916" width="13" style="2" customWidth="1"/>
    <col min="6917" max="6917" width="15.7109375" style="2" customWidth="1"/>
    <col min="6918" max="6918" width="19.5703125" style="2" customWidth="1"/>
    <col min="6919" max="6920" width="17.42578125" style="2" customWidth="1"/>
    <col min="6921" max="6921" width="19.5703125" style="2" customWidth="1"/>
    <col min="6922" max="6922" width="15.85546875" style="2" customWidth="1"/>
    <col min="6923" max="6923" width="14.5703125" style="2" customWidth="1"/>
    <col min="6924" max="6926" width="0" style="2" hidden="1" customWidth="1"/>
    <col min="6927" max="6928" width="14.42578125" style="2" customWidth="1"/>
    <col min="6929" max="6929" width="13.28515625" style="2" customWidth="1"/>
    <col min="6930" max="6930" width="10.5703125" style="2" bestFit="1" customWidth="1"/>
    <col min="6931" max="6931" width="13.28515625" style="2" customWidth="1"/>
    <col min="6932" max="7169" width="8.7109375" style="2"/>
    <col min="7170" max="7170" width="17.28515625" style="2" customWidth="1"/>
    <col min="7171" max="7171" width="12.5703125" style="2" customWidth="1"/>
    <col min="7172" max="7172" width="13" style="2" customWidth="1"/>
    <col min="7173" max="7173" width="15.7109375" style="2" customWidth="1"/>
    <col min="7174" max="7174" width="19.5703125" style="2" customWidth="1"/>
    <col min="7175" max="7176" width="17.42578125" style="2" customWidth="1"/>
    <col min="7177" max="7177" width="19.5703125" style="2" customWidth="1"/>
    <col min="7178" max="7178" width="15.85546875" style="2" customWidth="1"/>
    <col min="7179" max="7179" width="14.5703125" style="2" customWidth="1"/>
    <col min="7180" max="7182" width="0" style="2" hidden="1" customWidth="1"/>
    <col min="7183" max="7184" width="14.42578125" style="2" customWidth="1"/>
    <col min="7185" max="7185" width="13.28515625" style="2" customWidth="1"/>
    <col min="7186" max="7186" width="10.5703125" style="2" bestFit="1" customWidth="1"/>
    <col min="7187" max="7187" width="13.28515625" style="2" customWidth="1"/>
    <col min="7188" max="7425" width="8.7109375" style="2"/>
    <col min="7426" max="7426" width="17.28515625" style="2" customWidth="1"/>
    <col min="7427" max="7427" width="12.5703125" style="2" customWidth="1"/>
    <col min="7428" max="7428" width="13" style="2" customWidth="1"/>
    <col min="7429" max="7429" width="15.7109375" style="2" customWidth="1"/>
    <col min="7430" max="7430" width="19.5703125" style="2" customWidth="1"/>
    <col min="7431" max="7432" width="17.42578125" style="2" customWidth="1"/>
    <col min="7433" max="7433" width="19.5703125" style="2" customWidth="1"/>
    <col min="7434" max="7434" width="15.85546875" style="2" customWidth="1"/>
    <col min="7435" max="7435" width="14.5703125" style="2" customWidth="1"/>
    <col min="7436" max="7438" width="0" style="2" hidden="1" customWidth="1"/>
    <col min="7439" max="7440" width="14.42578125" style="2" customWidth="1"/>
    <col min="7441" max="7441" width="13.28515625" style="2" customWidth="1"/>
    <col min="7442" max="7442" width="10.5703125" style="2" bestFit="1" customWidth="1"/>
    <col min="7443" max="7443" width="13.28515625" style="2" customWidth="1"/>
    <col min="7444" max="7681" width="8.7109375" style="2"/>
    <col min="7682" max="7682" width="17.28515625" style="2" customWidth="1"/>
    <col min="7683" max="7683" width="12.5703125" style="2" customWidth="1"/>
    <col min="7684" max="7684" width="13" style="2" customWidth="1"/>
    <col min="7685" max="7685" width="15.7109375" style="2" customWidth="1"/>
    <col min="7686" max="7686" width="19.5703125" style="2" customWidth="1"/>
    <col min="7687" max="7688" width="17.42578125" style="2" customWidth="1"/>
    <col min="7689" max="7689" width="19.5703125" style="2" customWidth="1"/>
    <col min="7690" max="7690" width="15.85546875" style="2" customWidth="1"/>
    <col min="7691" max="7691" width="14.5703125" style="2" customWidth="1"/>
    <col min="7692" max="7694" width="0" style="2" hidden="1" customWidth="1"/>
    <col min="7695" max="7696" width="14.42578125" style="2" customWidth="1"/>
    <col min="7697" max="7697" width="13.28515625" style="2" customWidth="1"/>
    <col min="7698" max="7698" width="10.5703125" style="2" bestFit="1" customWidth="1"/>
    <col min="7699" max="7699" width="13.28515625" style="2" customWidth="1"/>
    <col min="7700" max="7937" width="8.7109375" style="2"/>
    <col min="7938" max="7938" width="17.28515625" style="2" customWidth="1"/>
    <col min="7939" max="7939" width="12.5703125" style="2" customWidth="1"/>
    <col min="7940" max="7940" width="13" style="2" customWidth="1"/>
    <col min="7941" max="7941" width="15.7109375" style="2" customWidth="1"/>
    <col min="7942" max="7942" width="19.5703125" style="2" customWidth="1"/>
    <col min="7943" max="7944" width="17.42578125" style="2" customWidth="1"/>
    <col min="7945" max="7945" width="19.5703125" style="2" customWidth="1"/>
    <col min="7946" max="7946" width="15.85546875" style="2" customWidth="1"/>
    <col min="7947" max="7947" width="14.5703125" style="2" customWidth="1"/>
    <col min="7948" max="7950" width="0" style="2" hidden="1" customWidth="1"/>
    <col min="7951" max="7952" width="14.42578125" style="2" customWidth="1"/>
    <col min="7953" max="7953" width="13.28515625" style="2" customWidth="1"/>
    <col min="7954" max="7954" width="10.5703125" style="2" bestFit="1" customWidth="1"/>
    <col min="7955" max="7955" width="13.28515625" style="2" customWidth="1"/>
    <col min="7956" max="8193" width="8.7109375" style="2"/>
    <col min="8194" max="8194" width="17.28515625" style="2" customWidth="1"/>
    <col min="8195" max="8195" width="12.5703125" style="2" customWidth="1"/>
    <col min="8196" max="8196" width="13" style="2" customWidth="1"/>
    <col min="8197" max="8197" width="15.7109375" style="2" customWidth="1"/>
    <col min="8198" max="8198" width="19.5703125" style="2" customWidth="1"/>
    <col min="8199" max="8200" width="17.42578125" style="2" customWidth="1"/>
    <col min="8201" max="8201" width="19.5703125" style="2" customWidth="1"/>
    <col min="8202" max="8202" width="15.85546875" style="2" customWidth="1"/>
    <col min="8203" max="8203" width="14.5703125" style="2" customWidth="1"/>
    <col min="8204" max="8206" width="0" style="2" hidden="1" customWidth="1"/>
    <col min="8207" max="8208" width="14.42578125" style="2" customWidth="1"/>
    <col min="8209" max="8209" width="13.28515625" style="2" customWidth="1"/>
    <col min="8210" max="8210" width="10.5703125" style="2" bestFit="1" customWidth="1"/>
    <col min="8211" max="8211" width="13.28515625" style="2" customWidth="1"/>
    <col min="8212" max="8449" width="8.7109375" style="2"/>
    <col min="8450" max="8450" width="17.28515625" style="2" customWidth="1"/>
    <col min="8451" max="8451" width="12.5703125" style="2" customWidth="1"/>
    <col min="8452" max="8452" width="13" style="2" customWidth="1"/>
    <col min="8453" max="8453" width="15.7109375" style="2" customWidth="1"/>
    <col min="8454" max="8454" width="19.5703125" style="2" customWidth="1"/>
    <col min="8455" max="8456" width="17.42578125" style="2" customWidth="1"/>
    <col min="8457" max="8457" width="19.5703125" style="2" customWidth="1"/>
    <col min="8458" max="8458" width="15.85546875" style="2" customWidth="1"/>
    <col min="8459" max="8459" width="14.5703125" style="2" customWidth="1"/>
    <col min="8460" max="8462" width="0" style="2" hidden="1" customWidth="1"/>
    <col min="8463" max="8464" width="14.42578125" style="2" customWidth="1"/>
    <col min="8465" max="8465" width="13.28515625" style="2" customWidth="1"/>
    <col min="8466" max="8466" width="10.5703125" style="2" bestFit="1" customWidth="1"/>
    <col min="8467" max="8467" width="13.28515625" style="2" customWidth="1"/>
    <col min="8468" max="8705" width="8.7109375" style="2"/>
    <col min="8706" max="8706" width="17.28515625" style="2" customWidth="1"/>
    <col min="8707" max="8707" width="12.5703125" style="2" customWidth="1"/>
    <col min="8708" max="8708" width="13" style="2" customWidth="1"/>
    <col min="8709" max="8709" width="15.7109375" style="2" customWidth="1"/>
    <col min="8710" max="8710" width="19.5703125" style="2" customWidth="1"/>
    <col min="8711" max="8712" width="17.42578125" style="2" customWidth="1"/>
    <col min="8713" max="8713" width="19.5703125" style="2" customWidth="1"/>
    <col min="8714" max="8714" width="15.85546875" style="2" customWidth="1"/>
    <col min="8715" max="8715" width="14.5703125" style="2" customWidth="1"/>
    <col min="8716" max="8718" width="0" style="2" hidden="1" customWidth="1"/>
    <col min="8719" max="8720" width="14.42578125" style="2" customWidth="1"/>
    <col min="8721" max="8721" width="13.28515625" style="2" customWidth="1"/>
    <col min="8722" max="8722" width="10.5703125" style="2" bestFit="1" customWidth="1"/>
    <col min="8723" max="8723" width="13.28515625" style="2" customWidth="1"/>
    <col min="8724" max="8961" width="8.7109375" style="2"/>
    <col min="8962" max="8962" width="17.28515625" style="2" customWidth="1"/>
    <col min="8963" max="8963" width="12.5703125" style="2" customWidth="1"/>
    <col min="8964" max="8964" width="13" style="2" customWidth="1"/>
    <col min="8965" max="8965" width="15.7109375" style="2" customWidth="1"/>
    <col min="8966" max="8966" width="19.5703125" style="2" customWidth="1"/>
    <col min="8967" max="8968" width="17.42578125" style="2" customWidth="1"/>
    <col min="8969" max="8969" width="19.5703125" style="2" customWidth="1"/>
    <col min="8970" max="8970" width="15.85546875" style="2" customWidth="1"/>
    <col min="8971" max="8971" width="14.5703125" style="2" customWidth="1"/>
    <col min="8972" max="8974" width="0" style="2" hidden="1" customWidth="1"/>
    <col min="8975" max="8976" width="14.42578125" style="2" customWidth="1"/>
    <col min="8977" max="8977" width="13.28515625" style="2" customWidth="1"/>
    <col min="8978" max="8978" width="10.5703125" style="2" bestFit="1" customWidth="1"/>
    <col min="8979" max="8979" width="13.28515625" style="2" customWidth="1"/>
    <col min="8980" max="9217" width="8.7109375" style="2"/>
    <col min="9218" max="9218" width="17.28515625" style="2" customWidth="1"/>
    <col min="9219" max="9219" width="12.5703125" style="2" customWidth="1"/>
    <col min="9220" max="9220" width="13" style="2" customWidth="1"/>
    <col min="9221" max="9221" width="15.7109375" style="2" customWidth="1"/>
    <col min="9222" max="9222" width="19.5703125" style="2" customWidth="1"/>
    <col min="9223" max="9224" width="17.42578125" style="2" customWidth="1"/>
    <col min="9225" max="9225" width="19.5703125" style="2" customWidth="1"/>
    <col min="9226" max="9226" width="15.85546875" style="2" customWidth="1"/>
    <col min="9227" max="9227" width="14.5703125" style="2" customWidth="1"/>
    <col min="9228" max="9230" width="0" style="2" hidden="1" customWidth="1"/>
    <col min="9231" max="9232" width="14.42578125" style="2" customWidth="1"/>
    <col min="9233" max="9233" width="13.28515625" style="2" customWidth="1"/>
    <col min="9234" max="9234" width="10.5703125" style="2" bestFit="1" customWidth="1"/>
    <col min="9235" max="9235" width="13.28515625" style="2" customWidth="1"/>
    <col min="9236" max="9473" width="8.7109375" style="2"/>
    <col min="9474" max="9474" width="17.28515625" style="2" customWidth="1"/>
    <col min="9475" max="9475" width="12.5703125" style="2" customWidth="1"/>
    <col min="9476" max="9476" width="13" style="2" customWidth="1"/>
    <col min="9477" max="9477" width="15.7109375" style="2" customWidth="1"/>
    <col min="9478" max="9478" width="19.5703125" style="2" customWidth="1"/>
    <col min="9479" max="9480" width="17.42578125" style="2" customWidth="1"/>
    <col min="9481" max="9481" width="19.5703125" style="2" customWidth="1"/>
    <col min="9482" max="9482" width="15.85546875" style="2" customWidth="1"/>
    <col min="9483" max="9483" width="14.5703125" style="2" customWidth="1"/>
    <col min="9484" max="9486" width="0" style="2" hidden="1" customWidth="1"/>
    <col min="9487" max="9488" width="14.42578125" style="2" customWidth="1"/>
    <col min="9489" max="9489" width="13.28515625" style="2" customWidth="1"/>
    <col min="9490" max="9490" width="10.5703125" style="2" bestFit="1" customWidth="1"/>
    <col min="9491" max="9491" width="13.28515625" style="2" customWidth="1"/>
    <col min="9492" max="9729" width="8.7109375" style="2"/>
    <col min="9730" max="9730" width="17.28515625" style="2" customWidth="1"/>
    <col min="9731" max="9731" width="12.5703125" style="2" customWidth="1"/>
    <col min="9732" max="9732" width="13" style="2" customWidth="1"/>
    <col min="9733" max="9733" width="15.7109375" style="2" customWidth="1"/>
    <col min="9734" max="9734" width="19.5703125" style="2" customWidth="1"/>
    <col min="9735" max="9736" width="17.42578125" style="2" customWidth="1"/>
    <col min="9737" max="9737" width="19.5703125" style="2" customWidth="1"/>
    <col min="9738" max="9738" width="15.85546875" style="2" customWidth="1"/>
    <col min="9739" max="9739" width="14.5703125" style="2" customWidth="1"/>
    <col min="9740" max="9742" width="0" style="2" hidden="1" customWidth="1"/>
    <col min="9743" max="9744" width="14.42578125" style="2" customWidth="1"/>
    <col min="9745" max="9745" width="13.28515625" style="2" customWidth="1"/>
    <col min="9746" max="9746" width="10.5703125" style="2" bestFit="1" customWidth="1"/>
    <col min="9747" max="9747" width="13.28515625" style="2" customWidth="1"/>
    <col min="9748" max="9985" width="8.7109375" style="2"/>
    <col min="9986" max="9986" width="17.28515625" style="2" customWidth="1"/>
    <col min="9987" max="9987" width="12.5703125" style="2" customWidth="1"/>
    <col min="9988" max="9988" width="13" style="2" customWidth="1"/>
    <col min="9989" max="9989" width="15.7109375" style="2" customWidth="1"/>
    <col min="9990" max="9990" width="19.5703125" style="2" customWidth="1"/>
    <col min="9991" max="9992" width="17.42578125" style="2" customWidth="1"/>
    <col min="9993" max="9993" width="19.5703125" style="2" customWidth="1"/>
    <col min="9994" max="9994" width="15.85546875" style="2" customWidth="1"/>
    <col min="9995" max="9995" width="14.5703125" style="2" customWidth="1"/>
    <col min="9996" max="9998" width="0" style="2" hidden="1" customWidth="1"/>
    <col min="9999" max="10000" width="14.42578125" style="2" customWidth="1"/>
    <col min="10001" max="10001" width="13.28515625" style="2" customWidth="1"/>
    <col min="10002" max="10002" width="10.5703125" style="2" bestFit="1" customWidth="1"/>
    <col min="10003" max="10003" width="13.28515625" style="2" customWidth="1"/>
    <col min="10004" max="10241" width="8.7109375" style="2"/>
    <col min="10242" max="10242" width="17.28515625" style="2" customWidth="1"/>
    <col min="10243" max="10243" width="12.5703125" style="2" customWidth="1"/>
    <col min="10244" max="10244" width="13" style="2" customWidth="1"/>
    <col min="10245" max="10245" width="15.7109375" style="2" customWidth="1"/>
    <col min="10246" max="10246" width="19.5703125" style="2" customWidth="1"/>
    <col min="10247" max="10248" width="17.42578125" style="2" customWidth="1"/>
    <col min="10249" max="10249" width="19.5703125" style="2" customWidth="1"/>
    <col min="10250" max="10250" width="15.85546875" style="2" customWidth="1"/>
    <col min="10251" max="10251" width="14.5703125" style="2" customWidth="1"/>
    <col min="10252" max="10254" width="0" style="2" hidden="1" customWidth="1"/>
    <col min="10255" max="10256" width="14.42578125" style="2" customWidth="1"/>
    <col min="10257" max="10257" width="13.28515625" style="2" customWidth="1"/>
    <col min="10258" max="10258" width="10.5703125" style="2" bestFit="1" customWidth="1"/>
    <col min="10259" max="10259" width="13.28515625" style="2" customWidth="1"/>
    <col min="10260" max="10497" width="8.7109375" style="2"/>
    <col min="10498" max="10498" width="17.28515625" style="2" customWidth="1"/>
    <col min="10499" max="10499" width="12.5703125" style="2" customWidth="1"/>
    <col min="10500" max="10500" width="13" style="2" customWidth="1"/>
    <col min="10501" max="10501" width="15.7109375" style="2" customWidth="1"/>
    <col min="10502" max="10502" width="19.5703125" style="2" customWidth="1"/>
    <col min="10503" max="10504" width="17.42578125" style="2" customWidth="1"/>
    <col min="10505" max="10505" width="19.5703125" style="2" customWidth="1"/>
    <col min="10506" max="10506" width="15.85546875" style="2" customWidth="1"/>
    <col min="10507" max="10507" width="14.5703125" style="2" customWidth="1"/>
    <col min="10508" max="10510" width="0" style="2" hidden="1" customWidth="1"/>
    <col min="10511" max="10512" width="14.42578125" style="2" customWidth="1"/>
    <col min="10513" max="10513" width="13.28515625" style="2" customWidth="1"/>
    <col min="10514" max="10514" width="10.5703125" style="2" bestFit="1" customWidth="1"/>
    <col min="10515" max="10515" width="13.28515625" style="2" customWidth="1"/>
    <col min="10516" max="10753" width="8.7109375" style="2"/>
    <col min="10754" max="10754" width="17.28515625" style="2" customWidth="1"/>
    <col min="10755" max="10755" width="12.5703125" style="2" customWidth="1"/>
    <col min="10756" max="10756" width="13" style="2" customWidth="1"/>
    <col min="10757" max="10757" width="15.7109375" style="2" customWidth="1"/>
    <col min="10758" max="10758" width="19.5703125" style="2" customWidth="1"/>
    <col min="10759" max="10760" width="17.42578125" style="2" customWidth="1"/>
    <col min="10761" max="10761" width="19.5703125" style="2" customWidth="1"/>
    <col min="10762" max="10762" width="15.85546875" style="2" customWidth="1"/>
    <col min="10763" max="10763" width="14.5703125" style="2" customWidth="1"/>
    <col min="10764" max="10766" width="0" style="2" hidden="1" customWidth="1"/>
    <col min="10767" max="10768" width="14.42578125" style="2" customWidth="1"/>
    <col min="10769" max="10769" width="13.28515625" style="2" customWidth="1"/>
    <col min="10770" max="10770" width="10.5703125" style="2" bestFit="1" customWidth="1"/>
    <col min="10771" max="10771" width="13.28515625" style="2" customWidth="1"/>
    <col min="10772" max="11009" width="8.7109375" style="2"/>
    <col min="11010" max="11010" width="17.28515625" style="2" customWidth="1"/>
    <col min="11011" max="11011" width="12.5703125" style="2" customWidth="1"/>
    <col min="11012" max="11012" width="13" style="2" customWidth="1"/>
    <col min="11013" max="11013" width="15.7109375" style="2" customWidth="1"/>
    <col min="11014" max="11014" width="19.5703125" style="2" customWidth="1"/>
    <col min="11015" max="11016" width="17.42578125" style="2" customWidth="1"/>
    <col min="11017" max="11017" width="19.5703125" style="2" customWidth="1"/>
    <col min="11018" max="11018" width="15.85546875" style="2" customWidth="1"/>
    <col min="11019" max="11019" width="14.5703125" style="2" customWidth="1"/>
    <col min="11020" max="11022" width="0" style="2" hidden="1" customWidth="1"/>
    <col min="11023" max="11024" width="14.42578125" style="2" customWidth="1"/>
    <col min="11025" max="11025" width="13.28515625" style="2" customWidth="1"/>
    <col min="11026" max="11026" width="10.5703125" style="2" bestFit="1" customWidth="1"/>
    <col min="11027" max="11027" width="13.28515625" style="2" customWidth="1"/>
    <col min="11028" max="11265" width="8.7109375" style="2"/>
    <col min="11266" max="11266" width="17.28515625" style="2" customWidth="1"/>
    <col min="11267" max="11267" width="12.5703125" style="2" customWidth="1"/>
    <col min="11268" max="11268" width="13" style="2" customWidth="1"/>
    <col min="11269" max="11269" width="15.7109375" style="2" customWidth="1"/>
    <col min="11270" max="11270" width="19.5703125" style="2" customWidth="1"/>
    <col min="11271" max="11272" width="17.42578125" style="2" customWidth="1"/>
    <col min="11273" max="11273" width="19.5703125" style="2" customWidth="1"/>
    <col min="11274" max="11274" width="15.85546875" style="2" customWidth="1"/>
    <col min="11275" max="11275" width="14.5703125" style="2" customWidth="1"/>
    <col min="11276" max="11278" width="0" style="2" hidden="1" customWidth="1"/>
    <col min="11279" max="11280" width="14.42578125" style="2" customWidth="1"/>
    <col min="11281" max="11281" width="13.28515625" style="2" customWidth="1"/>
    <col min="11282" max="11282" width="10.5703125" style="2" bestFit="1" customWidth="1"/>
    <col min="11283" max="11283" width="13.28515625" style="2" customWidth="1"/>
    <col min="11284" max="11521" width="8.7109375" style="2"/>
    <col min="11522" max="11522" width="17.28515625" style="2" customWidth="1"/>
    <col min="11523" max="11523" width="12.5703125" style="2" customWidth="1"/>
    <col min="11524" max="11524" width="13" style="2" customWidth="1"/>
    <col min="11525" max="11525" width="15.7109375" style="2" customWidth="1"/>
    <col min="11526" max="11526" width="19.5703125" style="2" customWidth="1"/>
    <col min="11527" max="11528" width="17.42578125" style="2" customWidth="1"/>
    <col min="11529" max="11529" width="19.5703125" style="2" customWidth="1"/>
    <col min="11530" max="11530" width="15.85546875" style="2" customWidth="1"/>
    <col min="11531" max="11531" width="14.5703125" style="2" customWidth="1"/>
    <col min="11532" max="11534" width="0" style="2" hidden="1" customWidth="1"/>
    <col min="11535" max="11536" width="14.42578125" style="2" customWidth="1"/>
    <col min="11537" max="11537" width="13.28515625" style="2" customWidth="1"/>
    <col min="11538" max="11538" width="10.5703125" style="2" bestFit="1" customWidth="1"/>
    <col min="11539" max="11539" width="13.28515625" style="2" customWidth="1"/>
    <col min="11540" max="11777" width="8.7109375" style="2"/>
    <col min="11778" max="11778" width="17.28515625" style="2" customWidth="1"/>
    <col min="11779" max="11779" width="12.5703125" style="2" customWidth="1"/>
    <col min="11780" max="11780" width="13" style="2" customWidth="1"/>
    <col min="11781" max="11781" width="15.7109375" style="2" customWidth="1"/>
    <col min="11782" max="11782" width="19.5703125" style="2" customWidth="1"/>
    <col min="11783" max="11784" width="17.42578125" style="2" customWidth="1"/>
    <col min="11785" max="11785" width="19.5703125" style="2" customWidth="1"/>
    <col min="11786" max="11786" width="15.85546875" style="2" customWidth="1"/>
    <col min="11787" max="11787" width="14.5703125" style="2" customWidth="1"/>
    <col min="11788" max="11790" width="0" style="2" hidden="1" customWidth="1"/>
    <col min="11791" max="11792" width="14.42578125" style="2" customWidth="1"/>
    <col min="11793" max="11793" width="13.28515625" style="2" customWidth="1"/>
    <col min="11794" max="11794" width="10.5703125" style="2" bestFit="1" customWidth="1"/>
    <col min="11795" max="11795" width="13.28515625" style="2" customWidth="1"/>
    <col min="11796" max="12033" width="8.7109375" style="2"/>
    <col min="12034" max="12034" width="17.28515625" style="2" customWidth="1"/>
    <col min="12035" max="12035" width="12.5703125" style="2" customWidth="1"/>
    <col min="12036" max="12036" width="13" style="2" customWidth="1"/>
    <col min="12037" max="12037" width="15.7109375" style="2" customWidth="1"/>
    <col min="12038" max="12038" width="19.5703125" style="2" customWidth="1"/>
    <col min="12039" max="12040" width="17.42578125" style="2" customWidth="1"/>
    <col min="12041" max="12041" width="19.5703125" style="2" customWidth="1"/>
    <col min="12042" max="12042" width="15.85546875" style="2" customWidth="1"/>
    <col min="12043" max="12043" width="14.5703125" style="2" customWidth="1"/>
    <col min="12044" max="12046" width="0" style="2" hidden="1" customWidth="1"/>
    <col min="12047" max="12048" width="14.42578125" style="2" customWidth="1"/>
    <col min="12049" max="12049" width="13.28515625" style="2" customWidth="1"/>
    <col min="12050" max="12050" width="10.5703125" style="2" bestFit="1" customWidth="1"/>
    <col min="12051" max="12051" width="13.28515625" style="2" customWidth="1"/>
    <col min="12052" max="12289" width="8.7109375" style="2"/>
    <col min="12290" max="12290" width="17.28515625" style="2" customWidth="1"/>
    <col min="12291" max="12291" width="12.5703125" style="2" customWidth="1"/>
    <col min="12292" max="12292" width="13" style="2" customWidth="1"/>
    <col min="12293" max="12293" width="15.7109375" style="2" customWidth="1"/>
    <col min="12294" max="12294" width="19.5703125" style="2" customWidth="1"/>
    <col min="12295" max="12296" width="17.42578125" style="2" customWidth="1"/>
    <col min="12297" max="12297" width="19.5703125" style="2" customWidth="1"/>
    <col min="12298" max="12298" width="15.85546875" style="2" customWidth="1"/>
    <col min="12299" max="12299" width="14.5703125" style="2" customWidth="1"/>
    <col min="12300" max="12302" width="0" style="2" hidden="1" customWidth="1"/>
    <col min="12303" max="12304" width="14.42578125" style="2" customWidth="1"/>
    <col min="12305" max="12305" width="13.28515625" style="2" customWidth="1"/>
    <col min="12306" max="12306" width="10.5703125" style="2" bestFit="1" customWidth="1"/>
    <col min="12307" max="12307" width="13.28515625" style="2" customWidth="1"/>
    <col min="12308" max="12545" width="8.7109375" style="2"/>
    <col min="12546" max="12546" width="17.28515625" style="2" customWidth="1"/>
    <col min="12547" max="12547" width="12.5703125" style="2" customWidth="1"/>
    <col min="12548" max="12548" width="13" style="2" customWidth="1"/>
    <col min="12549" max="12549" width="15.7109375" style="2" customWidth="1"/>
    <col min="12550" max="12550" width="19.5703125" style="2" customWidth="1"/>
    <col min="12551" max="12552" width="17.42578125" style="2" customWidth="1"/>
    <col min="12553" max="12553" width="19.5703125" style="2" customWidth="1"/>
    <col min="12554" max="12554" width="15.85546875" style="2" customWidth="1"/>
    <col min="12555" max="12555" width="14.5703125" style="2" customWidth="1"/>
    <col min="12556" max="12558" width="0" style="2" hidden="1" customWidth="1"/>
    <col min="12559" max="12560" width="14.42578125" style="2" customWidth="1"/>
    <col min="12561" max="12561" width="13.28515625" style="2" customWidth="1"/>
    <col min="12562" max="12562" width="10.5703125" style="2" bestFit="1" customWidth="1"/>
    <col min="12563" max="12563" width="13.28515625" style="2" customWidth="1"/>
    <col min="12564" max="12801" width="8.7109375" style="2"/>
    <col min="12802" max="12802" width="17.28515625" style="2" customWidth="1"/>
    <col min="12803" max="12803" width="12.5703125" style="2" customWidth="1"/>
    <col min="12804" max="12804" width="13" style="2" customWidth="1"/>
    <col min="12805" max="12805" width="15.7109375" style="2" customWidth="1"/>
    <col min="12806" max="12806" width="19.5703125" style="2" customWidth="1"/>
    <col min="12807" max="12808" width="17.42578125" style="2" customWidth="1"/>
    <col min="12809" max="12809" width="19.5703125" style="2" customWidth="1"/>
    <col min="12810" max="12810" width="15.85546875" style="2" customWidth="1"/>
    <col min="12811" max="12811" width="14.5703125" style="2" customWidth="1"/>
    <col min="12812" max="12814" width="0" style="2" hidden="1" customWidth="1"/>
    <col min="12815" max="12816" width="14.42578125" style="2" customWidth="1"/>
    <col min="12817" max="12817" width="13.28515625" style="2" customWidth="1"/>
    <col min="12818" max="12818" width="10.5703125" style="2" bestFit="1" customWidth="1"/>
    <col min="12819" max="12819" width="13.28515625" style="2" customWidth="1"/>
    <col min="12820" max="13057" width="8.7109375" style="2"/>
    <col min="13058" max="13058" width="17.28515625" style="2" customWidth="1"/>
    <col min="13059" max="13059" width="12.5703125" style="2" customWidth="1"/>
    <col min="13060" max="13060" width="13" style="2" customWidth="1"/>
    <col min="13061" max="13061" width="15.7109375" style="2" customWidth="1"/>
    <col min="13062" max="13062" width="19.5703125" style="2" customWidth="1"/>
    <col min="13063" max="13064" width="17.42578125" style="2" customWidth="1"/>
    <col min="13065" max="13065" width="19.5703125" style="2" customWidth="1"/>
    <col min="13066" max="13066" width="15.85546875" style="2" customWidth="1"/>
    <col min="13067" max="13067" width="14.5703125" style="2" customWidth="1"/>
    <col min="13068" max="13070" width="0" style="2" hidden="1" customWidth="1"/>
    <col min="13071" max="13072" width="14.42578125" style="2" customWidth="1"/>
    <col min="13073" max="13073" width="13.28515625" style="2" customWidth="1"/>
    <col min="13074" max="13074" width="10.5703125" style="2" bestFit="1" customWidth="1"/>
    <col min="13075" max="13075" width="13.28515625" style="2" customWidth="1"/>
    <col min="13076" max="13313" width="8.7109375" style="2"/>
    <col min="13314" max="13314" width="17.28515625" style="2" customWidth="1"/>
    <col min="13315" max="13315" width="12.5703125" style="2" customWidth="1"/>
    <col min="13316" max="13316" width="13" style="2" customWidth="1"/>
    <col min="13317" max="13317" width="15.7109375" style="2" customWidth="1"/>
    <col min="13318" max="13318" width="19.5703125" style="2" customWidth="1"/>
    <col min="13319" max="13320" width="17.42578125" style="2" customWidth="1"/>
    <col min="13321" max="13321" width="19.5703125" style="2" customWidth="1"/>
    <col min="13322" max="13322" width="15.85546875" style="2" customWidth="1"/>
    <col min="13323" max="13323" width="14.5703125" style="2" customWidth="1"/>
    <col min="13324" max="13326" width="0" style="2" hidden="1" customWidth="1"/>
    <col min="13327" max="13328" width="14.42578125" style="2" customWidth="1"/>
    <col min="13329" max="13329" width="13.28515625" style="2" customWidth="1"/>
    <col min="13330" max="13330" width="10.5703125" style="2" bestFit="1" customWidth="1"/>
    <col min="13331" max="13331" width="13.28515625" style="2" customWidth="1"/>
    <col min="13332" max="13569" width="8.7109375" style="2"/>
    <col min="13570" max="13570" width="17.28515625" style="2" customWidth="1"/>
    <col min="13571" max="13571" width="12.5703125" style="2" customWidth="1"/>
    <col min="13572" max="13572" width="13" style="2" customWidth="1"/>
    <col min="13573" max="13573" width="15.7109375" style="2" customWidth="1"/>
    <col min="13574" max="13574" width="19.5703125" style="2" customWidth="1"/>
    <col min="13575" max="13576" width="17.42578125" style="2" customWidth="1"/>
    <col min="13577" max="13577" width="19.5703125" style="2" customWidth="1"/>
    <col min="13578" max="13578" width="15.85546875" style="2" customWidth="1"/>
    <col min="13579" max="13579" width="14.5703125" style="2" customWidth="1"/>
    <col min="13580" max="13582" width="0" style="2" hidden="1" customWidth="1"/>
    <col min="13583" max="13584" width="14.42578125" style="2" customWidth="1"/>
    <col min="13585" max="13585" width="13.28515625" style="2" customWidth="1"/>
    <col min="13586" max="13586" width="10.5703125" style="2" bestFit="1" customWidth="1"/>
    <col min="13587" max="13587" width="13.28515625" style="2" customWidth="1"/>
    <col min="13588" max="13825" width="8.7109375" style="2"/>
    <col min="13826" max="13826" width="17.28515625" style="2" customWidth="1"/>
    <col min="13827" max="13827" width="12.5703125" style="2" customWidth="1"/>
    <col min="13828" max="13828" width="13" style="2" customWidth="1"/>
    <col min="13829" max="13829" width="15.7109375" style="2" customWidth="1"/>
    <col min="13830" max="13830" width="19.5703125" style="2" customWidth="1"/>
    <col min="13831" max="13832" width="17.42578125" style="2" customWidth="1"/>
    <col min="13833" max="13833" width="19.5703125" style="2" customWidth="1"/>
    <col min="13834" max="13834" width="15.85546875" style="2" customWidth="1"/>
    <col min="13835" max="13835" width="14.5703125" style="2" customWidth="1"/>
    <col min="13836" max="13838" width="0" style="2" hidden="1" customWidth="1"/>
    <col min="13839" max="13840" width="14.42578125" style="2" customWidth="1"/>
    <col min="13841" max="13841" width="13.28515625" style="2" customWidth="1"/>
    <col min="13842" max="13842" width="10.5703125" style="2" bestFit="1" customWidth="1"/>
    <col min="13843" max="13843" width="13.28515625" style="2" customWidth="1"/>
    <col min="13844" max="14081" width="8.7109375" style="2"/>
    <col min="14082" max="14082" width="17.28515625" style="2" customWidth="1"/>
    <col min="14083" max="14083" width="12.5703125" style="2" customWidth="1"/>
    <col min="14084" max="14084" width="13" style="2" customWidth="1"/>
    <col min="14085" max="14085" width="15.7109375" style="2" customWidth="1"/>
    <col min="14086" max="14086" width="19.5703125" style="2" customWidth="1"/>
    <col min="14087" max="14088" width="17.42578125" style="2" customWidth="1"/>
    <col min="14089" max="14089" width="19.5703125" style="2" customWidth="1"/>
    <col min="14090" max="14090" width="15.85546875" style="2" customWidth="1"/>
    <col min="14091" max="14091" width="14.5703125" style="2" customWidth="1"/>
    <col min="14092" max="14094" width="0" style="2" hidden="1" customWidth="1"/>
    <col min="14095" max="14096" width="14.42578125" style="2" customWidth="1"/>
    <col min="14097" max="14097" width="13.28515625" style="2" customWidth="1"/>
    <col min="14098" max="14098" width="10.5703125" style="2" bestFit="1" customWidth="1"/>
    <col min="14099" max="14099" width="13.28515625" style="2" customWidth="1"/>
    <col min="14100" max="14337" width="8.7109375" style="2"/>
    <col min="14338" max="14338" width="17.28515625" style="2" customWidth="1"/>
    <col min="14339" max="14339" width="12.5703125" style="2" customWidth="1"/>
    <col min="14340" max="14340" width="13" style="2" customWidth="1"/>
    <col min="14341" max="14341" width="15.7109375" style="2" customWidth="1"/>
    <col min="14342" max="14342" width="19.5703125" style="2" customWidth="1"/>
    <col min="14343" max="14344" width="17.42578125" style="2" customWidth="1"/>
    <col min="14345" max="14345" width="19.5703125" style="2" customWidth="1"/>
    <col min="14346" max="14346" width="15.85546875" style="2" customWidth="1"/>
    <col min="14347" max="14347" width="14.5703125" style="2" customWidth="1"/>
    <col min="14348" max="14350" width="0" style="2" hidden="1" customWidth="1"/>
    <col min="14351" max="14352" width="14.42578125" style="2" customWidth="1"/>
    <col min="14353" max="14353" width="13.28515625" style="2" customWidth="1"/>
    <col min="14354" max="14354" width="10.5703125" style="2" bestFit="1" customWidth="1"/>
    <col min="14355" max="14355" width="13.28515625" style="2" customWidth="1"/>
    <col min="14356" max="14593" width="8.7109375" style="2"/>
    <col min="14594" max="14594" width="17.28515625" style="2" customWidth="1"/>
    <col min="14595" max="14595" width="12.5703125" style="2" customWidth="1"/>
    <col min="14596" max="14596" width="13" style="2" customWidth="1"/>
    <col min="14597" max="14597" width="15.7109375" style="2" customWidth="1"/>
    <col min="14598" max="14598" width="19.5703125" style="2" customWidth="1"/>
    <col min="14599" max="14600" width="17.42578125" style="2" customWidth="1"/>
    <col min="14601" max="14601" width="19.5703125" style="2" customWidth="1"/>
    <col min="14602" max="14602" width="15.85546875" style="2" customWidth="1"/>
    <col min="14603" max="14603" width="14.5703125" style="2" customWidth="1"/>
    <col min="14604" max="14606" width="0" style="2" hidden="1" customWidth="1"/>
    <col min="14607" max="14608" width="14.42578125" style="2" customWidth="1"/>
    <col min="14609" max="14609" width="13.28515625" style="2" customWidth="1"/>
    <col min="14610" max="14610" width="10.5703125" style="2" bestFit="1" customWidth="1"/>
    <col min="14611" max="14611" width="13.28515625" style="2" customWidth="1"/>
    <col min="14612" max="14849" width="8.7109375" style="2"/>
    <col min="14850" max="14850" width="17.28515625" style="2" customWidth="1"/>
    <col min="14851" max="14851" width="12.5703125" style="2" customWidth="1"/>
    <col min="14852" max="14852" width="13" style="2" customWidth="1"/>
    <col min="14853" max="14853" width="15.7109375" style="2" customWidth="1"/>
    <col min="14854" max="14854" width="19.5703125" style="2" customWidth="1"/>
    <col min="14855" max="14856" width="17.42578125" style="2" customWidth="1"/>
    <col min="14857" max="14857" width="19.5703125" style="2" customWidth="1"/>
    <col min="14858" max="14858" width="15.85546875" style="2" customWidth="1"/>
    <col min="14859" max="14859" width="14.5703125" style="2" customWidth="1"/>
    <col min="14860" max="14862" width="0" style="2" hidden="1" customWidth="1"/>
    <col min="14863" max="14864" width="14.42578125" style="2" customWidth="1"/>
    <col min="14865" max="14865" width="13.28515625" style="2" customWidth="1"/>
    <col min="14866" max="14866" width="10.5703125" style="2" bestFit="1" customWidth="1"/>
    <col min="14867" max="14867" width="13.28515625" style="2" customWidth="1"/>
    <col min="14868" max="15105" width="8.7109375" style="2"/>
    <col min="15106" max="15106" width="17.28515625" style="2" customWidth="1"/>
    <col min="15107" max="15107" width="12.5703125" style="2" customWidth="1"/>
    <col min="15108" max="15108" width="13" style="2" customWidth="1"/>
    <col min="15109" max="15109" width="15.7109375" style="2" customWidth="1"/>
    <col min="15110" max="15110" width="19.5703125" style="2" customWidth="1"/>
    <col min="15111" max="15112" width="17.42578125" style="2" customWidth="1"/>
    <col min="15113" max="15113" width="19.5703125" style="2" customWidth="1"/>
    <col min="15114" max="15114" width="15.85546875" style="2" customWidth="1"/>
    <col min="15115" max="15115" width="14.5703125" style="2" customWidth="1"/>
    <col min="15116" max="15118" width="0" style="2" hidden="1" customWidth="1"/>
    <col min="15119" max="15120" width="14.42578125" style="2" customWidth="1"/>
    <col min="15121" max="15121" width="13.28515625" style="2" customWidth="1"/>
    <col min="15122" max="15122" width="10.5703125" style="2" bestFit="1" customWidth="1"/>
    <col min="15123" max="15123" width="13.28515625" style="2" customWidth="1"/>
    <col min="15124" max="15361" width="8.7109375" style="2"/>
    <col min="15362" max="15362" width="17.28515625" style="2" customWidth="1"/>
    <col min="15363" max="15363" width="12.5703125" style="2" customWidth="1"/>
    <col min="15364" max="15364" width="13" style="2" customWidth="1"/>
    <col min="15365" max="15365" width="15.7109375" style="2" customWidth="1"/>
    <col min="15366" max="15366" width="19.5703125" style="2" customWidth="1"/>
    <col min="15367" max="15368" width="17.42578125" style="2" customWidth="1"/>
    <col min="15369" max="15369" width="19.5703125" style="2" customWidth="1"/>
    <col min="15370" max="15370" width="15.85546875" style="2" customWidth="1"/>
    <col min="15371" max="15371" width="14.5703125" style="2" customWidth="1"/>
    <col min="15372" max="15374" width="0" style="2" hidden="1" customWidth="1"/>
    <col min="15375" max="15376" width="14.42578125" style="2" customWidth="1"/>
    <col min="15377" max="15377" width="13.28515625" style="2" customWidth="1"/>
    <col min="15378" max="15378" width="10.5703125" style="2" bestFit="1" customWidth="1"/>
    <col min="15379" max="15379" width="13.28515625" style="2" customWidth="1"/>
    <col min="15380" max="15617" width="8.7109375" style="2"/>
    <col min="15618" max="15618" width="17.28515625" style="2" customWidth="1"/>
    <col min="15619" max="15619" width="12.5703125" style="2" customWidth="1"/>
    <col min="15620" max="15620" width="13" style="2" customWidth="1"/>
    <col min="15621" max="15621" width="15.7109375" style="2" customWidth="1"/>
    <col min="15622" max="15622" width="19.5703125" style="2" customWidth="1"/>
    <col min="15623" max="15624" width="17.42578125" style="2" customWidth="1"/>
    <col min="15625" max="15625" width="19.5703125" style="2" customWidth="1"/>
    <col min="15626" max="15626" width="15.85546875" style="2" customWidth="1"/>
    <col min="15627" max="15627" width="14.5703125" style="2" customWidth="1"/>
    <col min="15628" max="15630" width="0" style="2" hidden="1" customWidth="1"/>
    <col min="15631" max="15632" width="14.42578125" style="2" customWidth="1"/>
    <col min="15633" max="15633" width="13.28515625" style="2" customWidth="1"/>
    <col min="15634" max="15634" width="10.5703125" style="2" bestFit="1" customWidth="1"/>
    <col min="15635" max="15635" width="13.28515625" style="2" customWidth="1"/>
    <col min="15636" max="15873" width="8.7109375" style="2"/>
    <col min="15874" max="15874" width="17.28515625" style="2" customWidth="1"/>
    <col min="15875" max="15875" width="12.5703125" style="2" customWidth="1"/>
    <col min="15876" max="15876" width="13" style="2" customWidth="1"/>
    <col min="15877" max="15877" width="15.7109375" style="2" customWidth="1"/>
    <col min="15878" max="15878" width="19.5703125" style="2" customWidth="1"/>
    <col min="15879" max="15880" width="17.42578125" style="2" customWidth="1"/>
    <col min="15881" max="15881" width="19.5703125" style="2" customWidth="1"/>
    <col min="15882" max="15882" width="15.85546875" style="2" customWidth="1"/>
    <col min="15883" max="15883" width="14.5703125" style="2" customWidth="1"/>
    <col min="15884" max="15886" width="0" style="2" hidden="1" customWidth="1"/>
    <col min="15887" max="15888" width="14.42578125" style="2" customWidth="1"/>
    <col min="15889" max="15889" width="13.28515625" style="2" customWidth="1"/>
    <col min="15890" max="15890" width="10.5703125" style="2" bestFit="1" customWidth="1"/>
    <col min="15891" max="15891" width="13.28515625" style="2" customWidth="1"/>
    <col min="15892" max="16129" width="8.7109375" style="2"/>
    <col min="16130" max="16130" width="17.28515625" style="2" customWidth="1"/>
    <col min="16131" max="16131" width="12.5703125" style="2" customWidth="1"/>
    <col min="16132" max="16132" width="13" style="2" customWidth="1"/>
    <col min="16133" max="16133" width="15.7109375" style="2" customWidth="1"/>
    <col min="16134" max="16134" width="19.5703125" style="2" customWidth="1"/>
    <col min="16135" max="16136" width="17.42578125" style="2" customWidth="1"/>
    <col min="16137" max="16137" width="19.5703125" style="2" customWidth="1"/>
    <col min="16138" max="16138" width="15.85546875" style="2" customWidth="1"/>
    <col min="16139" max="16139" width="14.5703125" style="2" customWidth="1"/>
    <col min="16140" max="16142" width="0" style="2" hidden="1" customWidth="1"/>
    <col min="16143" max="16144" width="14.42578125" style="2" customWidth="1"/>
    <col min="16145" max="16145" width="13.28515625" style="2" customWidth="1"/>
    <col min="16146" max="16146" width="10.5703125" style="2" bestFit="1" customWidth="1"/>
    <col min="16147" max="16147" width="13.28515625" style="2" customWidth="1"/>
    <col min="16148" max="16384" width="8.7109375" style="2"/>
  </cols>
  <sheetData>
    <row r="2" spans="1:19" ht="21">
      <c r="A2" s="1" t="s">
        <v>0</v>
      </c>
    </row>
    <row r="3" spans="1:19">
      <c r="A3" s="3" t="str">
        <f>'[27]Air Bawah Tanah'!A3</f>
        <v>Bulan :  Desember 2021</v>
      </c>
      <c r="P3" s="4"/>
    </row>
    <row r="4" spans="1:19">
      <c r="L4" s="2" t="s">
        <v>1</v>
      </c>
      <c r="M4" s="2" t="s">
        <v>2</v>
      </c>
    </row>
    <row r="5" spans="1:19" ht="32.25" customHeight="1">
      <c r="A5" s="5" t="s">
        <v>3</v>
      </c>
      <c r="B5" s="5" t="s">
        <v>4</v>
      </c>
      <c r="C5" s="5" t="s">
        <v>5</v>
      </c>
      <c r="D5" s="5" t="s">
        <v>25</v>
      </c>
      <c r="E5" s="6" t="s">
        <v>6</v>
      </c>
      <c r="F5" s="5" t="s">
        <v>7</v>
      </c>
      <c r="G5" s="68" t="s">
        <v>8</v>
      </c>
      <c r="H5" s="9" t="s">
        <v>24</v>
      </c>
      <c r="I5" s="10" t="s">
        <v>10</v>
      </c>
      <c r="J5" s="6" t="s">
        <v>11</v>
      </c>
      <c r="L5" s="11">
        <v>3400</v>
      </c>
      <c r="M5" s="11">
        <v>12000</v>
      </c>
      <c r="O5" s="12" t="s">
        <v>12</v>
      </c>
      <c r="P5" s="12"/>
    </row>
    <row r="6" spans="1:19" s="62" customFormat="1" ht="24.95" customHeight="1">
      <c r="A6" s="86" t="s">
        <v>17</v>
      </c>
      <c r="B6" s="87">
        <v>6.89</v>
      </c>
      <c r="C6" s="88">
        <v>7.14</v>
      </c>
      <c r="D6" s="116">
        <f>E6*1000/2678400</f>
        <v>28.116711469534049</v>
      </c>
      <c r="E6" s="89">
        <v>75307.8</v>
      </c>
      <c r="F6" s="90"/>
      <c r="G6" s="91">
        <v>0</v>
      </c>
      <c r="H6" s="90">
        <v>50</v>
      </c>
      <c r="I6" s="92">
        <f>(F6*3500)+(G6*13000)+(H6*12750)</f>
        <v>637500</v>
      </c>
      <c r="J6" s="93">
        <f>I6/E6</f>
        <v>8.4652585787926355</v>
      </c>
      <c r="K6" s="59"/>
      <c r="L6" s="60">
        <f>F6*$L$5</f>
        <v>0</v>
      </c>
      <c r="M6" s="60">
        <f>G6*$M$5</f>
        <v>0</v>
      </c>
      <c r="N6" s="60">
        <f>L6+M6</f>
        <v>0</v>
      </c>
      <c r="O6" s="61">
        <f>F6/30</f>
        <v>0</v>
      </c>
      <c r="P6" s="61">
        <f>O6*220</f>
        <v>0</v>
      </c>
      <c r="Q6" s="61" t="e">
        <f>#REF!*220</f>
        <v>#REF!</v>
      </c>
    </row>
    <row r="7" spans="1:19" s="62" customFormat="1" ht="24.95" customHeight="1">
      <c r="A7" s="86" t="s">
        <v>19</v>
      </c>
      <c r="B7" s="87">
        <v>7.1733333333333347</v>
      </c>
      <c r="C7" s="88">
        <v>9.8333333333333339</v>
      </c>
      <c r="D7" s="116">
        <f t="shared" ref="D7:D9" si="0">E7*1000/2678400</f>
        <v>3.007885304659498</v>
      </c>
      <c r="E7" s="94">
        <v>8056.32</v>
      </c>
      <c r="F7" s="90">
        <v>0</v>
      </c>
      <c r="G7" s="95">
        <v>0</v>
      </c>
      <c r="H7" s="90">
        <v>0</v>
      </c>
      <c r="I7" s="92">
        <f>(F7*3500)+(G7*13000)+(H7*12750)</f>
        <v>0</v>
      </c>
      <c r="J7" s="93">
        <f>I7/E7</f>
        <v>0</v>
      </c>
      <c r="K7" s="59"/>
      <c r="L7" s="60">
        <f>F7*$L$5</f>
        <v>0</v>
      </c>
      <c r="M7" s="66"/>
      <c r="N7" s="60"/>
      <c r="O7" s="61">
        <f>F7/30</f>
        <v>0</v>
      </c>
      <c r="P7" s="61">
        <f>O7*220</f>
        <v>0</v>
      </c>
      <c r="Q7" s="61" t="e">
        <f>#REF!*220</f>
        <v>#REF!</v>
      </c>
    </row>
    <row r="8" spans="1:19" s="62" customFormat="1" ht="24.95" customHeight="1">
      <c r="A8" s="86" t="s">
        <v>20</v>
      </c>
      <c r="B8" s="87">
        <v>7.4</v>
      </c>
      <c r="C8" s="96">
        <v>11.16</v>
      </c>
      <c r="D8" s="116">
        <f t="shared" si="0"/>
        <v>40.630107526881723</v>
      </c>
      <c r="E8" s="94">
        <v>108823.68000000001</v>
      </c>
      <c r="F8" s="90">
        <v>625</v>
      </c>
      <c r="G8" s="95">
        <v>0</v>
      </c>
      <c r="H8" s="90">
        <v>6345</v>
      </c>
      <c r="I8" s="92">
        <f>(F8*3500)+(G8*13000)+(H8*12750)</f>
        <v>83086250</v>
      </c>
      <c r="J8" s="93">
        <f>I8/E8</f>
        <v>763.49421375935822</v>
      </c>
      <c r="K8" s="59"/>
      <c r="L8" s="60">
        <f>F8*$L$5</f>
        <v>2125000</v>
      </c>
      <c r="M8" s="66"/>
      <c r="N8" s="60"/>
      <c r="O8" s="61">
        <f>F8/30</f>
        <v>20.833333333333332</v>
      </c>
      <c r="P8" s="61">
        <f>O8*220</f>
        <v>4583.333333333333</v>
      </c>
      <c r="Q8" s="61" t="e">
        <f>#REF!*220</f>
        <v>#REF!</v>
      </c>
    </row>
    <row r="9" spans="1:19" s="62" customFormat="1" ht="24.95" customHeight="1">
      <c r="A9" s="86" t="s">
        <v>21</v>
      </c>
      <c r="B9" s="87">
        <v>6.61</v>
      </c>
      <c r="C9" s="88">
        <v>12.22</v>
      </c>
      <c r="D9" s="116">
        <f t="shared" si="0"/>
        <v>60.310256123058544</v>
      </c>
      <c r="E9" s="94">
        <v>161534.99</v>
      </c>
      <c r="F9" s="90">
        <v>850</v>
      </c>
      <c r="G9" s="95">
        <v>0</v>
      </c>
      <c r="H9" s="97">
        <v>2875</v>
      </c>
      <c r="I9" s="92">
        <f>(F9*3500)+(G9*13000)+(H9*12750)</f>
        <v>39631250</v>
      </c>
      <c r="J9" s="93">
        <f>I9/E9</f>
        <v>245.34158203123673</v>
      </c>
      <c r="K9" s="59"/>
      <c r="L9" s="60"/>
      <c r="M9" s="66"/>
      <c r="N9" s="60"/>
      <c r="O9" s="61"/>
      <c r="P9" s="61"/>
      <c r="Q9" s="61"/>
    </row>
    <row r="10" spans="1:19" ht="24.95" customHeight="1">
      <c r="A10" s="36" t="s">
        <v>22</v>
      </c>
      <c r="B10" s="37">
        <f>AVERAGE(B6:B9)</f>
        <v>7.0183333333333335</v>
      </c>
      <c r="C10" s="37">
        <f>AVERAGE(C6:C9)</f>
        <v>10.088333333333333</v>
      </c>
      <c r="D10" s="37">
        <f>AVERAGE(D6:D9)</f>
        <v>33.01624010603345</v>
      </c>
      <c r="E10" s="39">
        <f>SUM(E6:E9)</f>
        <v>353722.79</v>
      </c>
      <c r="F10" s="39">
        <f>SUM(F6:F9)</f>
        <v>1475</v>
      </c>
      <c r="G10" s="39">
        <f>SUM(G6:G9)</f>
        <v>0</v>
      </c>
      <c r="H10" s="39">
        <f>SUM(H6:H9)</f>
        <v>9270</v>
      </c>
      <c r="I10" s="39">
        <f>SUM(I6:I9)</f>
        <v>123355000</v>
      </c>
      <c r="J10" s="77">
        <f>I10/E10</f>
        <v>348.733537921037</v>
      </c>
      <c r="O10" s="41"/>
      <c r="Q10" s="12"/>
    </row>
    <row r="11" spans="1:19">
      <c r="N11" s="42"/>
      <c r="Q11" s="12"/>
      <c r="S11" s="43"/>
    </row>
  </sheetData>
  <sheetProtection selectLockedCells="1" selectUnlockedCells="1"/>
  <pageMargins left="0.7" right="0.7" top="0.75" bottom="0.75" header="0.51180555555555551" footer="0.51180555555555551"/>
  <pageSetup firstPageNumber="0" orientation="portrait" horizontalDpi="300" verticalDpi="300" r:id="rId1"/>
  <headerFooter alignWithMargins="0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>
    <tabColor rgb="FF00B050"/>
  </sheetPr>
  <dimension ref="A2:S11"/>
  <sheetViews>
    <sheetView zoomScale="85" zoomScaleNormal="85" workbookViewId="0">
      <selection activeCell="B6" sqref="B6:J6"/>
    </sheetView>
  </sheetViews>
  <sheetFormatPr defaultRowHeight="15"/>
  <cols>
    <col min="1" max="1" width="17.28515625" style="2" customWidth="1"/>
    <col min="2" max="2" width="12.5703125" style="2" customWidth="1"/>
    <col min="3" max="3" width="13" style="2" customWidth="1"/>
    <col min="4" max="4" width="18" style="2" bestFit="1" customWidth="1"/>
    <col min="5" max="5" width="15.7109375" style="2" customWidth="1"/>
    <col min="6" max="6" width="19.5703125" style="2" customWidth="1"/>
    <col min="7" max="8" width="17.42578125" style="2" customWidth="1"/>
    <col min="9" max="9" width="19.5703125" style="2" customWidth="1"/>
    <col min="10" max="10" width="15.85546875" style="2" customWidth="1"/>
    <col min="11" max="11" width="14.5703125" style="2" customWidth="1"/>
    <col min="12" max="14" width="0" style="2" hidden="1" customWidth="1"/>
    <col min="15" max="16" width="14.42578125" style="2" customWidth="1"/>
    <col min="17" max="17" width="13.28515625" style="2" customWidth="1"/>
    <col min="18" max="18" width="10.5703125" style="2" bestFit="1" customWidth="1"/>
    <col min="19" max="19" width="13.28515625" style="2" customWidth="1"/>
    <col min="20" max="257" width="8.7109375" style="2"/>
    <col min="258" max="258" width="17.28515625" style="2" customWidth="1"/>
    <col min="259" max="259" width="12.5703125" style="2" customWidth="1"/>
    <col min="260" max="260" width="13" style="2" customWidth="1"/>
    <col min="261" max="261" width="15.7109375" style="2" customWidth="1"/>
    <col min="262" max="262" width="19.5703125" style="2" customWidth="1"/>
    <col min="263" max="264" width="17.42578125" style="2" customWidth="1"/>
    <col min="265" max="265" width="19.5703125" style="2" customWidth="1"/>
    <col min="266" max="266" width="15.85546875" style="2" customWidth="1"/>
    <col min="267" max="267" width="14.5703125" style="2" customWidth="1"/>
    <col min="268" max="270" width="0" style="2" hidden="1" customWidth="1"/>
    <col min="271" max="272" width="14.42578125" style="2" customWidth="1"/>
    <col min="273" max="273" width="13.28515625" style="2" customWidth="1"/>
    <col min="274" max="274" width="10.5703125" style="2" bestFit="1" customWidth="1"/>
    <col min="275" max="275" width="13.28515625" style="2" customWidth="1"/>
    <col min="276" max="513" width="8.7109375" style="2"/>
    <col min="514" max="514" width="17.28515625" style="2" customWidth="1"/>
    <col min="515" max="515" width="12.5703125" style="2" customWidth="1"/>
    <col min="516" max="516" width="13" style="2" customWidth="1"/>
    <col min="517" max="517" width="15.7109375" style="2" customWidth="1"/>
    <col min="518" max="518" width="19.5703125" style="2" customWidth="1"/>
    <col min="519" max="520" width="17.42578125" style="2" customWidth="1"/>
    <col min="521" max="521" width="19.5703125" style="2" customWidth="1"/>
    <col min="522" max="522" width="15.85546875" style="2" customWidth="1"/>
    <col min="523" max="523" width="14.5703125" style="2" customWidth="1"/>
    <col min="524" max="526" width="0" style="2" hidden="1" customWidth="1"/>
    <col min="527" max="528" width="14.42578125" style="2" customWidth="1"/>
    <col min="529" max="529" width="13.28515625" style="2" customWidth="1"/>
    <col min="530" max="530" width="10.5703125" style="2" bestFit="1" customWidth="1"/>
    <col min="531" max="531" width="13.28515625" style="2" customWidth="1"/>
    <col min="532" max="769" width="8.7109375" style="2"/>
    <col min="770" max="770" width="17.28515625" style="2" customWidth="1"/>
    <col min="771" max="771" width="12.5703125" style="2" customWidth="1"/>
    <col min="772" max="772" width="13" style="2" customWidth="1"/>
    <col min="773" max="773" width="15.7109375" style="2" customWidth="1"/>
    <col min="774" max="774" width="19.5703125" style="2" customWidth="1"/>
    <col min="775" max="776" width="17.42578125" style="2" customWidth="1"/>
    <col min="777" max="777" width="19.5703125" style="2" customWidth="1"/>
    <col min="778" max="778" width="15.85546875" style="2" customWidth="1"/>
    <col min="779" max="779" width="14.5703125" style="2" customWidth="1"/>
    <col min="780" max="782" width="0" style="2" hidden="1" customWidth="1"/>
    <col min="783" max="784" width="14.42578125" style="2" customWidth="1"/>
    <col min="785" max="785" width="13.28515625" style="2" customWidth="1"/>
    <col min="786" max="786" width="10.5703125" style="2" bestFit="1" customWidth="1"/>
    <col min="787" max="787" width="13.28515625" style="2" customWidth="1"/>
    <col min="788" max="1025" width="8.7109375" style="2"/>
    <col min="1026" max="1026" width="17.28515625" style="2" customWidth="1"/>
    <col min="1027" max="1027" width="12.5703125" style="2" customWidth="1"/>
    <col min="1028" max="1028" width="13" style="2" customWidth="1"/>
    <col min="1029" max="1029" width="15.7109375" style="2" customWidth="1"/>
    <col min="1030" max="1030" width="19.5703125" style="2" customWidth="1"/>
    <col min="1031" max="1032" width="17.42578125" style="2" customWidth="1"/>
    <col min="1033" max="1033" width="19.5703125" style="2" customWidth="1"/>
    <col min="1034" max="1034" width="15.85546875" style="2" customWidth="1"/>
    <col min="1035" max="1035" width="14.5703125" style="2" customWidth="1"/>
    <col min="1036" max="1038" width="0" style="2" hidden="1" customWidth="1"/>
    <col min="1039" max="1040" width="14.42578125" style="2" customWidth="1"/>
    <col min="1041" max="1041" width="13.28515625" style="2" customWidth="1"/>
    <col min="1042" max="1042" width="10.5703125" style="2" bestFit="1" customWidth="1"/>
    <col min="1043" max="1043" width="13.28515625" style="2" customWidth="1"/>
    <col min="1044" max="1281" width="8.7109375" style="2"/>
    <col min="1282" max="1282" width="17.28515625" style="2" customWidth="1"/>
    <col min="1283" max="1283" width="12.5703125" style="2" customWidth="1"/>
    <col min="1284" max="1284" width="13" style="2" customWidth="1"/>
    <col min="1285" max="1285" width="15.7109375" style="2" customWidth="1"/>
    <col min="1286" max="1286" width="19.5703125" style="2" customWidth="1"/>
    <col min="1287" max="1288" width="17.42578125" style="2" customWidth="1"/>
    <col min="1289" max="1289" width="19.5703125" style="2" customWidth="1"/>
    <col min="1290" max="1290" width="15.85546875" style="2" customWidth="1"/>
    <col min="1291" max="1291" width="14.5703125" style="2" customWidth="1"/>
    <col min="1292" max="1294" width="0" style="2" hidden="1" customWidth="1"/>
    <col min="1295" max="1296" width="14.42578125" style="2" customWidth="1"/>
    <col min="1297" max="1297" width="13.28515625" style="2" customWidth="1"/>
    <col min="1298" max="1298" width="10.5703125" style="2" bestFit="1" customWidth="1"/>
    <col min="1299" max="1299" width="13.28515625" style="2" customWidth="1"/>
    <col min="1300" max="1537" width="8.7109375" style="2"/>
    <col min="1538" max="1538" width="17.28515625" style="2" customWidth="1"/>
    <col min="1539" max="1539" width="12.5703125" style="2" customWidth="1"/>
    <col min="1540" max="1540" width="13" style="2" customWidth="1"/>
    <col min="1541" max="1541" width="15.7109375" style="2" customWidth="1"/>
    <col min="1542" max="1542" width="19.5703125" style="2" customWidth="1"/>
    <col min="1543" max="1544" width="17.42578125" style="2" customWidth="1"/>
    <col min="1545" max="1545" width="19.5703125" style="2" customWidth="1"/>
    <col min="1546" max="1546" width="15.85546875" style="2" customWidth="1"/>
    <col min="1547" max="1547" width="14.5703125" style="2" customWidth="1"/>
    <col min="1548" max="1550" width="0" style="2" hidden="1" customWidth="1"/>
    <col min="1551" max="1552" width="14.42578125" style="2" customWidth="1"/>
    <col min="1553" max="1553" width="13.28515625" style="2" customWidth="1"/>
    <col min="1554" max="1554" width="10.5703125" style="2" bestFit="1" customWidth="1"/>
    <col min="1555" max="1555" width="13.28515625" style="2" customWidth="1"/>
    <col min="1556" max="1793" width="8.7109375" style="2"/>
    <col min="1794" max="1794" width="17.28515625" style="2" customWidth="1"/>
    <col min="1795" max="1795" width="12.5703125" style="2" customWidth="1"/>
    <col min="1796" max="1796" width="13" style="2" customWidth="1"/>
    <col min="1797" max="1797" width="15.7109375" style="2" customWidth="1"/>
    <col min="1798" max="1798" width="19.5703125" style="2" customWidth="1"/>
    <col min="1799" max="1800" width="17.42578125" style="2" customWidth="1"/>
    <col min="1801" max="1801" width="19.5703125" style="2" customWidth="1"/>
    <col min="1802" max="1802" width="15.85546875" style="2" customWidth="1"/>
    <col min="1803" max="1803" width="14.5703125" style="2" customWidth="1"/>
    <col min="1804" max="1806" width="0" style="2" hidden="1" customWidth="1"/>
    <col min="1807" max="1808" width="14.42578125" style="2" customWidth="1"/>
    <col min="1809" max="1809" width="13.28515625" style="2" customWidth="1"/>
    <col min="1810" max="1810" width="10.5703125" style="2" bestFit="1" customWidth="1"/>
    <col min="1811" max="1811" width="13.28515625" style="2" customWidth="1"/>
    <col min="1812" max="2049" width="8.7109375" style="2"/>
    <col min="2050" max="2050" width="17.28515625" style="2" customWidth="1"/>
    <col min="2051" max="2051" width="12.5703125" style="2" customWidth="1"/>
    <col min="2052" max="2052" width="13" style="2" customWidth="1"/>
    <col min="2053" max="2053" width="15.7109375" style="2" customWidth="1"/>
    <col min="2054" max="2054" width="19.5703125" style="2" customWidth="1"/>
    <col min="2055" max="2056" width="17.42578125" style="2" customWidth="1"/>
    <col min="2057" max="2057" width="19.5703125" style="2" customWidth="1"/>
    <col min="2058" max="2058" width="15.85546875" style="2" customWidth="1"/>
    <col min="2059" max="2059" width="14.5703125" style="2" customWidth="1"/>
    <col min="2060" max="2062" width="0" style="2" hidden="1" customWidth="1"/>
    <col min="2063" max="2064" width="14.42578125" style="2" customWidth="1"/>
    <col min="2065" max="2065" width="13.28515625" style="2" customWidth="1"/>
    <col min="2066" max="2066" width="10.5703125" style="2" bestFit="1" customWidth="1"/>
    <col min="2067" max="2067" width="13.28515625" style="2" customWidth="1"/>
    <col min="2068" max="2305" width="8.7109375" style="2"/>
    <col min="2306" max="2306" width="17.28515625" style="2" customWidth="1"/>
    <col min="2307" max="2307" width="12.5703125" style="2" customWidth="1"/>
    <col min="2308" max="2308" width="13" style="2" customWidth="1"/>
    <col min="2309" max="2309" width="15.7109375" style="2" customWidth="1"/>
    <col min="2310" max="2310" width="19.5703125" style="2" customWidth="1"/>
    <col min="2311" max="2312" width="17.42578125" style="2" customWidth="1"/>
    <col min="2313" max="2313" width="19.5703125" style="2" customWidth="1"/>
    <col min="2314" max="2314" width="15.85546875" style="2" customWidth="1"/>
    <col min="2315" max="2315" width="14.5703125" style="2" customWidth="1"/>
    <col min="2316" max="2318" width="0" style="2" hidden="1" customWidth="1"/>
    <col min="2319" max="2320" width="14.42578125" style="2" customWidth="1"/>
    <col min="2321" max="2321" width="13.28515625" style="2" customWidth="1"/>
    <col min="2322" max="2322" width="10.5703125" style="2" bestFit="1" customWidth="1"/>
    <col min="2323" max="2323" width="13.28515625" style="2" customWidth="1"/>
    <col min="2324" max="2561" width="8.7109375" style="2"/>
    <col min="2562" max="2562" width="17.28515625" style="2" customWidth="1"/>
    <col min="2563" max="2563" width="12.5703125" style="2" customWidth="1"/>
    <col min="2564" max="2564" width="13" style="2" customWidth="1"/>
    <col min="2565" max="2565" width="15.7109375" style="2" customWidth="1"/>
    <col min="2566" max="2566" width="19.5703125" style="2" customWidth="1"/>
    <col min="2567" max="2568" width="17.42578125" style="2" customWidth="1"/>
    <col min="2569" max="2569" width="19.5703125" style="2" customWidth="1"/>
    <col min="2570" max="2570" width="15.85546875" style="2" customWidth="1"/>
    <col min="2571" max="2571" width="14.5703125" style="2" customWidth="1"/>
    <col min="2572" max="2574" width="0" style="2" hidden="1" customWidth="1"/>
    <col min="2575" max="2576" width="14.42578125" style="2" customWidth="1"/>
    <col min="2577" max="2577" width="13.28515625" style="2" customWidth="1"/>
    <col min="2578" max="2578" width="10.5703125" style="2" bestFit="1" customWidth="1"/>
    <col min="2579" max="2579" width="13.28515625" style="2" customWidth="1"/>
    <col min="2580" max="2817" width="8.7109375" style="2"/>
    <col min="2818" max="2818" width="17.28515625" style="2" customWidth="1"/>
    <col min="2819" max="2819" width="12.5703125" style="2" customWidth="1"/>
    <col min="2820" max="2820" width="13" style="2" customWidth="1"/>
    <col min="2821" max="2821" width="15.7109375" style="2" customWidth="1"/>
    <col min="2822" max="2822" width="19.5703125" style="2" customWidth="1"/>
    <col min="2823" max="2824" width="17.42578125" style="2" customWidth="1"/>
    <col min="2825" max="2825" width="19.5703125" style="2" customWidth="1"/>
    <col min="2826" max="2826" width="15.85546875" style="2" customWidth="1"/>
    <col min="2827" max="2827" width="14.5703125" style="2" customWidth="1"/>
    <col min="2828" max="2830" width="0" style="2" hidden="1" customWidth="1"/>
    <col min="2831" max="2832" width="14.42578125" style="2" customWidth="1"/>
    <col min="2833" max="2833" width="13.28515625" style="2" customWidth="1"/>
    <col min="2834" max="2834" width="10.5703125" style="2" bestFit="1" customWidth="1"/>
    <col min="2835" max="2835" width="13.28515625" style="2" customWidth="1"/>
    <col min="2836" max="3073" width="8.7109375" style="2"/>
    <col min="3074" max="3074" width="17.28515625" style="2" customWidth="1"/>
    <col min="3075" max="3075" width="12.5703125" style="2" customWidth="1"/>
    <col min="3076" max="3076" width="13" style="2" customWidth="1"/>
    <col min="3077" max="3077" width="15.7109375" style="2" customWidth="1"/>
    <col min="3078" max="3078" width="19.5703125" style="2" customWidth="1"/>
    <col min="3079" max="3080" width="17.42578125" style="2" customWidth="1"/>
    <col min="3081" max="3081" width="19.5703125" style="2" customWidth="1"/>
    <col min="3082" max="3082" width="15.85546875" style="2" customWidth="1"/>
    <col min="3083" max="3083" width="14.5703125" style="2" customWidth="1"/>
    <col min="3084" max="3086" width="0" style="2" hidden="1" customWidth="1"/>
    <col min="3087" max="3088" width="14.42578125" style="2" customWidth="1"/>
    <col min="3089" max="3089" width="13.28515625" style="2" customWidth="1"/>
    <col min="3090" max="3090" width="10.5703125" style="2" bestFit="1" customWidth="1"/>
    <col min="3091" max="3091" width="13.28515625" style="2" customWidth="1"/>
    <col min="3092" max="3329" width="8.7109375" style="2"/>
    <col min="3330" max="3330" width="17.28515625" style="2" customWidth="1"/>
    <col min="3331" max="3331" width="12.5703125" style="2" customWidth="1"/>
    <col min="3332" max="3332" width="13" style="2" customWidth="1"/>
    <col min="3333" max="3333" width="15.7109375" style="2" customWidth="1"/>
    <col min="3334" max="3334" width="19.5703125" style="2" customWidth="1"/>
    <col min="3335" max="3336" width="17.42578125" style="2" customWidth="1"/>
    <col min="3337" max="3337" width="19.5703125" style="2" customWidth="1"/>
    <col min="3338" max="3338" width="15.85546875" style="2" customWidth="1"/>
    <col min="3339" max="3339" width="14.5703125" style="2" customWidth="1"/>
    <col min="3340" max="3342" width="0" style="2" hidden="1" customWidth="1"/>
    <col min="3343" max="3344" width="14.42578125" style="2" customWidth="1"/>
    <col min="3345" max="3345" width="13.28515625" style="2" customWidth="1"/>
    <col min="3346" max="3346" width="10.5703125" style="2" bestFit="1" customWidth="1"/>
    <col min="3347" max="3347" width="13.28515625" style="2" customWidth="1"/>
    <col min="3348" max="3585" width="8.7109375" style="2"/>
    <col min="3586" max="3586" width="17.28515625" style="2" customWidth="1"/>
    <col min="3587" max="3587" width="12.5703125" style="2" customWidth="1"/>
    <col min="3588" max="3588" width="13" style="2" customWidth="1"/>
    <col min="3589" max="3589" width="15.7109375" style="2" customWidth="1"/>
    <col min="3590" max="3590" width="19.5703125" style="2" customWidth="1"/>
    <col min="3591" max="3592" width="17.42578125" style="2" customWidth="1"/>
    <col min="3593" max="3593" width="19.5703125" style="2" customWidth="1"/>
    <col min="3594" max="3594" width="15.85546875" style="2" customWidth="1"/>
    <col min="3595" max="3595" width="14.5703125" style="2" customWidth="1"/>
    <col min="3596" max="3598" width="0" style="2" hidden="1" customWidth="1"/>
    <col min="3599" max="3600" width="14.42578125" style="2" customWidth="1"/>
    <col min="3601" max="3601" width="13.28515625" style="2" customWidth="1"/>
    <col min="3602" max="3602" width="10.5703125" style="2" bestFit="1" customWidth="1"/>
    <col min="3603" max="3603" width="13.28515625" style="2" customWidth="1"/>
    <col min="3604" max="3841" width="8.7109375" style="2"/>
    <col min="3842" max="3842" width="17.28515625" style="2" customWidth="1"/>
    <col min="3843" max="3843" width="12.5703125" style="2" customWidth="1"/>
    <col min="3844" max="3844" width="13" style="2" customWidth="1"/>
    <col min="3845" max="3845" width="15.7109375" style="2" customWidth="1"/>
    <col min="3846" max="3846" width="19.5703125" style="2" customWidth="1"/>
    <col min="3847" max="3848" width="17.42578125" style="2" customWidth="1"/>
    <col min="3849" max="3849" width="19.5703125" style="2" customWidth="1"/>
    <col min="3850" max="3850" width="15.85546875" style="2" customWidth="1"/>
    <col min="3851" max="3851" width="14.5703125" style="2" customWidth="1"/>
    <col min="3852" max="3854" width="0" style="2" hidden="1" customWidth="1"/>
    <col min="3855" max="3856" width="14.42578125" style="2" customWidth="1"/>
    <col min="3857" max="3857" width="13.28515625" style="2" customWidth="1"/>
    <col min="3858" max="3858" width="10.5703125" style="2" bestFit="1" customWidth="1"/>
    <col min="3859" max="3859" width="13.28515625" style="2" customWidth="1"/>
    <col min="3860" max="4097" width="8.7109375" style="2"/>
    <col min="4098" max="4098" width="17.28515625" style="2" customWidth="1"/>
    <col min="4099" max="4099" width="12.5703125" style="2" customWidth="1"/>
    <col min="4100" max="4100" width="13" style="2" customWidth="1"/>
    <col min="4101" max="4101" width="15.7109375" style="2" customWidth="1"/>
    <col min="4102" max="4102" width="19.5703125" style="2" customWidth="1"/>
    <col min="4103" max="4104" width="17.42578125" style="2" customWidth="1"/>
    <col min="4105" max="4105" width="19.5703125" style="2" customWidth="1"/>
    <col min="4106" max="4106" width="15.85546875" style="2" customWidth="1"/>
    <col min="4107" max="4107" width="14.5703125" style="2" customWidth="1"/>
    <col min="4108" max="4110" width="0" style="2" hidden="1" customWidth="1"/>
    <col min="4111" max="4112" width="14.42578125" style="2" customWidth="1"/>
    <col min="4113" max="4113" width="13.28515625" style="2" customWidth="1"/>
    <col min="4114" max="4114" width="10.5703125" style="2" bestFit="1" customWidth="1"/>
    <col min="4115" max="4115" width="13.28515625" style="2" customWidth="1"/>
    <col min="4116" max="4353" width="8.7109375" style="2"/>
    <col min="4354" max="4354" width="17.28515625" style="2" customWidth="1"/>
    <col min="4355" max="4355" width="12.5703125" style="2" customWidth="1"/>
    <col min="4356" max="4356" width="13" style="2" customWidth="1"/>
    <col min="4357" max="4357" width="15.7109375" style="2" customWidth="1"/>
    <col min="4358" max="4358" width="19.5703125" style="2" customWidth="1"/>
    <col min="4359" max="4360" width="17.42578125" style="2" customWidth="1"/>
    <col min="4361" max="4361" width="19.5703125" style="2" customWidth="1"/>
    <col min="4362" max="4362" width="15.85546875" style="2" customWidth="1"/>
    <col min="4363" max="4363" width="14.5703125" style="2" customWidth="1"/>
    <col min="4364" max="4366" width="0" style="2" hidden="1" customWidth="1"/>
    <col min="4367" max="4368" width="14.42578125" style="2" customWidth="1"/>
    <col min="4369" max="4369" width="13.28515625" style="2" customWidth="1"/>
    <col min="4370" max="4370" width="10.5703125" style="2" bestFit="1" customWidth="1"/>
    <col min="4371" max="4371" width="13.28515625" style="2" customWidth="1"/>
    <col min="4372" max="4609" width="8.7109375" style="2"/>
    <col min="4610" max="4610" width="17.28515625" style="2" customWidth="1"/>
    <col min="4611" max="4611" width="12.5703125" style="2" customWidth="1"/>
    <col min="4612" max="4612" width="13" style="2" customWidth="1"/>
    <col min="4613" max="4613" width="15.7109375" style="2" customWidth="1"/>
    <col min="4614" max="4614" width="19.5703125" style="2" customWidth="1"/>
    <col min="4615" max="4616" width="17.42578125" style="2" customWidth="1"/>
    <col min="4617" max="4617" width="19.5703125" style="2" customWidth="1"/>
    <col min="4618" max="4618" width="15.85546875" style="2" customWidth="1"/>
    <col min="4619" max="4619" width="14.5703125" style="2" customWidth="1"/>
    <col min="4620" max="4622" width="0" style="2" hidden="1" customWidth="1"/>
    <col min="4623" max="4624" width="14.42578125" style="2" customWidth="1"/>
    <col min="4625" max="4625" width="13.28515625" style="2" customWidth="1"/>
    <col min="4626" max="4626" width="10.5703125" style="2" bestFit="1" customWidth="1"/>
    <col min="4627" max="4627" width="13.28515625" style="2" customWidth="1"/>
    <col min="4628" max="4865" width="8.7109375" style="2"/>
    <col min="4866" max="4866" width="17.28515625" style="2" customWidth="1"/>
    <col min="4867" max="4867" width="12.5703125" style="2" customWidth="1"/>
    <col min="4868" max="4868" width="13" style="2" customWidth="1"/>
    <col min="4869" max="4869" width="15.7109375" style="2" customWidth="1"/>
    <col min="4870" max="4870" width="19.5703125" style="2" customWidth="1"/>
    <col min="4871" max="4872" width="17.42578125" style="2" customWidth="1"/>
    <col min="4873" max="4873" width="19.5703125" style="2" customWidth="1"/>
    <col min="4874" max="4874" width="15.85546875" style="2" customWidth="1"/>
    <col min="4875" max="4875" width="14.5703125" style="2" customWidth="1"/>
    <col min="4876" max="4878" width="0" style="2" hidden="1" customWidth="1"/>
    <col min="4879" max="4880" width="14.42578125" style="2" customWidth="1"/>
    <col min="4881" max="4881" width="13.28515625" style="2" customWidth="1"/>
    <col min="4882" max="4882" width="10.5703125" style="2" bestFit="1" customWidth="1"/>
    <col min="4883" max="4883" width="13.28515625" style="2" customWidth="1"/>
    <col min="4884" max="5121" width="8.7109375" style="2"/>
    <col min="5122" max="5122" width="17.28515625" style="2" customWidth="1"/>
    <col min="5123" max="5123" width="12.5703125" style="2" customWidth="1"/>
    <col min="5124" max="5124" width="13" style="2" customWidth="1"/>
    <col min="5125" max="5125" width="15.7109375" style="2" customWidth="1"/>
    <col min="5126" max="5126" width="19.5703125" style="2" customWidth="1"/>
    <col min="5127" max="5128" width="17.42578125" style="2" customWidth="1"/>
    <col min="5129" max="5129" width="19.5703125" style="2" customWidth="1"/>
    <col min="5130" max="5130" width="15.85546875" style="2" customWidth="1"/>
    <col min="5131" max="5131" width="14.5703125" style="2" customWidth="1"/>
    <col min="5132" max="5134" width="0" style="2" hidden="1" customWidth="1"/>
    <col min="5135" max="5136" width="14.42578125" style="2" customWidth="1"/>
    <col min="5137" max="5137" width="13.28515625" style="2" customWidth="1"/>
    <col min="5138" max="5138" width="10.5703125" style="2" bestFit="1" customWidth="1"/>
    <col min="5139" max="5139" width="13.28515625" style="2" customWidth="1"/>
    <col min="5140" max="5377" width="8.7109375" style="2"/>
    <col min="5378" max="5378" width="17.28515625" style="2" customWidth="1"/>
    <col min="5379" max="5379" width="12.5703125" style="2" customWidth="1"/>
    <col min="5380" max="5380" width="13" style="2" customWidth="1"/>
    <col min="5381" max="5381" width="15.7109375" style="2" customWidth="1"/>
    <col min="5382" max="5382" width="19.5703125" style="2" customWidth="1"/>
    <col min="5383" max="5384" width="17.42578125" style="2" customWidth="1"/>
    <col min="5385" max="5385" width="19.5703125" style="2" customWidth="1"/>
    <col min="5386" max="5386" width="15.85546875" style="2" customWidth="1"/>
    <col min="5387" max="5387" width="14.5703125" style="2" customWidth="1"/>
    <col min="5388" max="5390" width="0" style="2" hidden="1" customWidth="1"/>
    <col min="5391" max="5392" width="14.42578125" style="2" customWidth="1"/>
    <col min="5393" max="5393" width="13.28515625" style="2" customWidth="1"/>
    <col min="5394" max="5394" width="10.5703125" style="2" bestFit="1" customWidth="1"/>
    <col min="5395" max="5395" width="13.28515625" style="2" customWidth="1"/>
    <col min="5396" max="5633" width="8.7109375" style="2"/>
    <col min="5634" max="5634" width="17.28515625" style="2" customWidth="1"/>
    <col min="5635" max="5635" width="12.5703125" style="2" customWidth="1"/>
    <col min="5636" max="5636" width="13" style="2" customWidth="1"/>
    <col min="5637" max="5637" width="15.7109375" style="2" customWidth="1"/>
    <col min="5638" max="5638" width="19.5703125" style="2" customWidth="1"/>
    <col min="5639" max="5640" width="17.42578125" style="2" customWidth="1"/>
    <col min="5641" max="5641" width="19.5703125" style="2" customWidth="1"/>
    <col min="5642" max="5642" width="15.85546875" style="2" customWidth="1"/>
    <col min="5643" max="5643" width="14.5703125" style="2" customWidth="1"/>
    <col min="5644" max="5646" width="0" style="2" hidden="1" customWidth="1"/>
    <col min="5647" max="5648" width="14.42578125" style="2" customWidth="1"/>
    <col min="5649" max="5649" width="13.28515625" style="2" customWidth="1"/>
    <col min="5650" max="5650" width="10.5703125" style="2" bestFit="1" customWidth="1"/>
    <col min="5651" max="5651" width="13.28515625" style="2" customWidth="1"/>
    <col min="5652" max="5889" width="8.7109375" style="2"/>
    <col min="5890" max="5890" width="17.28515625" style="2" customWidth="1"/>
    <col min="5891" max="5891" width="12.5703125" style="2" customWidth="1"/>
    <col min="5892" max="5892" width="13" style="2" customWidth="1"/>
    <col min="5893" max="5893" width="15.7109375" style="2" customWidth="1"/>
    <col min="5894" max="5894" width="19.5703125" style="2" customWidth="1"/>
    <col min="5895" max="5896" width="17.42578125" style="2" customWidth="1"/>
    <col min="5897" max="5897" width="19.5703125" style="2" customWidth="1"/>
    <col min="5898" max="5898" width="15.85546875" style="2" customWidth="1"/>
    <col min="5899" max="5899" width="14.5703125" style="2" customWidth="1"/>
    <col min="5900" max="5902" width="0" style="2" hidden="1" customWidth="1"/>
    <col min="5903" max="5904" width="14.42578125" style="2" customWidth="1"/>
    <col min="5905" max="5905" width="13.28515625" style="2" customWidth="1"/>
    <col min="5906" max="5906" width="10.5703125" style="2" bestFit="1" customWidth="1"/>
    <col min="5907" max="5907" width="13.28515625" style="2" customWidth="1"/>
    <col min="5908" max="6145" width="8.7109375" style="2"/>
    <col min="6146" max="6146" width="17.28515625" style="2" customWidth="1"/>
    <col min="6147" max="6147" width="12.5703125" style="2" customWidth="1"/>
    <col min="6148" max="6148" width="13" style="2" customWidth="1"/>
    <col min="6149" max="6149" width="15.7109375" style="2" customWidth="1"/>
    <col min="6150" max="6150" width="19.5703125" style="2" customWidth="1"/>
    <col min="6151" max="6152" width="17.42578125" style="2" customWidth="1"/>
    <col min="6153" max="6153" width="19.5703125" style="2" customWidth="1"/>
    <col min="6154" max="6154" width="15.85546875" style="2" customWidth="1"/>
    <col min="6155" max="6155" width="14.5703125" style="2" customWidth="1"/>
    <col min="6156" max="6158" width="0" style="2" hidden="1" customWidth="1"/>
    <col min="6159" max="6160" width="14.42578125" style="2" customWidth="1"/>
    <col min="6161" max="6161" width="13.28515625" style="2" customWidth="1"/>
    <col min="6162" max="6162" width="10.5703125" style="2" bestFit="1" customWidth="1"/>
    <col min="6163" max="6163" width="13.28515625" style="2" customWidth="1"/>
    <col min="6164" max="6401" width="8.7109375" style="2"/>
    <col min="6402" max="6402" width="17.28515625" style="2" customWidth="1"/>
    <col min="6403" max="6403" width="12.5703125" style="2" customWidth="1"/>
    <col min="6404" max="6404" width="13" style="2" customWidth="1"/>
    <col min="6405" max="6405" width="15.7109375" style="2" customWidth="1"/>
    <col min="6406" max="6406" width="19.5703125" style="2" customWidth="1"/>
    <col min="6407" max="6408" width="17.42578125" style="2" customWidth="1"/>
    <col min="6409" max="6409" width="19.5703125" style="2" customWidth="1"/>
    <col min="6410" max="6410" width="15.85546875" style="2" customWidth="1"/>
    <col min="6411" max="6411" width="14.5703125" style="2" customWidth="1"/>
    <col min="6412" max="6414" width="0" style="2" hidden="1" customWidth="1"/>
    <col min="6415" max="6416" width="14.42578125" style="2" customWidth="1"/>
    <col min="6417" max="6417" width="13.28515625" style="2" customWidth="1"/>
    <col min="6418" max="6418" width="10.5703125" style="2" bestFit="1" customWidth="1"/>
    <col min="6419" max="6419" width="13.28515625" style="2" customWidth="1"/>
    <col min="6420" max="6657" width="8.7109375" style="2"/>
    <col min="6658" max="6658" width="17.28515625" style="2" customWidth="1"/>
    <col min="6659" max="6659" width="12.5703125" style="2" customWidth="1"/>
    <col min="6660" max="6660" width="13" style="2" customWidth="1"/>
    <col min="6661" max="6661" width="15.7109375" style="2" customWidth="1"/>
    <col min="6662" max="6662" width="19.5703125" style="2" customWidth="1"/>
    <col min="6663" max="6664" width="17.42578125" style="2" customWidth="1"/>
    <col min="6665" max="6665" width="19.5703125" style="2" customWidth="1"/>
    <col min="6666" max="6666" width="15.85546875" style="2" customWidth="1"/>
    <col min="6667" max="6667" width="14.5703125" style="2" customWidth="1"/>
    <col min="6668" max="6670" width="0" style="2" hidden="1" customWidth="1"/>
    <col min="6671" max="6672" width="14.42578125" style="2" customWidth="1"/>
    <col min="6673" max="6673" width="13.28515625" style="2" customWidth="1"/>
    <col min="6674" max="6674" width="10.5703125" style="2" bestFit="1" customWidth="1"/>
    <col min="6675" max="6675" width="13.28515625" style="2" customWidth="1"/>
    <col min="6676" max="6913" width="8.7109375" style="2"/>
    <col min="6914" max="6914" width="17.28515625" style="2" customWidth="1"/>
    <col min="6915" max="6915" width="12.5703125" style="2" customWidth="1"/>
    <col min="6916" max="6916" width="13" style="2" customWidth="1"/>
    <col min="6917" max="6917" width="15.7109375" style="2" customWidth="1"/>
    <col min="6918" max="6918" width="19.5703125" style="2" customWidth="1"/>
    <col min="6919" max="6920" width="17.42578125" style="2" customWidth="1"/>
    <col min="6921" max="6921" width="19.5703125" style="2" customWidth="1"/>
    <col min="6922" max="6922" width="15.85546875" style="2" customWidth="1"/>
    <col min="6923" max="6923" width="14.5703125" style="2" customWidth="1"/>
    <col min="6924" max="6926" width="0" style="2" hidden="1" customWidth="1"/>
    <col min="6927" max="6928" width="14.42578125" style="2" customWidth="1"/>
    <col min="6929" max="6929" width="13.28515625" style="2" customWidth="1"/>
    <col min="6930" max="6930" width="10.5703125" style="2" bestFit="1" customWidth="1"/>
    <col min="6931" max="6931" width="13.28515625" style="2" customWidth="1"/>
    <col min="6932" max="7169" width="8.7109375" style="2"/>
    <col min="7170" max="7170" width="17.28515625" style="2" customWidth="1"/>
    <col min="7171" max="7171" width="12.5703125" style="2" customWidth="1"/>
    <col min="7172" max="7172" width="13" style="2" customWidth="1"/>
    <col min="7173" max="7173" width="15.7109375" style="2" customWidth="1"/>
    <col min="7174" max="7174" width="19.5703125" style="2" customWidth="1"/>
    <col min="7175" max="7176" width="17.42578125" style="2" customWidth="1"/>
    <col min="7177" max="7177" width="19.5703125" style="2" customWidth="1"/>
    <col min="7178" max="7178" width="15.85546875" style="2" customWidth="1"/>
    <col min="7179" max="7179" width="14.5703125" style="2" customWidth="1"/>
    <col min="7180" max="7182" width="0" style="2" hidden="1" customWidth="1"/>
    <col min="7183" max="7184" width="14.42578125" style="2" customWidth="1"/>
    <col min="7185" max="7185" width="13.28515625" style="2" customWidth="1"/>
    <col min="7186" max="7186" width="10.5703125" style="2" bestFit="1" customWidth="1"/>
    <col min="7187" max="7187" width="13.28515625" style="2" customWidth="1"/>
    <col min="7188" max="7425" width="8.7109375" style="2"/>
    <col min="7426" max="7426" width="17.28515625" style="2" customWidth="1"/>
    <col min="7427" max="7427" width="12.5703125" style="2" customWidth="1"/>
    <col min="7428" max="7428" width="13" style="2" customWidth="1"/>
    <col min="7429" max="7429" width="15.7109375" style="2" customWidth="1"/>
    <col min="7430" max="7430" width="19.5703125" style="2" customWidth="1"/>
    <col min="7431" max="7432" width="17.42578125" style="2" customWidth="1"/>
    <col min="7433" max="7433" width="19.5703125" style="2" customWidth="1"/>
    <col min="7434" max="7434" width="15.85546875" style="2" customWidth="1"/>
    <col min="7435" max="7435" width="14.5703125" style="2" customWidth="1"/>
    <col min="7436" max="7438" width="0" style="2" hidden="1" customWidth="1"/>
    <col min="7439" max="7440" width="14.42578125" style="2" customWidth="1"/>
    <col min="7441" max="7441" width="13.28515625" style="2" customWidth="1"/>
    <col min="7442" max="7442" width="10.5703125" style="2" bestFit="1" customWidth="1"/>
    <col min="7443" max="7443" width="13.28515625" style="2" customWidth="1"/>
    <col min="7444" max="7681" width="8.7109375" style="2"/>
    <col min="7682" max="7682" width="17.28515625" style="2" customWidth="1"/>
    <col min="7683" max="7683" width="12.5703125" style="2" customWidth="1"/>
    <col min="7684" max="7684" width="13" style="2" customWidth="1"/>
    <col min="7685" max="7685" width="15.7109375" style="2" customWidth="1"/>
    <col min="7686" max="7686" width="19.5703125" style="2" customWidth="1"/>
    <col min="7687" max="7688" width="17.42578125" style="2" customWidth="1"/>
    <col min="7689" max="7689" width="19.5703125" style="2" customWidth="1"/>
    <col min="7690" max="7690" width="15.85546875" style="2" customWidth="1"/>
    <col min="7691" max="7691" width="14.5703125" style="2" customWidth="1"/>
    <col min="7692" max="7694" width="0" style="2" hidden="1" customWidth="1"/>
    <col min="7695" max="7696" width="14.42578125" style="2" customWidth="1"/>
    <col min="7697" max="7697" width="13.28515625" style="2" customWidth="1"/>
    <col min="7698" max="7698" width="10.5703125" style="2" bestFit="1" customWidth="1"/>
    <col min="7699" max="7699" width="13.28515625" style="2" customWidth="1"/>
    <col min="7700" max="7937" width="8.7109375" style="2"/>
    <col min="7938" max="7938" width="17.28515625" style="2" customWidth="1"/>
    <col min="7939" max="7939" width="12.5703125" style="2" customWidth="1"/>
    <col min="7940" max="7940" width="13" style="2" customWidth="1"/>
    <col min="7941" max="7941" width="15.7109375" style="2" customWidth="1"/>
    <col min="7942" max="7942" width="19.5703125" style="2" customWidth="1"/>
    <col min="7943" max="7944" width="17.42578125" style="2" customWidth="1"/>
    <col min="7945" max="7945" width="19.5703125" style="2" customWidth="1"/>
    <col min="7946" max="7946" width="15.85546875" style="2" customWidth="1"/>
    <col min="7947" max="7947" width="14.5703125" style="2" customWidth="1"/>
    <col min="7948" max="7950" width="0" style="2" hidden="1" customWidth="1"/>
    <col min="7951" max="7952" width="14.42578125" style="2" customWidth="1"/>
    <col min="7953" max="7953" width="13.28515625" style="2" customWidth="1"/>
    <col min="7954" max="7954" width="10.5703125" style="2" bestFit="1" customWidth="1"/>
    <col min="7955" max="7955" width="13.28515625" style="2" customWidth="1"/>
    <col min="7956" max="8193" width="8.7109375" style="2"/>
    <col min="8194" max="8194" width="17.28515625" style="2" customWidth="1"/>
    <col min="8195" max="8195" width="12.5703125" style="2" customWidth="1"/>
    <col min="8196" max="8196" width="13" style="2" customWidth="1"/>
    <col min="8197" max="8197" width="15.7109375" style="2" customWidth="1"/>
    <col min="8198" max="8198" width="19.5703125" style="2" customWidth="1"/>
    <col min="8199" max="8200" width="17.42578125" style="2" customWidth="1"/>
    <col min="8201" max="8201" width="19.5703125" style="2" customWidth="1"/>
    <col min="8202" max="8202" width="15.85546875" style="2" customWidth="1"/>
    <col min="8203" max="8203" width="14.5703125" style="2" customWidth="1"/>
    <col min="8204" max="8206" width="0" style="2" hidden="1" customWidth="1"/>
    <col min="8207" max="8208" width="14.42578125" style="2" customWidth="1"/>
    <col min="8209" max="8209" width="13.28515625" style="2" customWidth="1"/>
    <col min="8210" max="8210" width="10.5703125" style="2" bestFit="1" customWidth="1"/>
    <col min="8211" max="8211" width="13.28515625" style="2" customWidth="1"/>
    <col min="8212" max="8449" width="8.7109375" style="2"/>
    <col min="8450" max="8450" width="17.28515625" style="2" customWidth="1"/>
    <col min="8451" max="8451" width="12.5703125" style="2" customWidth="1"/>
    <col min="8452" max="8452" width="13" style="2" customWidth="1"/>
    <col min="8453" max="8453" width="15.7109375" style="2" customWidth="1"/>
    <col min="8454" max="8454" width="19.5703125" style="2" customWidth="1"/>
    <col min="8455" max="8456" width="17.42578125" style="2" customWidth="1"/>
    <col min="8457" max="8457" width="19.5703125" style="2" customWidth="1"/>
    <col min="8458" max="8458" width="15.85546875" style="2" customWidth="1"/>
    <col min="8459" max="8459" width="14.5703125" style="2" customWidth="1"/>
    <col min="8460" max="8462" width="0" style="2" hidden="1" customWidth="1"/>
    <col min="8463" max="8464" width="14.42578125" style="2" customWidth="1"/>
    <col min="8465" max="8465" width="13.28515625" style="2" customWidth="1"/>
    <col min="8466" max="8466" width="10.5703125" style="2" bestFit="1" customWidth="1"/>
    <col min="8467" max="8467" width="13.28515625" style="2" customWidth="1"/>
    <col min="8468" max="8705" width="8.7109375" style="2"/>
    <col min="8706" max="8706" width="17.28515625" style="2" customWidth="1"/>
    <col min="8707" max="8707" width="12.5703125" style="2" customWidth="1"/>
    <col min="8708" max="8708" width="13" style="2" customWidth="1"/>
    <col min="8709" max="8709" width="15.7109375" style="2" customWidth="1"/>
    <col min="8710" max="8710" width="19.5703125" style="2" customWidth="1"/>
    <col min="8711" max="8712" width="17.42578125" style="2" customWidth="1"/>
    <col min="8713" max="8713" width="19.5703125" style="2" customWidth="1"/>
    <col min="8714" max="8714" width="15.85546875" style="2" customWidth="1"/>
    <col min="8715" max="8715" width="14.5703125" style="2" customWidth="1"/>
    <col min="8716" max="8718" width="0" style="2" hidden="1" customWidth="1"/>
    <col min="8719" max="8720" width="14.42578125" style="2" customWidth="1"/>
    <col min="8721" max="8721" width="13.28515625" style="2" customWidth="1"/>
    <col min="8722" max="8722" width="10.5703125" style="2" bestFit="1" customWidth="1"/>
    <col min="8723" max="8723" width="13.28515625" style="2" customWidth="1"/>
    <col min="8724" max="8961" width="8.7109375" style="2"/>
    <col min="8962" max="8962" width="17.28515625" style="2" customWidth="1"/>
    <col min="8963" max="8963" width="12.5703125" style="2" customWidth="1"/>
    <col min="8964" max="8964" width="13" style="2" customWidth="1"/>
    <col min="8965" max="8965" width="15.7109375" style="2" customWidth="1"/>
    <col min="8966" max="8966" width="19.5703125" style="2" customWidth="1"/>
    <col min="8967" max="8968" width="17.42578125" style="2" customWidth="1"/>
    <col min="8969" max="8969" width="19.5703125" style="2" customWidth="1"/>
    <col min="8970" max="8970" width="15.85546875" style="2" customWidth="1"/>
    <col min="8971" max="8971" width="14.5703125" style="2" customWidth="1"/>
    <col min="8972" max="8974" width="0" style="2" hidden="1" customWidth="1"/>
    <col min="8975" max="8976" width="14.42578125" style="2" customWidth="1"/>
    <col min="8977" max="8977" width="13.28515625" style="2" customWidth="1"/>
    <col min="8978" max="8978" width="10.5703125" style="2" bestFit="1" customWidth="1"/>
    <col min="8979" max="8979" width="13.28515625" style="2" customWidth="1"/>
    <col min="8980" max="9217" width="8.7109375" style="2"/>
    <col min="9218" max="9218" width="17.28515625" style="2" customWidth="1"/>
    <col min="9219" max="9219" width="12.5703125" style="2" customWidth="1"/>
    <col min="9220" max="9220" width="13" style="2" customWidth="1"/>
    <col min="9221" max="9221" width="15.7109375" style="2" customWidth="1"/>
    <col min="9222" max="9222" width="19.5703125" style="2" customWidth="1"/>
    <col min="9223" max="9224" width="17.42578125" style="2" customWidth="1"/>
    <col min="9225" max="9225" width="19.5703125" style="2" customWidth="1"/>
    <col min="9226" max="9226" width="15.85546875" style="2" customWidth="1"/>
    <col min="9227" max="9227" width="14.5703125" style="2" customWidth="1"/>
    <col min="9228" max="9230" width="0" style="2" hidden="1" customWidth="1"/>
    <col min="9231" max="9232" width="14.42578125" style="2" customWidth="1"/>
    <col min="9233" max="9233" width="13.28515625" style="2" customWidth="1"/>
    <col min="9234" max="9234" width="10.5703125" style="2" bestFit="1" customWidth="1"/>
    <col min="9235" max="9235" width="13.28515625" style="2" customWidth="1"/>
    <col min="9236" max="9473" width="8.7109375" style="2"/>
    <col min="9474" max="9474" width="17.28515625" style="2" customWidth="1"/>
    <col min="9475" max="9475" width="12.5703125" style="2" customWidth="1"/>
    <col min="9476" max="9476" width="13" style="2" customWidth="1"/>
    <col min="9477" max="9477" width="15.7109375" style="2" customWidth="1"/>
    <col min="9478" max="9478" width="19.5703125" style="2" customWidth="1"/>
    <col min="9479" max="9480" width="17.42578125" style="2" customWidth="1"/>
    <col min="9481" max="9481" width="19.5703125" style="2" customWidth="1"/>
    <col min="9482" max="9482" width="15.85546875" style="2" customWidth="1"/>
    <col min="9483" max="9483" width="14.5703125" style="2" customWidth="1"/>
    <col min="9484" max="9486" width="0" style="2" hidden="1" customWidth="1"/>
    <col min="9487" max="9488" width="14.42578125" style="2" customWidth="1"/>
    <col min="9489" max="9489" width="13.28515625" style="2" customWidth="1"/>
    <col min="9490" max="9490" width="10.5703125" style="2" bestFit="1" customWidth="1"/>
    <col min="9491" max="9491" width="13.28515625" style="2" customWidth="1"/>
    <col min="9492" max="9729" width="8.7109375" style="2"/>
    <col min="9730" max="9730" width="17.28515625" style="2" customWidth="1"/>
    <col min="9731" max="9731" width="12.5703125" style="2" customWidth="1"/>
    <col min="9732" max="9732" width="13" style="2" customWidth="1"/>
    <col min="9733" max="9733" width="15.7109375" style="2" customWidth="1"/>
    <col min="9734" max="9734" width="19.5703125" style="2" customWidth="1"/>
    <col min="9735" max="9736" width="17.42578125" style="2" customWidth="1"/>
    <col min="9737" max="9737" width="19.5703125" style="2" customWidth="1"/>
    <col min="9738" max="9738" width="15.85546875" style="2" customWidth="1"/>
    <col min="9739" max="9739" width="14.5703125" style="2" customWidth="1"/>
    <col min="9740" max="9742" width="0" style="2" hidden="1" customWidth="1"/>
    <col min="9743" max="9744" width="14.42578125" style="2" customWidth="1"/>
    <col min="9745" max="9745" width="13.28515625" style="2" customWidth="1"/>
    <col min="9746" max="9746" width="10.5703125" style="2" bestFit="1" customWidth="1"/>
    <col min="9747" max="9747" width="13.28515625" style="2" customWidth="1"/>
    <col min="9748" max="9985" width="8.7109375" style="2"/>
    <col min="9986" max="9986" width="17.28515625" style="2" customWidth="1"/>
    <col min="9987" max="9987" width="12.5703125" style="2" customWidth="1"/>
    <col min="9988" max="9988" width="13" style="2" customWidth="1"/>
    <col min="9989" max="9989" width="15.7109375" style="2" customWidth="1"/>
    <col min="9990" max="9990" width="19.5703125" style="2" customWidth="1"/>
    <col min="9991" max="9992" width="17.42578125" style="2" customWidth="1"/>
    <col min="9993" max="9993" width="19.5703125" style="2" customWidth="1"/>
    <col min="9994" max="9994" width="15.85546875" style="2" customWidth="1"/>
    <col min="9995" max="9995" width="14.5703125" style="2" customWidth="1"/>
    <col min="9996" max="9998" width="0" style="2" hidden="1" customWidth="1"/>
    <col min="9999" max="10000" width="14.42578125" style="2" customWidth="1"/>
    <col min="10001" max="10001" width="13.28515625" style="2" customWidth="1"/>
    <col min="10002" max="10002" width="10.5703125" style="2" bestFit="1" customWidth="1"/>
    <col min="10003" max="10003" width="13.28515625" style="2" customWidth="1"/>
    <col min="10004" max="10241" width="8.7109375" style="2"/>
    <col min="10242" max="10242" width="17.28515625" style="2" customWidth="1"/>
    <col min="10243" max="10243" width="12.5703125" style="2" customWidth="1"/>
    <col min="10244" max="10244" width="13" style="2" customWidth="1"/>
    <col min="10245" max="10245" width="15.7109375" style="2" customWidth="1"/>
    <col min="10246" max="10246" width="19.5703125" style="2" customWidth="1"/>
    <col min="10247" max="10248" width="17.42578125" style="2" customWidth="1"/>
    <col min="10249" max="10249" width="19.5703125" style="2" customWidth="1"/>
    <col min="10250" max="10250" width="15.85546875" style="2" customWidth="1"/>
    <col min="10251" max="10251" width="14.5703125" style="2" customWidth="1"/>
    <col min="10252" max="10254" width="0" style="2" hidden="1" customWidth="1"/>
    <col min="10255" max="10256" width="14.42578125" style="2" customWidth="1"/>
    <col min="10257" max="10257" width="13.28515625" style="2" customWidth="1"/>
    <col min="10258" max="10258" width="10.5703125" style="2" bestFit="1" customWidth="1"/>
    <col min="10259" max="10259" width="13.28515625" style="2" customWidth="1"/>
    <col min="10260" max="10497" width="8.7109375" style="2"/>
    <col min="10498" max="10498" width="17.28515625" style="2" customWidth="1"/>
    <col min="10499" max="10499" width="12.5703125" style="2" customWidth="1"/>
    <col min="10500" max="10500" width="13" style="2" customWidth="1"/>
    <col min="10501" max="10501" width="15.7109375" style="2" customWidth="1"/>
    <col min="10502" max="10502" width="19.5703125" style="2" customWidth="1"/>
    <col min="10503" max="10504" width="17.42578125" style="2" customWidth="1"/>
    <col min="10505" max="10505" width="19.5703125" style="2" customWidth="1"/>
    <col min="10506" max="10506" width="15.85546875" style="2" customWidth="1"/>
    <col min="10507" max="10507" width="14.5703125" style="2" customWidth="1"/>
    <col min="10508" max="10510" width="0" style="2" hidden="1" customWidth="1"/>
    <col min="10511" max="10512" width="14.42578125" style="2" customWidth="1"/>
    <col min="10513" max="10513" width="13.28515625" style="2" customWidth="1"/>
    <col min="10514" max="10514" width="10.5703125" style="2" bestFit="1" customWidth="1"/>
    <col min="10515" max="10515" width="13.28515625" style="2" customWidth="1"/>
    <col min="10516" max="10753" width="8.7109375" style="2"/>
    <col min="10754" max="10754" width="17.28515625" style="2" customWidth="1"/>
    <col min="10755" max="10755" width="12.5703125" style="2" customWidth="1"/>
    <col min="10756" max="10756" width="13" style="2" customWidth="1"/>
    <col min="10757" max="10757" width="15.7109375" style="2" customWidth="1"/>
    <col min="10758" max="10758" width="19.5703125" style="2" customWidth="1"/>
    <col min="10759" max="10760" width="17.42578125" style="2" customWidth="1"/>
    <col min="10761" max="10761" width="19.5703125" style="2" customWidth="1"/>
    <col min="10762" max="10762" width="15.85546875" style="2" customWidth="1"/>
    <col min="10763" max="10763" width="14.5703125" style="2" customWidth="1"/>
    <col min="10764" max="10766" width="0" style="2" hidden="1" customWidth="1"/>
    <col min="10767" max="10768" width="14.42578125" style="2" customWidth="1"/>
    <col min="10769" max="10769" width="13.28515625" style="2" customWidth="1"/>
    <col min="10770" max="10770" width="10.5703125" style="2" bestFit="1" customWidth="1"/>
    <col min="10771" max="10771" width="13.28515625" style="2" customWidth="1"/>
    <col min="10772" max="11009" width="8.7109375" style="2"/>
    <col min="11010" max="11010" width="17.28515625" style="2" customWidth="1"/>
    <col min="11011" max="11011" width="12.5703125" style="2" customWidth="1"/>
    <col min="11012" max="11012" width="13" style="2" customWidth="1"/>
    <col min="11013" max="11013" width="15.7109375" style="2" customWidth="1"/>
    <col min="11014" max="11014" width="19.5703125" style="2" customWidth="1"/>
    <col min="11015" max="11016" width="17.42578125" style="2" customWidth="1"/>
    <col min="11017" max="11017" width="19.5703125" style="2" customWidth="1"/>
    <col min="11018" max="11018" width="15.85546875" style="2" customWidth="1"/>
    <col min="11019" max="11019" width="14.5703125" style="2" customWidth="1"/>
    <col min="11020" max="11022" width="0" style="2" hidden="1" customWidth="1"/>
    <col min="11023" max="11024" width="14.42578125" style="2" customWidth="1"/>
    <col min="11025" max="11025" width="13.28515625" style="2" customWidth="1"/>
    <col min="11026" max="11026" width="10.5703125" style="2" bestFit="1" customWidth="1"/>
    <col min="11027" max="11027" width="13.28515625" style="2" customWidth="1"/>
    <col min="11028" max="11265" width="8.7109375" style="2"/>
    <col min="11266" max="11266" width="17.28515625" style="2" customWidth="1"/>
    <col min="11267" max="11267" width="12.5703125" style="2" customWidth="1"/>
    <col min="11268" max="11268" width="13" style="2" customWidth="1"/>
    <col min="11269" max="11269" width="15.7109375" style="2" customWidth="1"/>
    <col min="11270" max="11270" width="19.5703125" style="2" customWidth="1"/>
    <col min="11271" max="11272" width="17.42578125" style="2" customWidth="1"/>
    <col min="11273" max="11273" width="19.5703125" style="2" customWidth="1"/>
    <col min="11274" max="11274" width="15.85546875" style="2" customWidth="1"/>
    <col min="11275" max="11275" width="14.5703125" style="2" customWidth="1"/>
    <col min="11276" max="11278" width="0" style="2" hidden="1" customWidth="1"/>
    <col min="11279" max="11280" width="14.42578125" style="2" customWidth="1"/>
    <col min="11281" max="11281" width="13.28515625" style="2" customWidth="1"/>
    <col min="11282" max="11282" width="10.5703125" style="2" bestFit="1" customWidth="1"/>
    <col min="11283" max="11283" width="13.28515625" style="2" customWidth="1"/>
    <col min="11284" max="11521" width="8.7109375" style="2"/>
    <col min="11522" max="11522" width="17.28515625" style="2" customWidth="1"/>
    <col min="11523" max="11523" width="12.5703125" style="2" customWidth="1"/>
    <col min="11524" max="11524" width="13" style="2" customWidth="1"/>
    <col min="11525" max="11525" width="15.7109375" style="2" customWidth="1"/>
    <col min="11526" max="11526" width="19.5703125" style="2" customWidth="1"/>
    <col min="11527" max="11528" width="17.42578125" style="2" customWidth="1"/>
    <col min="11529" max="11529" width="19.5703125" style="2" customWidth="1"/>
    <col min="11530" max="11530" width="15.85546875" style="2" customWidth="1"/>
    <col min="11531" max="11531" width="14.5703125" style="2" customWidth="1"/>
    <col min="11532" max="11534" width="0" style="2" hidden="1" customWidth="1"/>
    <col min="11535" max="11536" width="14.42578125" style="2" customWidth="1"/>
    <col min="11537" max="11537" width="13.28515625" style="2" customWidth="1"/>
    <col min="11538" max="11538" width="10.5703125" style="2" bestFit="1" customWidth="1"/>
    <col min="11539" max="11539" width="13.28515625" style="2" customWidth="1"/>
    <col min="11540" max="11777" width="8.7109375" style="2"/>
    <col min="11778" max="11778" width="17.28515625" style="2" customWidth="1"/>
    <col min="11779" max="11779" width="12.5703125" style="2" customWidth="1"/>
    <col min="11780" max="11780" width="13" style="2" customWidth="1"/>
    <col min="11781" max="11781" width="15.7109375" style="2" customWidth="1"/>
    <col min="11782" max="11782" width="19.5703125" style="2" customWidth="1"/>
    <col min="11783" max="11784" width="17.42578125" style="2" customWidth="1"/>
    <col min="11785" max="11785" width="19.5703125" style="2" customWidth="1"/>
    <col min="11786" max="11786" width="15.85546875" style="2" customWidth="1"/>
    <col min="11787" max="11787" width="14.5703125" style="2" customWidth="1"/>
    <col min="11788" max="11790" width="0" style="2" hidden="1" customWidth="1"/>
    <col min="11791" max="11792" width="14.42578125" style="2" customWidth="1"/>
    <col min="11793" max="11793" width="13.28515625" style="2" customWidth="1"/>
    <col min="11794" max="11794" width="10.5703125" style="2" bestFit="1" customWidth="1"/>
    <col min="11795" max="11795" width="13.28515625" style="2" customWidth="1"/>
    <col min="11796" max="12033" width="8.7109375" style="2"/>
    <col min="12034" max="12034" width="17.28515625" style="2" customWidth="1"/>
    <col min="12035" max="12035" width="12.5703125" style="2" customWidth="1"/>
    <col min="12036" max="12036" width="13" style="2" customWidth="1"/>
    <col min="12037" max="12037" width="15.7109375" style="2" customWidth="1"/>
    <col min="12038" max="12038" width="19.5703125" style="2" customWidth="1"/>
    <col min="12039" max="12040" width="17.42578125" style="2" customWidth="1"/>
    <col min="12041" max="12041" width="19.5703125" style="2" customWidth="1"/>
    <col min="12042" max="12042" width="15.85546875" style="2" customWidth="1"/>
    <col min="12043" max="12043" width="14.5703125" style="2" customWidth="1"/>
    <col min="12044" max="12046" width="0" style="2" hidden="1" customWidth="1"/>
    <col min="12047" max="12048" width="14.42578125" style="2" customWidth="1"/>
    <col min="12049" max="12049" width="13.28515625" style="2" customWidth="1"/>
    <col min="12050" max="12050" width="10.5703125" style="2" bestFit="1" customWidth="1"/>
    <col min="12051" max="12051" width="13.28515625" style="2" customWidth="1"/>
    <col min="12052" max="12289" width="8.7109375" style="2"/>
    <col min="12290" max="12290" width="17.28515625" style="2" customWidth="1"/>
    <col min="12291" max="12291" width="12.5703125" style="2" customWidth="1"/>
    <col min="12292" max="12292" width="13" style="2" customWidth="1"/>
    <col min="12293" max="12293" width="15.7109375" style="2" customWidth="1"/>
    <col min="12294" max="12294" width="19.5703125" style="2" customWidth="1"/>
    <col min="12295" max="12296" width="17.42578125" style="2" customWidth="1"/>
    <col min="12297" max="12297" width="19.5703125" style="2" customWidth="1"/>
    <col min="12298" max="12298" width="15.85546875" style="2" customWidth="1"/>
    <col min="12299" max="12299" width="14.5703125" style="2" customWidth="1"/>
    <col min="12300" max="12302" width="0" style="2" hidden="1" customWidth="1"/>
    <col min="12303" max="12304" width="14.42578125" style="2" customWidth="1"/>
    <col min="12305" max="12305" width="13.28515625" style="2" customWidth="1"/>
    <col min="12306" max="12306" width="10.5703125" style="2" bestFit="1" customWidth="1"/>
    <col min="12307" max="12307" width="13.28515625" style="2" customWidth="1"/>
    <col min="12308" max="12545" width="8.7109375" style="2"/>
    <col min="12546" max="12546" width="17.28515625" style="2" customWidth="1"/>
    <col min="12547" max="12547" width="12.5703125" style="2" customWidth="1"/>
    <col min="12548" max="12548" width="13" style="2" customWidth="1"/>
    <col min="12549" max="12549" width="15.7109375" style="2" customWidth="1"/>
    <col min="12550" max="12550" width="19.5703125" style="2" customWidth="1"/>
    <col min="12551" max="12552" width="17.42578125" style="2" customWidth="1"/>
    <col min="12553" max="12553" width="19.5703125" style="2" customWidth="1"/>
    <col min="12554" max="12554" width="15.85546875" style="2" customWidth="1"/>
    <col min="12555" max="12555" width="14.5703125" style="2" customWidth="1"/>
    <col min="12556" max="12558" width="0" style="2" hidden="1" customWidth="1"/>
    <col min="12559" max="12560" width="14.42578125" style="2" customWidth="1"/>
    <col min="12561" max="12561" width="13.28515625" style="2" customWidth="1"/>
    <col min="12562" max="12562" width="10.5703125" style="2" bestFit="1" customWidth="1"/>
    <col min="12563" max="12563" width="13.28515625" style="2" customWidth="1"/>
    <col min="12564" max="12801" width="8.7109375" style="2"/>
    <col min="12802" max="12802" width="17.28515625" style="2" customWidth="1"/>
    <col min="12803" max="12803" width="12.5703125" style="2" customWidth="1"/>
    <col min="12804" max="12804" width="13" style="2" customWidth="1"/>
    <col min="12805" max="12805" width="15.7109375" style="2" customWidth="1"/>
    <col min="12806" max="12806" width="19.5703125" style="2" customWidth="1"/>
    <col min="12807" max="12808" width="17.42578125" style="2" customWidth="1"/>
    <col min="12809" max="12809" width="19.5703125" style="2" customWidth="1"/>
    <col min="12810" max="12810" width="15.85546875" style="2" customWidth="1"/>
    <col min="12811" max="12811" width="14.5703125" style="2" customWidth="1"/>
    <col min="12812" max="12814" width="0" style="2" hidden="1" customWidth="1"/>
    <col min="12815" max="12816" width="14.42578125" style="2" customWidth="1"/>
    <col min="12817" max="12817" width="13.28515625" style="2" customWidth="1"/>
    <col min="12818" max="12818" width="10.5703125" style="2" bestFit="1" customWidth="1"/>
    <col min="12819" max="12819" width="13.28515625" style="2" customWidth="1"/>
    <col min="12820" max="13057" width="8.7109375" style="2"/>
    <col min="13058" max="13058" width="17.28515625" style="2" customWidth="1"/>
    <col min="13059" max="13059" width="12.5703125" style="2" customWidth="1"/>
    <col min="13060" max="13060" width="13" style="2" customWidth="1"/>
    <col min="13061" max="13061" width="15.7109375" style="2" customWidth="1"/>
    <col min="13062" max="13062" width="19.5703125" style="2" customWidth="1"/>
    <col min="13063" max="13064" width="17.42578125" style="2" customWidth="1"/>
    <col min="13065" max="13065" width="19.5703125" style="2" customWidth="1"/>
    <col min="13066" max="13066" width="15.85546875" style="2" customWidth="1"/>
    <col min="13067" max="13067" width="14.5703125" style="2" customWidth="1"/>
    <col min="13068" max="13070" width="0" style="2" hidden="1" customWidth="1"/>
    <col min="13071" max="13072" width="14.42578125" style="2" customWidth="1"/>
    <col min="13073" max="13073" width="13.28515625" style="2" customWidth="1"/>
    <col min="13074" max="13074" width="10.5703125" style="2" bestFit="1" customWidth="1"/>
    <col min="13075" max="13075" width="13.28515625" style="2" customWidth="1"/>
    <col min="13076" max="13313" width="8.7109375" style="2"/>
    <col min="13314" max="13314" width="17.28515625" style="2" customWidth="1"/>
    <col min="13315" max="13315" width="12.5703125" style="2" customWidth="1"/>
    <col min="13316" max="13316" width="13" style="2" customWidth="1"/>
    <col min="13317" max="13317" width="15.7109375" style="2" customWidth="1"/>
    <col min="13318" max="13318" width="19.5703125" style="2" customWidth="1"/>
    <col min="13319" max="13320" width="17.42578125" style="2" customWidth="1"/>
    <col min="13321" max="13321" width="19.5703125" style="2" customWidth="1"/>
    <col min="13322" max="13322" width="15.85546875" style="2" customWidth="1"/>
    <col min="13323" max="13323" width="14.5703125" style="2" customWidth="1"/>
    <col min="13324" max="13326" width="0" style="2" hidden="1" customWidth="1"/>
    <col min="13327" max="13328" width="14.42578125" style="2" customWidth="1"/>
    <col min="13329" max="13329" width="13.28515625" style="2" customWidth="1"/>
    <col min="13330" max="13330" width="10.5703125" style="2" bestFit="1" customWidth="1"/>
    <col min="13331" max="13331" width="13.28515625" style="2" customWidth="1"/>
    <col min="13332" max="13569" width="8.7109375" style="2"/>
    <col min="13570" max="13570" width="17.28515625" style="2" customWidth="1"/>
    <col min="13571" max="13571" width="12.5703125" style="2" customWidth="1"/>
    <col min="13572" max="13572" width="13" style="2" customWidth="1"/>
    <col min="13573" max="13573" width="15.7109375" style="2" customWidth="1"/>
    <col min="13574" max="13574" width="19.5703125" style="2" customWidth="1"/>
    <col min="13575" max="13576" width="17.42578125" style="2" customWidth="1"/>
    <col min="13577" max="13577" width="19.5703125" style="2" customWidth="1"/>
    <col min="13578" max="13578" width="15.85546875" style="2" customWidth="1"/>
    <col min="13579" max="13579" width="14.5703125" style="2" customWidth="1"/>
    <col min="13580" max="13582" width="0" style="2" hidden="1" customWidth="1"/>
    <col min="13583" max="13584" width="14.42578125" style="2" customWidth="1"/>
    <col min="13585" max="13585" width="13.28515625" style="2" customWidth="1"/>
    <col min="13586" max="13586" width="10.5703125" style="2" bestFit="1" customWidth="1"/>
    <col min="13587" max="13587" width="13.28515625" style="2" customWidth="1"/>
    <col min="13588" max="13825" width="8.7109375" style="2"/>
    <col min="13826" max="13826" width="17.28515625" style="2" customWidth="1"/>
    <col min="13827" max="13827" width="12.5703125" style="2" customWidth="1"/>
    <col min="13828" max="13828" width="13" style="2" customWidth="1"/>
    <col min="13829" max="13829" width="15.7109375" style="2" customWidth="1"/>
    <col min="13830" max="13830" width="19.5703125" style="2" customWidth="1"/>
    <col min="13831" max="13832" width="17.42578125" style="2" customWidth="1"/>
    <col min="13833" max="13833" width="19.5703125" style="2" customWidth="1"/>
    <col min="13834" max="13834" width="15.85546875" style="2" customWidth="1"/>
    <col min="13835" max="13835" width="14.5703125" style="2" customWidth="1"/>
    <col min="13836" max="13838" width="0" style="2" hidden="1" customWidth="1"/>
    <col min="13839" max="13840" width="14.42578125" style="2" customWidth="1"/>
    <col min="13841" max="13841" width="13.28515625" style="2" customWidth="1"/>
    <col min="13842" max="13842" width="10.5703125" style="2" bestFit="1" customWidth="1"/>
    <col min="13843" max="13843" width="13.28515625" style="2" customWidth="1"/>
    <col min="13844" max="14081" width="8.7109375" style="2"/>
    <col min="14082" max="14082" width="17.28515625" style="2" customWidth="1"/>
    <col min="14083" max="14083" width="12.5703125" style="2" customWidth="1"/>
    <col min="14084" max="14084" width="13" style="2" customWidth="1"/>
    <col min="14085" max="14085" width="15.7109375" style="2" customWidth="1"/>
    <col min="14086" max="14086" width="19.5703125" style="2" customWidth="1"/>
    <col min="14087" max="14088" width="17.42578125" style="2" customWidth="1"/>
    <col min="14089" max="14089" width="19.5703125" style="2" customWidth="1"/>
    <col min="14090" max="14090" width="15.85546875" style="2" customWidth="1"/>
    <col min="14091" max="14091" width="14.5703125" style="2" customWidth="1"/>
    <col min="14092" max="14094" width="0" style="2" hidden="1" customWidth="1"/>
    <col min="14095" max="14096" width="14.42578125" style="2" customWidth="1"/>
    <col min="14097" max="14097" width="13.28515625" style="2" customWidth="1"/>
    <col min="14098" max="14098" width="10.5703125" style="2" bestFit="1" customWidth="1"/>
    <col min="14099" max="14099" width="13.28515625" style="2" customWidth="1"/>
    <col min="14100" max="14337" width="8.7109375" style="2"/>
    <col min="14338" max="14338" width="17.28515625" style="2" customWidth="1"/>
    <col min="14339" max="14339" width="12.5703125" style="2" customWidth="1"/>
    <col min="14340" max="14340" width="13" style="2" customWidth="1"/>
    <col min="14341" max="14341" width="15.7109375" style="2" customWidth="1"/>
    <col min="14342" max="14342" width="19.5703125" style="2" customWidth="1"/>
    <col min="14343" max="14344" width="17.42578125" style="2" customWidth="1"/>
    <col min="14345" max="14345" width="19.5703125" style="2" customWidth="1"/>
    <col min="14346" max="14346" width="15.85546875" style="2" customWidth="1"/>
    <col min="14347" max="14347" width="14.5703125" style="2" customWidth="1"/>
    <col min="14348" max="14350" width="0" style="2" hidden="1" customWidth="1"/>
    <col min="14351" max="14352" width="14.42578125" style="2" customWidth="1"/>
    <col min="14353" max="14353" width="13.28515625" style="2" customWidth="1"/>
    <col min="14354" max="14354" width="10.5703125" style="2" bestFit="1" customWidth="1"/>
    <col min="14355" max="14355" width="13.28515625" style="2" customWidth="1"/>
    <col min="14356" max="14593" width="8.7109375" style="2"/>
    <col min="14594" max="14594" width="17.28515625" style="2" customWidth="1"/>
    <col min="14595" max="14595" width="12.5703125" style="2" customWidth="1"/>
    <col min="14596" max="14596" width="13" style="2" customWidth="1"/>
    <col min="14597" max="14597" width="15.7109375" style="2" customWidth="1"/>
    <col min="14598" max="14598" width="19.5703125" style="2" customWidth="1"/>
    <col min="14599" max="14600" width="17.42578125" style="2" customWidth="1"/>
    <col min="14601" max="14601" width="19.5703125" style="2" customWidth="1"/>
    <col min="14602" max="14602" width="15.85546875" style="2" customWidth="1"/>
    <col min="14603" max="14603" width="14.5703125" style="2" customWidth="1"/>
    <col min="14604" max="14606" width="0" style="2" hidden="1" customWidth="1"/>
    <col min="14607" max="14608" width="14.42578125" style="2" customWidth="1"/>
    <col min="14609" max="14609" width="13.28515625" style="2" customWidth="1"/>
    <col min="14610" max="14610" width="10.5703125" style="2" bestFit="1" customWidth="1"/>
    <col min="14611" max="14611" width="13.28515625" style="2" customWidth="1"/>
    <col min="14612" max="14849" width="8.7109375" style="2"/>
    <col min="14850" max="14850" width="17.28515625" style="2" customWidth="1"/>
    <col min="14851" max="14851" width="12.5703125" style="2" customWidth="1"/>
    <col min="14852" max="14852" width="13" style="2" customWidth="1"/>
    <col min="14853" max="14853" width="15.7109375" style="2" customWidth="1"/>
    <col min="14854" max="14854" width="19.5703125" style="2" customWidth="1"/>
    <col min="14855" max="14856" width="17.42578125" style="2" customWidth="1"/>
    <col min="14857" max="14857" width="19.5703125" style="2" customWidth="1"/>
    <col min="14858" max="14858" width="15.85546875" style="2" customWidth="1"/>
    <col min="14859" max="14859" width="14.5703125" style="2" customWidth="1"/>
    <col min="14860" max="14862" width="0" style="2" hidden="1" customWidth="1"/>
    <col min="14863" max="14864" width="14.42578125" style="2" customWidth="1"/>
    <col min="14865" max="14865" width="13.28515625" style="2" customWidth="1"/>
    <col min="14866" max="14866" width="10.5703125" style="2" bestFit="1" customWidth="1"/>
    <col min="14867" max="14867" width="13.28515625" style="2" customWidth="1"/>
    <col min="14868" max="15105" width="8.7109375" style="2"/>
    <col min="15106" max="15106" width="17.28515625" style="2" customWidth="1"/>
    <col min="15107" max="15107" width="12.5703125" style="2" customWidth="1"/>
    <col min="15108" max="15108" width="13" style="2" customWidth="1"/>
    <col min="15109" max="15109" width="15.7109375" style="2" customWidth="1"/>
    <col min="15110" max="15110" width="19.5703125" style="2" customWidth="1"/>
    <col min="15111" max="15112" width="17.42578125" style="2" customWidth="1"/>
    <col min="15113" max="15113" width="19.5703125" style="2" customWidth="1"/>
    <col min="15114" max="15114" width="15.85546875" style="2" customWidth="1"/>
    <col min="15115" max="15115" width="14.5703125" style="2" customWidth="1"/>
    <col min="15116" max="15118" width="0" style="2" hidden="1" customWidth="1"/>
    <col min="15119" max="15120" width="14.42578125" style="2" customWidth="1"/>
    <col min="15121" max="15121" width="13.28515625" style="2" customWidth="1"/>
    <col min="15122" max="15122" width="10.5703125" style="2" bestFit="1" customWidth="1"/>
    <col min="15123" max="15123" width="13.28515625" style="2" customWidth="1"/>
    <col min="15124" max="15361" width="8.7109375" style="2"/>
    <col min="15362" max="15362" width="17.28515625" style="2" customWidth="1"/>
    <col min="15363" max="15363" width="12.5703125" style="2" customWidth="1"/>
    <col min="15364" max="15364" width="13" style="2" customWidth="1"/>
    <col min="15365" max="15365" width="15.7109375" style="2" customWidth="1"/>
    <col min="15366" max="15366" width="19.5703125" style="2" customWidth="1"/>
    <col min="15367" max="15368" width="17.42578125" style="2" customWidth="1"/>
    <col min="15369" max="15369" width="19.5703125" style="2" customWidth="1"/>
    <col min="15370" max="15370" width="15.85546875" style="2" customWidth="1"/>
    <col min="15371" max="15371" width="14.5703125" style="2" customWidth="1"/>
    <col min="15372" max="15374" width="0" style="2" hidden="1" customWidth="1"/>
    <col min="15375" max="15376" width="14.42578125" style="2" customWidth="1"/>
    <col min="15377" max="15377" width="13.28515625" style="2" customWidth="1"/>
    <col min="15378" max="15378" width="10.5703125" style="2" bestFit="1" customWidth="1"/>
    <col min="15379" max="15379" width="13.28515625" style="2" customWidth="1"/>
    <col min="15380" max="15617" width="8.7109375" style="2"/>
    <col min="15618" max="15618" width="17.28515625" style="2" customWidth="1"/>
    <col min="15619" max="15619" width="12.5703125" style="2" customWidth="1"/>
    <col min="15620" max="15620" width="13" style="2" customWidth="1"/>
    <col min="15621" max="15621" width="15.7109375" style="2" customWidth="1"/>
    <col min="15622" max="15622" width="19.5703125" style="2" customWidth="1"/>
    <col min="15623" max="15624" width="17.42578125" style="2" customWidth="1"/>
    <col min="15625" max="15625" width="19.5703125" style="2" customWidth="1"/>
    <col min="15626" max="15626" width="15.85546875" style="2" customWidth="1"/>
    <col min="15627" max="15627" width="14.5703125" style="2" customWidth="1"/>
    <col min="15628" max="15630" width="0" style="2" hidden="1" customWidth="1"/>
    <col min="15631" max="15632" width="14.42578125" style="2" customWidth="1"/>
    <col min="15633" max="15633" width="13.28515625" style="2" customWidth="1"/>
    <col min="15634" max="15634" width="10.5703125" style="2" bestFit="1" customWidth="1"/>
    <col min="15635" max="15635" width="13.28515625" style="2" customWidth="1"/>
    <col min="15636" max="15873" width="8.7109375" style="2"/>
    <col min="15874" max="15874" width="17.28515625" style="2" customWidth="1"/>
    <col min="15875" max="15875" width="12.5703125" style="2" customWidth="1"/>
    <col min="15876" max="15876" width="13" style="2" customWidth="1"/>
    <col min="15877" max="15877" width="15.7109375" style="2" customWidth="1"/>
    <col min="15878" max="15878" width="19.5703125" style="2" customWidth="1"/>
    <col min="15879" max="15880" width="17.42578125" style="2" customWidth="1"/>
    <col min="15881" max="15881" width="19.5703125" style="2" customWidth="1"/>
    <col min="15882" max="15882" width="15.85546875" style="2" customWidth="1"/>
    <col min="15883" max="15883" width="14.5703125" style="2" customWidth="1"/>
    <col min="15884" max="15886" width="0" style="2" hidden="1" customWidth="1"/>
    <col min="15887" max="15888" width="14.42578125" style="2" customWidth="1"/>
    <col min="15889" max="15889" width="13.28515625" style="2" customWidth="1"/>
    <col min="15890" max="15890" width="10.5703125" style="2" bestFit="1" customWidth="1"/>
    <col min="15891" max="15891" width="13.28515625" style="2" customWidth="1"/>
    <col min="15892" max="16129" width="8.7109375" style="2"/>
    <col min="16130" max="16130" width="17.28515625" style="2" customWidth="1"/>
    <col min="16131" max="16131" width="12.5703125" style="2" customWidth="1"/>
    <col min="16132" max="16132" width="13" style="2" customWidth="1"/>
    <col min="16133" max="16133" width="15.7109375" style="2" customWidth="1"/>
    <col min="16134" max="16134" width="19.5703125" style="2" customWidth="1"/>
    <col min="16135" max="16136" width="17.42578125" style="2" customWidth="1"/>
    <col min="16137" max="16137" width="19.5703125" style="2" customWidth="1"/>
    <col min="16138" max="16138" width="15.85546875" style="2" customWidth="1"/>
    <col min="16139" max="16139" width="14.5703125" style="2" customWidth="1"/>
    <col min="16140" max="16142" width="0" style="2" hidden="1" customWidth="1"/>
    <col min="16143" max="16144" width="14.42578125" style="2" customWidth="1"/>
    <col min="16145" max="16145" width="13.28515625" style="2" customWidth="1"/>
    <col min="16146" max="16146" width="10.5703125" style="2" bestFit="1" customWidth="1"/>
    <col min="16147" max="16147" width="13.28515625" style="2" customWidth="1"/>
    <col min="16148" max="16384" width="8.7109375" style="2"/>
  </cols>
  <sheetData>
    <row r="2" spans="1:19" ht="21">
      <c r="A2" s="1" t="s">
        <v>0</v>
      </c>
    </row>
    <row r="3" spans="1:19">
      <c r="A3" s="3" t="str">
        <f>'[28]Air Bawah Tanah'!A3</f>
        <v>Bulan :  Nopember 2021</v>
      </c>
      <c r="P3" s="4"/>
    </row>
    <row r="4" spans="1:19">
      <c r="L4" s="2" t="s">
        <v>1</v>
      </c>
      <c r="M4" s="2" t="s">
        <v>2</v>
      </c>
    </row>
    <row r="5" spans="1:19" ht="32.25" customHeight="1">
      <c r="A5" s="5" t="s">
        <v>3</v>
      </c>
      <c r="B5" s="5" t="s">
        <v>4</v>
      </c>
      <c r="C5" s="5" t="s">
        <v>5</v>
      </c>
      <c r="D5" s="5" t="s">
        <v>25</v>
      </c>
      <c r="E5" s="6" t="s">
        <v>6</v>
      </c>
      <c r="F5" s="5" t="s">
        <v>7</v>
      </c>
      <c r="G5" s="68" t="s">
        <v>8</v>
      </c>
      <c r="H5" s="9" t="s">
        <v>24</v>
      </c>
      <c r="I5" s="10" t="s">
        <v>10</v>
      </c>
      <c r="J5" s="6" t="s">
        <v>11</v>
      </c>
      <c r="L5" s="11">
        <v>3400</v>
      </c>
      <c r="M5" s="11">
        <v>12000</v>
      </c>
      <c r="O5" s="12" t="s">
        <v>12</v>
      </c>
      <c r="P5" s="12"/>
    </row>
    <row r="6" spans="1:19" s="62" customFormat="1" ht="24.95" customHeight="1">
      <c r="A6" s="86" t="s">
        <v>17</v>
      </c>
      <c r="B6" s="87">
        <v>7.22</v>
      </c>
      <c r="C6" s="88">
        <v>11.166666666666666</v>
      </c>
      <c r="D6" s="116">
        <f>E6*1000/2592000</f>
        <v>0.72301118827160493</v>
      </c>
      <c r="E6" s="89">
        <v>1874.0450000000001</v>
      </c>
      <c r="F6" s="90"/>
      <c r="G6" s="91">
        <v>0</v>
      </c>
      <c r="H6" s="90">
        <v>200</v>
      </c>
      <c r="I6" s="92">
        <f>(F6*3500)+(G6*13000)+(H6*12750)</f>
        <v>2550000</v>
      </c>
      <c r="J6" s="93">
        <f>I6/E6</f>
        <v>1360.6930463249282</v>
      </c>
      <c r="K6" s="59"/>
      <c r="L6" s="60">
        <f>F6*$L$5</f>
        <v>0</v>
      </c>
      <c r="M6" s="60">
        <f>G6*$M$5</f>
        <v>0</v>
      </c>
      <c r="N6" s="60">
        <f>L6+M6</f>
        <v>0</v>
      </c>
      <c r="O6" s="61">
        <f>F6/30</f>
        <v>0</v>
      </c>
      <c r="P6" s="61">
        <f>O6*220</f>
        <v>0</v>
      </c>
      <c r="Q6" s="61" t="e">
        <f>#REF!*220</f>
        <v>#REF!</v>
      </c>
    </row>
    <row r="7" spans="1:19" s="62" customFormat="1" ht="24.95" customHeight="1">
      <c r="A7" s="86" t="s">
        <v>19</v>
      </c>
      <c r="B7" s="87">
        <v>7.1733333333333347</v>
      </c>
      <c r="C7" s="88">
        <v>9.8333333333333339</v>
      </c>
      <c r="D7" s="116">
        <f t="shared" ref="D7:D9" si="0">E7*1000/2592000</f>
        <v>4.441433942250117</v>
      </c>
      <c r="E7" s="94">
        <v>11512.196778312304</v>
      </c>
      <c r="F7" s="90">
        <v>0</v>
      </c>
      <c r="G7" s="95">
        <v>0</v>
      </c>
      <c r="H7" s="90">
        <v>0</v>
      </c>
      <c r="I7" s="92">
        <f>(F7*3500)+(G7*13000)+(H7*12750)</f>
        <v>0</v>
      </c>
      <c r="J7" s="93">
        <f>I7/E7</f>
        <v>0</v>
      </c>
      <c r="K7" s="59"/>
      <c r="L7" s="60">
        <f>F7*$L$5</f>
        <v>0</v>
      </c>
      <c r="M7" s="66"/>
      <c r="N7" s="60"/>
      <c r="O7" s="61">
        <f>F7/30</f>
        <v>0</v>
      </c>
      <c r="P7" s="61">
        <f>O7*220</f>
        <v>0</v>
      </c>
      <c r="Q7" s="61" t="e">
        <f>#REF!*220</f>
        <v>#REF!</v>
      </c>
    </row>
    <row r="8" spans="1:19" s="62" customFormat="1" ht="24.95" customHeight="1">
      <c r="A8" s="86" t="s">
        <v>20</v>
      </c>
      <c r="B8" s="87">
        <v>7.42</v>
      </c>
      <c r="C8" s="96">
        <v>3.883333333333332</v>
      </c>
      <c r="D8" s="116">
        <f t="shared" si="0"/>
        <v>53.569382411955154</v>
      </c>
      <c r="E8" s="94">
        <v>138851.83921178777</v>
      </c>
      <c r="F8" s="90">
        <v>7100</v>
      </c>
      <c r="G8" s="95">
        <v>0</v>
      </c>
      <c r="H8" s="90">
        <v>7350</v>
      </c>
      <c r="I8" s="92">
        <f>(F8*3500)+(G8*13000)+(H8*12750)</f>
        <v>118562500</v>
      </c>
      <c r="J8" s="93">
        <f>I8/E8</f>
        <v>853.87777845102312</v>
      </c>
      <c r="K8" s="59"/>
      <c r="L8" s="60">
        <f>F8*$L$5</f>
        <v>24140000</v>
      </c>
      <c r="M8" s="66"/>
      <c r="N8" s="60"/>
      <c r="O8" s="61">
        <f>F8/30</f>
        <v>236.66666666666666</v>
      </c>
      <c r="P8" s="61">
        <f>O8*220</f>
        <v>52066.666666666664</v>
      </c>
      <c r="Q8" s="61" t="e">
        <f>#REF!*220</f>
        <v>#REF!</v>
      </c>
    </row>
    <row r="9" spans="1:19" s="62" customFormat="1" ht="24.95" customHeight="1">
      <c r="A9" s="86" t="s">
        <v>21</v>
      </c>
      <c r="B9" s="87">
        <v>6.6733333333333347</v>
      </c>
      <c r="C9" s="88">
        <v>13.2</v>
      </c>
      <c r="D9" s="116">
        <f t="shared" si="0"/>
        <v>74.829083423835755</v>
      </c>
      <c r="E9" s="94">
        <v>193956.98423458228</v>
      </c>
      <c r="F9" s="90">
        <v>0</v>
      </c>
      <c r="G9" s="95">
        <v>0</v>
      </c>
      <c r="H9" s="97">
        <v>2250</v>
      </c>
      <c r="I9" s="92">
        <f>(F9*3500)+(G9*13000)+(H9*12750)</f>
        <v>28687500</v>
      </c>
      <c r="J9" s="93">
        <f>I9/E9</f>
        <v>147.90650676081742</v>
      </c>
      <c r="K9" s="59"/>
      <c r="L9" s="60"/>
      <c r="M9" s="66"/>
      <c r="N9" s="60"/>
      <c r="O9" s="61"/>
      <c r="P9" s="61"/>
      <c r="Q9" s="61"/>
    </row>
    <row r="10" spans="1:19" ht="24.95" customHeight="1">
      <c r="A10" s="36" t="s">
        <v>22</v>
      </c>
      <c r="B10" s="37">
        <f>AVERAGE(B6:B9)</f>
        <v>7.121666666666667</v>
      </c>
      <c r="C10" s="37">
        <f>AVERAGE(C6:C9)</f>
        <v>9.5208333333333321</v>
      </c>
      <c r="D10" s="37">
        <f>AVERAGE(D6:D9)</f>
        <v>33.390727741578161</v>
      </c>
      <c r="E10" s="39">
        <f>SUM(E6:E9)</f>
        <v>346195.06522468233</v>
      </c>
      <c r="F10" s="39">
        <f>SUM(F6:F9)</f>
        <v>7100</v>
      </c>
      <c r="G10" s="39">
        <f>SUM(G6:G9)</f>
        <v>0</v>
      </c>
      <c r="H10" s="39">
        <f>SUM(H6:H9)</f>
        <v>9800</v>
      </c>
      <c r="I10" s="39">
        <f>SUM(I6:I9)</f>
        <v>149800000</v>
      </c>
      <c r="J10" s="77">
        <f>I10/E10</f>
        <v>432.70403032111119</v>
      </c>
      <c r="O10" s="41"/>
      <c r="Q10" s="12"/>
    </row>
    <row r="11" spans="1:19">
      <c r="N11" s="42"/>
      <c r="Q11" s="12"/>
      <c r="S11" s="43"/>
    </row>
  </sheetData>
  <sheetProtection selectLockedCells="1" selectUnlockedCells="1"/>
  <pageMargins left="0.7" right="0.7" top="0.75" bottom="0.75" header="0.51180555555555551" footer="0.51180555555555551"/>
  <pageSetup firstPageNumber="0" orientation="portrait" horizontalDpi="300" verticalDpi="3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70C0"/>
  </sheetPr>
  <dimension ref="A2:S48"/>
  <sheetViews>
    <sheetView view="pageBreakPreview" topLeftCell="A25" zoomScale="70" zoomScaleNormal="85" zoomScaleSheetLayoutView="70" workbookViewId="0">
      <selection activeCell="K49" sqref="K49"/>
    </sheetView>
  </sheetViews>
  <sheetFormatPr defaultRowHeight="15"/>
  <cols>
    <col min="1" max="2" width="17.28515625" style="2" customWidth="1"/>
    <col min="3" max="3" width="17.28515625" style="293" customWidth="1"/>
    <col min="4" max="4" width="12.85546875" style="2" bestFit="1" customWidth="1"/>
    <col min="5" max="5" width="13.7109375" style="2" bestFit="1" customWidth="1"/>
    <col min="6" max="6" width="20.140625" style="2" bestFit="1" customWidth="1"/>
    <col min="7" max="7" width="15.7109375" style="2" customWidth="1"/>
    <col min="8" max="8" width="21.5703125" style="2" bestFit="1" customWidth="1"/>
    <col min="9" max="9" width="17.42578125" style="2" customWidth="1"/>
    <col min="10" max="10" width="17.5703125" style="2" bestFit="1" customWidth="1"/>
    <col min="11" max="11" width="25.140625" style="2" bestFit="1" customWidth="1"/>
    <col min="12" max="12" width="27.42578125" style="2" bestFit="1" customWidth="1"/>
    <col min="13" max="13" width="14.5703125" style="2" customWidth="1"/>
    <col min="14" max="16" width="0" style="2" hidden="1" customWidth="1"/>
    <col min="17" max="259" width="9.140625" style="2"/>
    <col min="260" max="260" width="17.28515625" style="2" customWidth="1"/>
    <col min="261" max="261" width="12.5703125" style="2" customWidth="1"/>
    <col min="262" max="262" width="13" style="2" customWidth="1"/>
    <col min="263" max="263" width="15.7109375" style="2" customWidth="1"/>
    <col min="264" max="264" width="19.5703125" style="2" customWidth="1"/>
    <col min="265" max="266" width="17.42578125" style="2" customWidth="1"/>
    <col min="267" max="267" width="19.5703125" style="2" customWidth="1"/>
    <col min="268" max="268" width="15.85546875" style="2" customWidth="1"/>
    <col min="269" max="269" width="14.5703125" style="2" customWidth="1"/>
    <col min="270" max="272" width="0" style="2" hidden="1" customWidth="1"/>
    <col min="273" max="515" width="9.140625" style="2"/>
    <col min="516" max="516" width="17.28515625" style="2" customWidth="1"/>
    <col min="517" max="517" width="12.5703125" style="2" customWidth="1"/>
    <col min="518" max="518" width="13" style="2" customWidth="1"/>
    <col min="519" max="519" width="15.7109375" style="2" customWidth="1"/>
    <col min="520" max="520" width="19.5703125" style="2" customWidth="1"/>
    <col min="521" max="522" width="17.42578125" style="2" customWidth="1"/>
    <col min="523" max="523" width="19.5703125" style="2" customWidth="1"/>
    <col min="524" max="524" width="15.85546875" style="2" customWidth="1"/>
    <col min="525" max="525" width="14.5703125" style="2" customWidth="1"/>
    <col min="526" max="528" width="0" style="2" hidden="1" customWidth="1"/>
    <col min="529" max="771" width="9.140625" style="2"/>
    <col min="772" max="772" width="17.28515625" style="2" customWidth="1"/>
    <col min="773" max="773" width="12.5703125" style="2" customWidth="1"/>
    <col min="774" max="774" width="13" style="2" customWidth="1"/>
    <col min="775" max="775" width="15.7109375" style="2" customWidth="1"/>
    <col min="776" max="776" width="19.5703125" style="2" customWidth="1"/>
    <col min="777" max="778" width="17.42578125" style="2" customWidth="1"/>
    <col min="779" max="779" width="19.5703125" style="2" customWidth="1"/>
    <col min="780" max="780" width="15.85546875" style="2" customWidth="1"/>
    <col min="781" max="781" width="14.5703125" style="2" customWidth="1"/>
    <col min="782" max="784" width="0" style="2" hidden="1" customWidth="1"/>
    <col min="785" max="1027" width="9.140625" style="2"/>
    <col min="1028" max="1028" width="17.28515625" style="2" customWidth="1"/>
    <col min="1029" max="1029" width="12.5703125" style="2" customWidth="1"/>
    <col min="1030" max="1030" width="13" style="2" customWidth="1"/>
    <col min="1031" max="1031" width="15.7109375" style="2" customWidth="1"/>
    <col min="1032" max="1032" width="19.5703125" style="2" customWidth="1"/>
    <col min="1033" max="1034" width="17.42578125" style="2" customWidth="1"/>
    <col min="1035" max="1035" width="19.5703125" style="2" customWidth="1"/>
    <col min="1036" max="1036" width="15.85546875" style="2" customWidth="1"/>
    <col min="1037" max="1037" width="14.5703125" style="2" customWidth="1"/>
    <col min="1038" max="1040" width="0" style="2" hidden="1" customWidth="1"/>
    <col min="1041" max="1283" width="9.140625" style="2"/>
    <col min="1284" max="1284" width="17.28515625" style="2" customWidth="1"/>
    <col min="1285" max="1285" width="12.5703125" style="2" customWidth="1"/>
    <col min="1286" max="1286" width="13" style="2" customWidth="1"/>
    <col min="1287" max="1287" width="15.7109375" style="2" customWidth="1"/>
    <col min="1288" max="1288" width="19.5703125" style="2" customWidth="1"/>
    <col min="1289" max="1290" width="17.42578125" style="2" customWidth="1"/>
    <col min="1291" max="1291" width="19.5703125" style="2" customWidth="1"/>
    <col min="1292" max="1292" width="15.85546875" style="2" customWidth="1"/>
    <col min="1293" max="1293" width="14.5703125" style="2" customWidth="1"/>
    <col min="1294" max="1296" width="0" style="2" hidden="1" customWidth="1"/>
    <col min="1297" max="1539" width="9.140625" style="2"/>
    <col min="1540" max="1540" width="17.28515625" style="2" customWidth="1"/>
    <col min="1541" max="1541" width="12.5703125" style="2" customWidth="1"/>
    <col min="1542" max="1542" width="13" style="2" customWidth="1"/>
    <col min="1543" max="1543" width="15.7109375" style="2" customWidth="1"/>
    <col min="1544" max="1544" width="19.5703125" style="2" customWidth="1"/>
    <col min="1545" max="1546" width="17.42578125" style="2" customWidth="1"/>
    <col min="1547" max="1547" width="19.5703125" style="2" customWidth="1"/>
    <col min="1548" max="1548" width="15.85546875" style="2" customWidth="1"/>
    <col min="1549" max="1549" width="14.5703125" style="2" customWidth="1"/>
    <col min="1550" max="1552" width="0" style="2" hidden="1" customWidth="1"/>
    <col min="1553" max="1795" width="9.140625" style="2"/>
    <col min="1796" max="1796" width="17.28515625" style="2" customWidth="1"/>
    <col min="1797" max="1797" width="12.5703125" style="2" customWidth="1"/>
    <col min="1798" max="1798" width="13" style="2" customWidth="1"/>
    <col min="1799" max="1799" width="15.7109375" style="2" customWidth="1"/>
    <col min="1800" max="1800" width="19.5703125" style="2" customWidth="1"/>
    <col min="1801" max="1802" width="17.42578125" style="2" customWidth="1"/>
    <col min="1803" max="1803" width="19.5703125" style="2" customWidth="1"/>
    <col min="1804" max="1804" width="15.85546875" style="2" customWidth="1"/>
    <col min="1805" max="1805" width="14.5703125" style="2" customWidth="1"/>
    <col min="1806" max="1808" width="0" style="2" hidden="1" customWidth="1"/>
    <col min="1809" max="2051" width="9.140625" style="2"/>
    <col min="2052" max="2052" width="17.28515625" style="2" customWidth="1"/>
    <col min="2053" max="2053" width="12.5703125" style="2" customWidth="1"/>
    <col min="2054" max="2054" width="13" style="2" customWidth="1"/>
    <col min="2055" max="2055" width="15.7109375" style="2" customWidth="1"/>
    <col min="2056" max="2056" width="19.5703125" style="2" customWidth="1"/>
    <col min="2057" max="2058" width="17.42578125" style="2" customWidth="1"/>
    <col min="2059" max="2059" width="19.5703125" style="2" customWidth="1"/>
    <col min="2060" max="2060" width="15.85546875" style="2" customWidth="1"/>
    <col min="2061" max="2061" width="14.5703125" style="2" customWidth="1"/>
    <col min="2062" max="2064" width="0" style="2" hidden="1" customWidth="1"/>
    <col min="2065" max="2307" width="9.140625" style="2"/>
    <col min="2308" max="2308" width="17.28515625" style="2" customWidth="1"/>
    <col min="2309" max="2309" width="12.5703125" style="2" customWidth="1"/>
    <col min="2310" max="2310" width="13" style="2" customWidth="1"/>
    <col min="2311" max="2311" width="15.7109375" style="2" customWidth="1"/>
    <col min="2312" max="2312" width="19.5703125" style="2" customWidth="1"/>
    <col min="2313" max="2314" width="17.42578125" style="2" customWidth="1"/>
    <col min="2315" max="2315" width="19.5703125" style="2" customWidth="1"/>
    <col min="2316" max="2316" width="15.85546875" style="2" customWidth="1"/>
    <col min="2317" max="2317" width="14.5703125" style="2" customWidth="1"/>
    <col min="2318" max="2320" width="0" style="2" hidden="1" customWidth="1"/>
    <col min="2321" max="2563" width="9.140625" style="2"/>
    <col min="2564" max="2564" width="17.28515625" style="2" customWidth="1"/>
    <col min="2565" max="2565" width="12.5703125" style="2" customWidth="1"/>
    <col min="2566" max="2566" width="13" style="2" customWidth="1"/>
    <col min="2567" max="2567" width="15.7109375" style="2" customWidth="1"/>
    <col min="2568" max="2568" width="19.5703125" style="2" customWidth="1"/>
    <col min="2569" max="2570" width="17.42578125" style="2" customWidth="1"/>
    <col min="2571" max="2571" width="19.5703125" style="2" customWidth="1"/>
    <col min="2572" max="2572" width="15.85546875" style="2" customWidth="1"/>
    <col min="2573" max="2573" width="14.5703125" style="2" customWidth="1"/>
    <col min="2574" max="2576" width="0" style="2" hidden="1" customWidth="1"/>
    <col min="2577" max="2819" width="9.140625" style="2"/>
    <col min="2820" max="2820" width="17.28515625" style="2" customWidth="1"/>
    <col min="2821" max="2821" width="12.5703125" style="2" customWidth="1"/>
    <col min="2822" max="2822" width="13" style="2" customWidth="1"/>
    <col min="2823" max="2823" width="15.7109375" style="2" customWidth="1"/>
    <col min="2824" max="2824" width="19.5703125" style="2" customWidth="1"/>
    <col min="2825" max="2826" width="17.42578125" style="2" customWidth="1"/>
    <col min="2827" max="2827" width="19.5703125" style="2" customWidth="1"/>
    <col min="2828" max="2828" width="15.85546875" style="2" customWidth="1"/>
    <col min="2829" max="2829" width="14.5703125" style="2" customWidth="1"/>
    <col min="2830" max="2832" width="0" style="2" hidden="1" customWidth="1"/>
    <col min="2833" max="3075" width="9.140625" style="2"/>
    <col min="3076" max="3076" width="17.28515625" style="2" customWidth="1"/>
    <col min="3077" max="3077" width="12.5703125" style="2" customWidth="1"/>
    <col min="3078" max="3078" width="13" style="2" customWidth="1"/>
    <col min="3079" max="3079" width="15.7109375" style="2" customWidth="1"/>
    <col min="3080" max="3080" width="19.5703125" style="2" customWidth="1"/>
    <col min="3081" max="3082" width="17.42578125" style="2" customWidth="1"/>
    <col min="3083" max="3083" width="19.5703125" style="2" customWidth="1"/>
    <col min="3084" max="3084" width="15.85546875" style="2" customWidth="1"/>
    <col min="3085" max="3085" width="14.5703125" style="2" customWidth="1"/>
    <col min="3086" max="3088" width="0" style="2" hidden="1" customWidth="1"/>
    <col min="3089" max="3331" width="9.140625" style="2"/>
    <col min="3332" max="3332" width="17.28515625" style="2" customWidth="1"/>
    <col min="3333" max="3333" width="12.5703125" style="2" customWidth="1"/>
    <col min="3334" max="3334" width="13" style="2" customWidth="1"/>
    <col min="3335" max="3335" width="15.7109375" style="2" customWidth="1"/>
    <col min="3336" max="3336" width="19.5703125" style="2" customWidth="1"/>
    <col min="3337" max="3338" width="17.42578125" style="2" customWidth="1"/>
    <col min="3339" max="3339" width="19.5703125" style="2" customWidth="1"/>
    <col min="3340" max="3340" width="15.85546875" style="2" customWidth="1"/>
    <col min="3341" max="3341" width="14.5703125" style="2" customWidth="1"/>
    <col min="3342" max="3344" width="0" style="2" hidden="1" customWidth="1"/>
    <col min="3345" max="3587" width="9.140625" style="2"/>
    <col min="3588" max="3588" width="17.28515625" style="2" customWidth="1"/>
    <col min="3589" max="3589" width="12.5703125" style="2" customWidth="1"/>
    <col min="3590" max="3590" width="13" style="2" customWidth="1"/>
    <col min="3591" max="3591" width="15.7109375" style="2" customWidth="1"/>
    <col min="3592" max="3592" width="19.5703125" style="2" customWidth="1"/>
    <col min="3593" max="3594" width="17.42578125" style="2" customWidth="1"/>
    <col min="3595" max="3595" width="19.5703125" style="2" customWidth="1"/>
    <col min="3596" max="3596" width="15.85546875" style="2" customWidth="1"/>
    <col min="3597" max="3597" width="14.5703125" style="2" customWidth="1"/>
    <col min="3598" max="3600" width="0" style="2" hidden="1" customWidth="1"/>
    <col min="3601" max="3843" width="9.140625" style="2"/>
    <col min="3844" max="3844" width="17.28515625" style="2" customWidth="1"/>
    <col min="3845" max="3845" width="12.5703125" style="2" customWidth="1"/>
    <col min="3846" max="3846" width="13" style="2" customWidth="1"/>
    <col min="3847" max="3847" width="15.7109375" style="2" customWidth="1"/>
    <col min="3848" max="3848" width="19.5703125" style="2" customWidth="1"/>
    <col min="3849" max="3850" width="17.42578125" style="2" customWidth="1"/>
    <col min="3851" max="3851" width="19.5703125" style="2" customWidth="1"/>
    <col min="3852" max="3852" width="15.85546875" style="2" customWidth="1"/>
    <col min="3853" max="3853" width="14.5703125" style="2" customWidth="1"/>
    <col min="3854" max="3856" width="0" style="2" hidden="1" customWidth="1"/>
    <col min="3857" max="4099" width="9.140625" style="2"/>
    <col min="4100" max="4100" width="17.28515625" style="2" customWidth="1"/>
    <col min="4101" max="4101" width="12.5703125" style="2" customWidth="1"/>
    <col min="4102" max="4102" width="13" style="2" customWidth="1"/>
    <col min="4103" max="4103" width="15.7109375" style="2" customWidth="1"/>
    <col min="4104" max="4104" width="19.5703125" style="2" customWidth="1"/>
    <col min="4105" max="4106" width="17.42578125" style="2" customWidth="1"/>
    <col min="4107" max="4107" width="19.5703125" style="2" customWidth="1"/>
    <col min="4108" max="4108" width="15.85546875" style="2" customWidth="1"/>
    <col min="4109" max="4109" width="14.5703125" style="2" customWidth="1"/>
    <col min="4110" max="4112" width="0" style="2" hidden="1" customWidth="1"/>
    <col min="4113" max="4355" width="9.140625" style="2"/>
    <col min="4356" max="4356" width="17.28515625" style="2" customWidth="1"/>
    <col min="4357" max="4357" width="12.5703125" style="2" customWidth="1"/>
    <col min="4358" max="4358" width="13" style="2" customWidth="1"/>
    <col min="4359" max="4359" width="15.7109375" style="2" customWidth="1"/>
    <col min="4360" max="4360" width="19.5703125" style="2" customWidth="1"/>
    <col min="4361" max="4362" width="17.42578125" style="2" customWidth="1"/>
    <col min="4363" max="4363" width="19.5703125" style="2" customWidth="1"/>
    <col min="4364" max="4364" width="15.85546875" style="2" customWidth="1"/>
    <col min="4365" max="4365" width="14.5703125" style="2" customWidth="1"/>
    <col min="4366" max="4368" width="0" style="2" hidden="1" customWidth="1"/>
    <col min="4369" max="4611" width="9.140625" style="2"/>
    <col min="4612" max="4612" width="17.28515625" style="2" customWidth="1"/>
    <col min="4613" max="4613" width="12.5703125" style="2" customWidth="1"/>
    <col min="4614" max="4614" width="13" style="2" customWidth="1"/>
    <col min="4615" max="4615" width="15.7109375" style="2" customWidth="1"/>
    <col min="4616" max="4616" width="19.5703125" style="2" customWidth="1"/>
    <col min="4617" max="4618" width="17.42578125" style="2" customWidth="1"/>
    <col min="4619" max="4619" width="19.5703125" style="2" customWidth="1"/>
    <col min="4620" max="4620" width="15.85546875" style="2" customWidth="1"/>
    <col min="4621" max="4621" width="14.5703125" style="2" customWidth="1"/>
    <col min="4622" max="4624" width="0" style="2" hidden="1" customWidth="1"/>
    <col min="4625" max="4867" width="9.140625" style="2"/>
    <col min="4868" max="4868" width="17.28515625" style="2" customWidth="1"/>
    <col min="4869" max="4869" width="12.5703125" style="2" customWidth="1"/>
    <col min="4870" max="4870" width="13" style="2" customWidth="1"/>
    <col min="4871" max="4871" width="15.7109375" style="2" customWidth="1"/>
    <col min="4872" max="4872" width="19.5703125" style="2" customWidth="1"/>
    <col min="4873" max="4874" width="17.42578125" style="2" customWidth="1"/>
    <col min="4875" max="4875" width="19.5703125" style="2" customWidth="1"/>
    <col min="4876" max="4876" width="15.85546875" style="2" customWidth="1"/>
    <col min="4877" max="4877" width="14.5703125" style="2" customWidth="1"/>
    <col min="4878" max="4880" width="0" style="2" hidden="1" customWidth="1"/>
    <col min="4881" max="5123" width="9.140625" style="2"/>
    <col min="5124" max="5124" width="17.28515625" style="2" customWidth="1"/>
    <col min="5125" max="5125" width="12.5703125" style="2" customWidth="1"/>
    <col min="5126" max="5126" width="13" style="2" customWidth="1"/>
    <col min="5127" max="5127" width="15.7109375" style="2" customWidth="1"/>
    <col min="5128" max="5128" width="19.5703125" style="2" customWidth="1"/>
    <col min="5129" max="5130" width="17.42578125" style="2" customWidth="1"/>
    <col min="5131" max="5131" width="19.5703125" style="2" customWidth="1"/>
    <col min="5132" max="5132" width="15.85546875" style="2" customWidth="1"/>
    <col min="5133" max="5133" width="14.5703125" style="2" customWidth="1"/>
    <col min="5134" max="5136" width="0" style="2" hidden="1" customWidth="1"/>
    <col min="5137" max="5379" width="9.140625" style="2"/>
    <col min="5380" max="5380" width="17.28515625" style="2" customWidth="1"/>
    <col min="5381" max="5381" width="12.5703125" style="2" customWidth="1"/>
    <col min="5382" max="5382" width="13" style="2" customWidth="1"/>
    <col min="5383" max="5383" width="15.7109375" style="2" customWidth="1"/>
    <col min="5384" max="5384" width="19.5703125" style="2" customWidth="1"/>
    <col min="5385" max="5386" width="17.42578125" style="2" customWidth="1"/>
    <col min="5387" max="5387" width="19.5703125" style="2" customWidth="1"/>
    <col min="5388" max="5388" width="15.85546875" style="2" customWidth="1"/>
    <col min="5389" max="5389" width="14.5703125" style="2" customWidth="1"/>
    <col min="5390" max="5392" width="0" style="2" hidden="1" customWidth="1"/>
    <col min="5393" max="5635" width="9.140625" style="2"/>
    <col min="5636" max="5636" width="17.28515625" style="2" customWidth="1"/>
    <col min="5637" max="5637" width="12.5703125" style="2" customWidth="1"/>
    <col min="5638" max="5638" width="13" style="2" customWidth="1"/>
    <col min="5639" max="5639" width="15.7109375" style="2" customWidth="1"/>
    <col min="5640" max="5640" width="19.5703125" style="2" customWidth="1"/>
    <col min="5641" max="5642" width="17.42578125" style="2" customWidth="1"/>
    <col min="5643" max="5643" width="19.5703125" style="2" customWidth="1"/>
    <col min="5644" max="5644" width="15.85546875" style="2" customWidth="1"/>
    <col min="5645" max="5645" width="14.5703125" style="2" customWidth="1"/>
    <col min="5646" max="5648" width="0" style="2" hidden="1" customWidth="1"/>
    <col min="5649" max="5891" width="9.140625" style="2"/>
    <col min="5892" max="5892" width="17.28515625" style="2" customWidth="1"/>
    <col min="5893" max="5893" width="12.5703125" style="2" customWidth="1"/>
    <col min="5894" max="5894" width="13" style="2" customWidth="1"/>
    <col min="5895" max="5895" width="15.7109375" style="2" customWidth="1"/>
    <col min="5896" max="5896" width="19.5703125" style="2" customWidth="1"/>
    <col min="5897" max="5898" width="17.42578125" style="2" customWidth="1"/>
    <col min="5899" max="5899" width="19.5703125" style="2" customWidth="1"/>
    <col min="5900" max="5900" width="15.85546875" style="2" customWidth="1"/>
    <col min="5901" max="5901" width="14.5703125" style="2" customWidth="1"/>
    <col min="5902" max="5904" width="0" style="2" hidden="1" customWidth="1"/>
    <col min="5905" max="6147" width="9.140625" style="2"/>
    <col min="6148" max="6148" width="17.28515625" style="2" customWidth="1"/>
    <col min="6149" max="6149" width="12.5703125" style="2" customWidth="1"/>
    <col min="6150" max="6150" width="13" style="2" customWidth="1"/>
    <col min="6151" max="6151" width="15.7109375" style="2" customWidth="1"/>
    <col min="6152" max="6152" width="19.5703125" style="2" customWidth="1"/>
    <col min="6153" max="6154" width="17.42578125" style="2" customWidth="1"/>
    <col min="6155" max="6155" width="19.5703125" style="2" customWidth="1"/>
    <col min="6156" max="6156" width="15.85546875" style="2" customWidth="1"/>
    <col min="6157" max="6157" width="14.5703125" style="2" customWidth="1"/>
    <col min="6158" max="6160" width="0" style="2" hidden="1" customWidth="1"/>
    <col min="6161" max="6403" width="9.140625" style="2"/>
    <col min="6404" max="6404" width="17.28515625" style="2" customWidth="1"/>
    <col min="6405" max="6405" width="12.5703125" style="2" customWidth="1"/>
    <col min="6406" max="6406" width="13" style="2" customWidth="1"/>
    <col min="6407" max="6407" width="15.7109375" style="2" customWidth="1"/>
    <col min="6408" max="6408" width="19.5703125" style="2" customWidth="1"/>
    <col min="6409" max="6410" width="17.42578125" style="2" customWidth="1"/>
    <col min="6411" max="6411" width="19.5703125" style="2" customWidth="1"/>
    <col min="6412" max="6412" width="15.85546875" style="2" customWidth="1"/>
    <col min="6413" max="6413" width="14.5703125" style="2" customWidth="1"/>
    <col min="6414" max="6416" width="0" style="2" hidden="1" customWidth="1"/>
    <col min="6417" max="6659" width="9.140625" style="2"/>
    <col min="6660" max="6660" width="17.28515625" style="2" customWidth="1"/>
    <col min="6661" max="6661" width="12.5703125" style="2" customWidth="1"/>
    <col min="6662" max="6662" width="13" style="2" customWidth="1"/>
    <col min="6663" max="6663" width="15.7109375" style="2" customWidth="1"/>
    <col min="6664" max="6664" width="19.5703125" style="2" customWidth="1"/>
    <col min="6665" max="6666" width="17.42578125" style="2" customWidth="1"/>
    <col min="6667" max="6667" width="19.5703125" style="2" customWidth="1"/>
    <col min="6668" max="6668" width="15.85546875" style="2" customWidth="1"/>
    <col min="6669" max="6669" width="14.5703125" style="2" customWidth="1"/>
    <col min="6670" max="6672" width="0" style="2" hidden="1" customWidth="1"/>
    <col min="6673" max="6915" width="9.140625" style="2"/>
    <col min="6916" max="6916" width="17.28515625" style="2" customWidth="1"/>
    <col min="6917" max="6917" width="12.5703125" style="2" customWidth="1"/>
    <col min="6918" max="6918" width="13" style="2" customWidth="1"/>
    <col min="6919" max="6919" width="15.7109375" style="2" customWidth="1"/>
    <col min="6920" max="6920" width="19.5703125" style="2" customWidth="1"/>
    <col min="6921" max="6922" width="17.42578125" style="2" customWidth="1"/>
    <col min="6923" max="6923" width="19.5703125" style="2" customWidth="1"/>
    <col min="6924" max="6924" width="15.85546875" style="2" customWidth="1"/>
    <col min="6925" max="6925" width="14.5703125" style="2" customWidth="1"/>
    <col min="6926" max="6928" width="0" style="2" hidden="1" customWidth="1"/>
    <col min="6929" max="7171" width="9.140625" style="2"/>
    <col min="7172" max="7172" width="17.28515625" style="2" customWidth="1"/>
    <col min="7173" max="7173" width="12.5703125" style="2" customWidth="1"/>
    <col min="7174" max="7174" width="13" style="2" customWidth="1"/>
    <col min="7175" max="7175" width="15.7109375" style="2" customWidth="1"/>
    <col min="7176" max="7176" width="19.5703125" style="2" customWidth="1"/>
    <col min="7177" max="7178" width="17.42578125" style="2" customWidth="1"/>
    <col min="7179" max="7179" width="19.5703125" style="2" customWidth="1"/>
    <col min="7180" max="7180" width="15.85546875" style="2" customWidth="1"/>
    <col min="7181" max="7181" width="14.5703125" style="2" customWidth="1"/>
    <col min="7182" max="7184" width="0" style="2" hidden="1" customWidth="1"/>
    <col min="7185" max="7427" width="9.140625" style="2"/>
    <col min="7428" max="7428" width="17.28515625" style="2" customWidth="1"/>
    <col min="7429" max="7429" width="12.5703125" style="2" customWidth="1"/>
    <col min="7430" max="7430" width="13" style="2" customWidth="1"/>
    <col min="7431" max="7431" width="15.7109375" style="2" customWidth="1"/>
    <col min="7432" max="7432" width="19.5703125" style="2" customWidth="1"/>
    <col min="7433" max="7434" width="17.42578125" style="2" customWidth="1"/>
    <col min="7435" max="7435" width="19.5703125" style="2" customWidth="1"/>
    <col min="7436" max="7436" width="15.85546875" style="2" customWidth="1"/>
    <col min="7437" max="7437" width="14.5703125" style="2" customWidth="1"/>
    <col min="7438" max="7440" width="0" style="2" hidden="1" customWidth="1"/>
    <col min="7441" max="7683" width="9.140625" style="2"/>
    <col min="7684" max="7684" width="17.28515625" style="2" customWidth="1"/>
    <col min="7685" max="7685" width="12.5703125" style="2" customWidth="1"/>
    <col min="7686" max="7686" width="13" style="2" customWidth="1"/>
    <col min="7687" max="7687" width="15.7109375" style="2" customWidth="1"/>
    <col min="7688" max="7688" width="19.5703125" style="2" customWidth="1"/>
    <col min="7689" max="7690" width="17.42578125" style="2" customWidth="1"/>
    <col min="7691" max="7691" width="19.5703125" style="2" customWidth="1"/>
    <col min="7692" max="7692" width="15.85546875" style="2" customWidth="1"/>
    <col min="7693" max="7693" width="14.5703125" style="2" customWidth="1"/>
    <col min="7694" max="7696" width="0" style="2" hidden="1" customWidth="1"/>
    <col min="7697" max="7939" width="9.140625" style="2"/>
    <col min="7940" max="7940" width="17.28515625" style="2" customWidth="1"/>
    <col min="7941" max="7941" width="12.5703125" style="2" customWidth="1"/>
    <col min="7942" max="7942" width="13" style="2" customWidth="1"/>
    <col min="7943" max="7943" width="15.7109375" style="2" customWidth="1"/>
    <col min="7944" max="7944" width="19.5703125" style="2" customWidth="1"/>
    <col min="7945" max="7946" width="17.42578125" style="2" customWidth="1"/>
    <col min="7947" max="7947" width="19.5703125" style="2" customWidth="1"/>
    <col min="7948" max="7948" width="15.85546875" style="2" customWidth="1"/>
    <col min="7949" max="7949" width="14.5703125" style="2" customWidth="1"/>
    <col min="7950" max="7952" width="0" style="2" hidden="1" customWidth="1"/>
    <col min="7953" max="8195" width="9.140625" style="2"/>
    <col min="8196" max="8196" width="17.28515625" style="2" customWidth="1"/>
    <col min="8197" max="8197" width="12.5703125" style="2" customWidth="1"/>
    <col min="8198" max="8198" width="13" style="2" customWidth="1"/>
    <col min="8199" max="8199" width="15.7109375" style="2" customWidth="1"/>
    <col min="8200" max="8200" width="19.5703125" style="2" customWidth="1"/>
    <col min="8201" max="8202" width="17.42578125" style="2" customWidth="1"/>
    <col min="8203" max="8203" width="19.5703125" style="2" customWidth="1"/>
    <col min="8204" max="8204" width="15.85546875" style="2" customWidth="1"/>
    <col min="8205" max="8205" width="14.5703125" style="2" customWidth="1"/>
    <col min="8206" max="8208" width="0" style="2" hidden="1" customWidth="1"/>
    <col min="8209" max="8451" width="9.140625" style="2"/>
    <col min="8452" max="8452" width="17.28515625" style="2" customWidth="1"/>
    <col min="8453" max="8453" width="12.5703125" style="2" customWidth="1"/>
    <col min="8454" max="8454" width="13" style="2" customWidth="1"/>
    <col min="8455" max="8455" width="15.7109375" style="2" customWidth="1"/>
    <col min="8456" max="8456" width="19.5703125" style="2" customWidth="1"/>
    <col min="8457" max="8458" width="17.42578125" style="2" customWidth="1"/>
    <col min="8459" max="8459" width="19.5703125" style="2" customWidth="1"/>
    <col min="8460" max="8460" width="15.85546875" style="2" customWidth="1"/>
    <col min="8461" max="8461" width="14.5703125" style="2" customWidth="1"/>
    <col min="8462" max="8464" width="0" style="2" hidden="1" customWidth="1"/>
    <col min="8465" max="8707" width="9.140625" style="2"/>
    <col min="8708" max="8708" width="17.28515625" style="2" customWidth="1"/>
    <col min="8709" max="8709" width="12.5703125" style="2" customWidth="1"/>
    <col min="8710" max="8710" width="13" style="2" customWidth="1"/>
    <col min="8711" max="8711" width="15.7109375" style="2" customWidth="1"/>
    <col min="8712" max="8712" width="19.5703125" style="2" customWidth="1"/>
    <col min="8713" max="8714" width="17.42578125" style="2" customWidth="1"/>
    <col min="8715" max="8715" width="19.5703125" style="2" customWidth="1"/>
    <col min="8716" max="8716" width="15.85546875" style="2" customWidth="1"/>
    <col min="8717" max="8717" width="14.5703125" style="2" customWidth="1"/>
    <col min="8718" max="8720" width="0" style="2" hidden="1" customWidth="1"/>
    <col min="8721" max="8963" width="9.140625" style="2"/>
    <col min="8964" max="8964" width="17.28515625" style="2" customWidth="1"/>
    <col min="8965" max="8965" width="12.5703125" style="2" customWidth="1"/>
    <col min="8966" max="8966" width="13" style="2" customWidth="1"/>
    <col min="8967" max="8967" width="15.7109375" style="2" customWidth="1"/>
    <col min="8968" max="8968" width="19.5703125" style="2" customWidth="1"/>
    <col min="8969" max="8970" width="17.42578125" style="2" customWidth="1"/>
    <col min="8971" max="8971" width="19.5703125" style="2" customWidth="1"/>
    <col min="8972" max="8972" width="15.85546875" style="2" customWidth="1"/>
    <col min="8973" max="8973" width="14.5703125" style="2" customWidth="1"/>
    <col min="8974" max="8976" width="0" style="2" hidden="1" customWidth="1"/>
    <col min="8977" max="9219" width="9.140625" style="2"/>
    <col min="9220" max="9220" width="17.28515625" style="2" customWidth="1"/>
    <col min="9221" max="9221" width="12.5703125" style="2" customWidth="1"/>
    <col min="9222" max="9222" width="13" style="2" customWidth="1"/>
    <col min="9223" max="9223" width="15.7109375" style="2" customWidth="1"/>
    <col min="9224" max="9224" width="19.5703125" style="2" customWidth="1"/>
    <col min="9225" max="9226" width="17.42578125" style="2" customWidth="1"/>
    <col min="9227" max="9227" width="19.5703125" style="2" customWidth="1"/>
    <col min="9228" max="9228" width="15.85546875" style="2" customWidth="1"/>
    <col min="9229" max="9229" width="14.5703125" style="2" customWidth="1"/>
    <col min="9230" max="9232" width="0" style="2" hidden="1" customWidth="1"/>
    <col min="9233" max="9475" width="9.140625" style="2"/>
    <col min="9476" max="9476" width="17.28515625" style="2" customWidth="1"/>
    <col min="9477" max="9477" width="12.5703125" style="2" customWidth="1"/>
    <col min="9478" max="9478" width="13" style="2" customWidth="1"/>
    <col min="9479" max="9479" width="15.7109375" style="2" customWidth="1"/>
    <col min="9480" max="9480" width="19.5703125" style="2" customWidth="1"/>
    <col min="9481" max="9482" width="17.42578125" style="2" customWidth="1"/>
    <col min="9483" max="9483" width="19.5703125" style="2" customWidth="1"/>
    <col min="9484" max="9484" width="15.85546875" style="2" customWidth="1"/>
    <col min="9485" max="9485" width="14.5703125" style="2" customWidth="1"/>
    <col min="9486" max="9488" width="0" style="2" hidden="1" customWidth="1"/>
    <col min="9489" max="9731" width="9.140625" style="2"/>
    <col min="9732" max="9732" width="17.28515625" style="2" customWidth="1"/>
    <col min="9733" max="9733" width="12.5703125" style="2" customWidth="1"/>
    <col min="9734" max="9734" width="13" style="2" customWidth="1"/>
    <col min="9735" max="9735" width="15.7109375" style="2" customWidth="1"/>
    <col min="9736" max="9736" width="19.5703125" style="2" customWidth="1"/>
    <col min="9737" max="9738" width="17.42578125" style="2" customWidth="1"/>
    <col min="9739" max="9739" width="19.5703125" style="2" customWidth="1"/>
    <col min="9740" max="9740" width="15.85546875" style="2" customWidth="1"/>
    <col min="9741" max="9741" width="14.5703125" style="2" customWidth="1"/>
    <col min="9742" max="9744" width="0" style="2" hidden="1" customWidth="1"/>
    <col min="9745" max="9987" width="9.140625" style="2"/>
    <col min="9988" max="9988" width="17.28515625" style="2" customWidth="1"/>
    <col min="9989" max="9989" width="12.5703125" style="2" customWidth="1"/>
    <col min="9990" max="9990" width="13" style="2" customWidth="1"/>
    <col min="9991" max="9991" width="15.7109375" style="2" customWidth="1"/>
    <col min="9992" max="9992" width="19.5703125" style="2" customWidth="1"/>
    <col min="9993" max="9994" width="17.42578125" style="2" customWidth="1"/>
    <col min="9995" max="9995" width="19.5703125" style="2" customWidth="1"/>
    <col min="9996" max="9996" width="15.85546875" style="2" customWidth="1"/>
    <col min="9997" max="9997" width="14.5703125" style="2" customWidth="1"/>
    <col min="9998" max="10000" width="0" style="2" hidden="1" customWidth="1"/>
    <col min="10001" max="10243" width="9.140625" style="2"/>
    <col min="10244" max="10244" width="17.28515625" style="2" customWidth="1"/>
    <col min="10245" max="10245" width="12.5703125" style="2" customWidth="1"/>
    <col min="10246" max="10246" width="13" style="2" customWidth="1"/>
    <col min="10247" max="10247" width="15.7109375" style="2" customWidth="1"/>
    <col min="10248" max="10248" width="19.5703125" style="2" customWidth="1"/>
    <col min="10249" max="10250" width="17.42578125" style="2" customWidth="1"/>
    <col min="10251" max="10251" width="19.5703125" style="2" customWidth="1"/>
    <col min="10252" max="10252" width="15.85546875" style="2" customWidth="1"/>
    <col min="10253" max="10253" width="14.5703125" style="2" customWidth="1"/>
    <col min="10254" max="10256" width="0" style="2" hidden="1" customWidth="1"/>
    <col min="10257" max="10499" width="9.140625" style="2"/>
    <col min="10500" max="10500" width="17.28515625" style="2" customWidth="1"/>
    <col min="10501" max="10501" width="12.5703125" style="2" customWidth="1"/>
    <col min="10502" max="10502" width="13" style="2" customWidth="1"/>
    <col min="10503" max="10503" width="15.7109375" style="2" customWidth="1"/>
    <col min="10504" max="10504" width="19.5703125" style="2" customWidth="1"/>
    <col min="10505" max="10506" width="17.42578125" style="2" customWidth="1"/>
    <col min="10507" max="10507" width="19.5703125" style="2" customWidth="1"/>
    <col min="10508" max="10508" width="15.85546875" style="2" customWidth="1"/>
    <col min="10509" max="10509" width="14.5703125" style="2" customWidth="1"/>
    <col min="10510" max="10512" width="0" style="2" hidden="1" customWidth="1"/>
    <col min="10513" max="10755" width="9.140625" style="2"/>
    <col min="10756" max="10756" width="17.28515625" style="2" customWidth="1"/>
    <col min="10757" max="10757" width="12.5703125" style="2" customWidth="1"/>
    <col min="10758" max="10758" width="13" style="2" customWidth="1"/>
    <col min="10759" max="10759" width="15.7109375" style="2" customWidth="1"/>
    <col min="10760" max="10760" width="19.5703125" style="2" customWidth="1"/>
    <col min="10761" max="10762" width="17.42578125" style="2" customWidth="1"/>
    <col min="10763" max="10763" width="19.5703125" style="2" customWidth="1"/>
    <col min="10764" max="10764" width="15.85546875" style="2" customWidth="1"/>
    <col min="10765" max="10765" width="14.5703125" style="2" customWidth="1"/>
    <col min="10766" max="10768" width="0" style="2" hidden="1" customWidth="1"/>
    <col min="10769" max="11011" width="9.140625" style="2"/>
    <col min="11012" max="11012" width="17.28515625" style="2" customWidth="1"/>
    <col min="11013" max="11013" width="12.5703125" style="2" customWidth="1"/>
    <col min="11014" max="11014" width="13" style="2" customWidth="1"/>
    <col min="11015" max="11015" width="15.7109375" style="2" customWidth="1"/>
    <col min="11016" max="11016" width="19.5703125" style="2" customWidth="1"/>
    <col min="11017" max="11018" width="17.42578125" style="2" customWidth="1"/>
    <col min="11019" max="11019" width="19.5703125" style="2" customWidth="1"/>
    <col min="11020" max="11020" width="15.85546875" style="2" customWidth="1"/>
    <col min="11021" max="11021" width="14.5703125" style="2" customWidth="1"/>
    <col min="11022" max="11024" width="0" style="2" hidden="1" customWidth="1"/>
    <col min="11025" max="11267" width="9.140625" style="2"/>
    <col min="11268" max="11268" width="17.28515625" style="2" customWidth="1"/>
    <col min="11269" max="11269" width="12.5703125" style="2" customWidth="1"/>
    <col min="11270" max="11270" width="13" style="2" customWidth="1"/>
    <col min="11271" max="11271" width="15.7109375" style="2" customWidth="1"/>
    <col min="11272" max="11272" width="19.5703125" style="2" customWidth="1"/>
    <col min="11273" max="11274" width="17.42578125" style="2" customWidth="1"/>
    <col min="11275" max="11275" width="19.5703125" style="2" customWidth="1"/>
    <col min="11276" max="11276" width="15.85546875" style="2" customWidth="1"/>
    <col min="11277" max="11277" width="14.5703125" style="2" customWidth="1"/>
    <col min="11278" max="11280" width="0" style="2" hidden="1" customWidth="1"/>
    <col min="11281" max="11523" width="9.140625" style="2"/>
    <col min="11524" max="11524" width="17.28515625" style="2" customWidth="1"/>
    <col min="11525" max="11525" width="12.5703125" style="2" customWidth="1"/>
    <col min="11526" max="11526" width="13" style="2" customWidth="1"/>
    <col min="11527" max="11527" width="15.7109375" style="2" customWidth="1"/>
    <col min="11528" max="11528" width="19.5703125" style="2" customWidth="1"/>
    <col min="11529" max="11530" width="17.42578125" style="2" customWidth="1"/>
    <col min="11531" max="11531" width="19.5703125" style="2" customWidth="1"/>
    <col min="11532" max="11532" width="15.85546875" style="2" customWidth="1"/>
    <col min="11533" max="11533" width="14.5703125" style="2" customWidth="1"/>
    <col min="11534" max="11536" width="0" style="2" hidden="1" customWidth="1"/>
    <col min="11537" max="11779" width="9.140625" style="2"/>
    <col min="11780" max="11780" width="17.28515625" style="2" customWidth="1"/>
    <col min="11781" max="11781" width="12.5703125" style="2" customWidth="1"/>
    <col min="11782" max="11782" width="13" style="2" customWidth="1"/>
    <col min="11783" max="11783" width="15.7109375" style="2" customWidth="1"/>
    <col min="11784" max="11784" width="19.5703125" style="2" customWidth="1"/>
    <col min="11785" max="11786" width="17.42578125" style="2" customWidth="1"/>
    <col min="11787" max="11787" width="19.5703125" style="2" customWidth="1"/>
    <col min="11788" max="11788" width="15.85546875" style="2" customWidth="1"/>
    <col min="11789" max="11789" width="14.5703125" style="2" customWidth="1"/>
    <col min="11790" max="11792" width="0" style="2" hidden="1" customWidth="1"/>
    <col min="11793" max="12035" width="9.140625" style="2"/>
    <col min="12036" max="12036" width="17.28515625" style="2" customWidth="1"/>
    <col min="12037" max="12037" width="12.5703125" style="2" customWidth="1"/>
    <col min="12038" max="12038" width="13" style="2" customWidth="1"/>
    <col min="12039" max="12039" width="15.7109375" style="2" customWidth="1"/>
    <col min="12040" max="12040" width="19.5703125" style="2" customWidth="1"/>
    <col min="12041" max="12042" width="17.42578125" style="2" customWidth="1"/>
    <col min="12043" max="12043" width="19.5703125" style="2" customWidth="1"/>
    <col min="12044" max="12044" width="15.85546875" style="2" customWidth="1"/>
    <col min="12045" max="12045" width="14.5703125" style="2" customWidth="1"/>
    <col min="12046" max="12048" width="0" style="2" hidden="1" customWidth="1"/>
    <col min="12049" max="12291" width="9.140625" style="2"/>
    <col min="12292" max="12292" width="17.28515625" style="2" customWidth="1"/>
    <col min="12293" max="12293" width="12.5703125" style="2" customWidth="1"/>
    <col min="12294" max="12294" width="13" style="2" customWidth="1"/>
    <col min="12295" max="12295" width="15.7109375" style="2" customWidth="1"/>
    <col min="12296" max="12296" width="19.5703125" style="2" customWidth="1"/>
    <col min="12297" max="12298" width="17.42578125" style="2" customWidth="1"/>
    <col min="12299" max="12299" width="19.5703125" style="2" customWidth="1"/>
    <col min="12300" max="12300" width="15.85546875" style="2" customWidth="1"/>
    <col min="12301" max="12301" width="14.5703125" style="2" customWidth="1"/>
    <col min="12302" max="12304" width="0" style="2" hidden="1" customWidth="1"/>
    <col min="12305" max="12547" width="9.140625" style="2"/>
    <col min="12548" max="12548" width="17.28515625" style="2" customWidth="1"/>
    <col min="12549" max="12549" width="12.5703125" style="2" customWidth="1"/>
    <col min="12550" max="12550" width="13" style="2" customWidth="1"/>
    <col min="12551" max="12551" width="15.7109375" style="2" customWidth="1"/>
    <col min="12552" max="12552" width="19.5703125" style="2" customWidth="1"/>
    <col min="12553" max="12554" width="17.42578125" style="2" customWidth="1"/>
    <col min="12555" max="12555" width="19.5703125" style="2" customWidth="1"/>
    <col min="12556" max="12556" width="15.85546875" style="2" customWidth="1"/>
    <col min="12557" max="12557" width="14.5703125" style="2" customWidth="1"/>
    <col min="12558" max="12560" width="0" style="2" hidden="1" customWidth="1"/>
    <col min="12561" max="12803" width="9.140625" style="2"/>
    <col min="12804" max="12804" width="17.28515625" style="2" customWidth="1"/>
    <col min="12805" max="12805" width="12.5703125" style="2" customWidth="1"/>
    <col min="12806" max="12806" width="13" style="2" customWidth="1"/>
    <col min="12807" max="12807" width="15.7109375" style="2" customWidth="1"/>
    <col min="12808" max="12808" width="19.5703125" style="2" customWidth="1"/>
    <col min="12809" max="12810" width="17.42578125" style="2" customWidth="1"/>
    <col min="12811" max="12811" width="19.5703125" style="2" customWidth="1"/>
    <col min="12812" max="12812" width="15.85546875" style="2" customWidth="1"/>
    <col min="12813" max="12813" width="14.5703125" style="2" customWidth="1"/>
    <col min="12814" max="12816" width="0" style="2" hidden="1" customWidth="1"/>
    <col min="12817" max="13059" width="9.140625" style="2"/>
    <col min="13060" max="13060" width="17.28515625" style="2" customWidth="1"/>
    <col min="13061" max="13061" width="12.5703125" style="2" customWidth="1"/>
    <col min="13062" max="13062" width="13" style="2" customWidth="1"/>
    <col min="13063" max="13063" width="15.7109375" style="2" customWidth="1"/>
    <col min="13064" max="13064" width="19.5703125" style="2" customWidth="1"/>
    <col min="13065" max="13066" width="17.42578125" style="2" customWidth="1"/>
    <col min="13067" max="13067" width="19.5703125" style="2" customWidth="1"/>
    <col min="13068" max="13068" width="15.85546875" style="2" customWidth="1"/>
    <col min="13069" max="13069" width="14.5703125" style="2" customWidth="1"/>
    <col min="13070" max="13072" width="0" style="2" hidden="1" customWidth="1"/>
    <col min="13073" max="13315" width="9.140625" style="2"/>
    <col min="13316" max="13316" width="17.28515625" style="2" customWidth="1"/>
    <col min="13317" max="13317" width="12.5703125" style="2" customWidth="1"/>
    <col min="13318" max="13318" width="13" style="2" customWidth="1"/>
    <col min="13319" max="13319" width="15.7109375" style="2" customWidth="1"/>
    <col min="13320" max="13320" width="19.5703125" style="2" customWidth="1"/>
    <col min="13321" max="13322" width="17.42578125" style="2" customWidth="1"/>
    <col min="13323" max="13323" width="19.5703125" style="2" customWidth="1"/>
    <col min="13324" max="13324" width="15.85546875" style="2" customWidth="1"/>
    <col min="13325" max="13325" width="14.5703125" style="2" customWidth="1"/>
    <col min="13326" max="13328" width="0" style="2" hidden="1" customWidth="1"/>
    <col min="13329" max="13571" width="9.140625" style="2"/>
    <col min="13572" max="13572" width="17.28515625" style="2" customWidth="1"/>
    <col min="13573" max="13573" width="12.5703125" style="2" customWidth="1"/>
    <col min="13574" max="13574" width="13" style="2" customWidth="1"/>
    <col min="13575" max="13575" width="15.7109375" style="2" customWidth="1"/>
    <col min="13576" max="13576" width="19.5703125" style="2" customWidth="1"/>
    <col min="13577" max="13578" width="17.42578125" style="2" customWidth="1"/>
    <col min="13579" max="13579" width="19.5703125" style="2" customWidth="1"/>
    <col min="13580" max="13580" width="15.85546875" style="2" customWidth="1"/>
    <col min="13581" max="13581" width="14.5703125" style="2" customWidth="1"/>
    <col min="13582" max="13584" width="0" style="2" hidden="1" customWidth="1"/>
    <col min="13585" max="13827" width="9.140625" style="2"/>
    <col min="13828" max="13828" width="17.28515625" style="2" customWidth="1"/>
    <col min="13829" max="13829" width="12.5703125" style="2" customWidth="1"/>
    <col min="13830" max="13830" width="13" style="2" customWidth="1"/>
    <col min="13831" max="13831" width="15.7109375" style="2" customWidth="1"/>
    <col min="13832" max="13832" width="19.5703125" style="2" customWidth="1"/>
    <col min="13833" max="13834" width="17.42578125" style="2" customWidth="1"/>
    <col min="13835" max="13835" width="19.5703125" style="2" customWidth="1"/>
    <col min="13836" max="13836" width="15.85546875" style="2" customWidth="1"/>
    <col min="13837" max="13837" width="14.5703125" style="2" customWidth="1"/>
    <col min="13838" max="13840" width="0" style="2" hidden="1" customWidth="1"/>
    <col min="13841" max="14083" width="9.140625" style="2"/>
    <col min="14084" max="14084" width="17.28515625" style="2" customWidth="1"/>
    <col min="14085" max="14085" width="12.5703125" style="2" customWidth="1"/>
    <col min="14086" max="14086" width="13" style="2" customWidth="1"/>
    <col min="14087" max="14087" width="15.7109375" style="2" customWidth="1"/>
    <col min="14088" max="14088" width="19.5703125" style="2" customWidth="1"/>
    <col min="14089" max="14090" width="17.42578125" style="2" customWidth="1"/>
    <col min="14091" max="14091" width="19.5703125" style="2" customWidth="1"/>
    <col min="14092" max="14092" width="15.85546875" style="2" customWidth="1"/>
    <col min="14093" max="14093" width="14.5703125" style="2" customWidth="1"/>
    <col min="14094" max="14096" width="0" style="2" hidden="1" customWidth="1"/>
    <col min="14097" max="14339" width="9.140625" style="2"/>
    <col min="14340" max="14340" width="17.28515625" style="2" customWidth="1"/>
    <col min="14341" max="14341" width="12.5703125" style="2" customWidth="1"/>
    <col min="14342" max="14342" width="13" style="2" customWidth="1"/>
    <col min="14343" max="14343" width="15.7109375" style="2" customWidth="1"/>
    <col min="14344" max="14344" width="19.5703125" style="2" customWidth="1"/>
    <col min="14345" max="14346" width="17.42578125" style="2" customWidth="1"/>
    <col min="14347" max="14347" width="19.5703125" style="2" customWidth="1"/>
    <col min="14348" max="14348" width="15.85546875" style="2" customWidth="1"/>
    <col min="14349" max="14349" width="14.5703125" style="2" customWidth="1"/>
    <col min="14350" max="14352" width="0" style="2" hidden="1" customWidth="1"/>
    <col min="14353" max="14595" width="9.140625" style="2"/>
    <col min="14596" max="14596" width="17.28515625" style="2" customWidth="1"/>
    <col min="14597" max="14597" width="12.5703125" style="2" customWidth="1"/>
    <col min="14598" max="14598" width="13" style="2" customWidth="1"/>
    <col min="14599" max="14599" width="15.7109375" style="2" customWidth="1"/>
    <col min="14600" max="14600" width="19.5703125" style="2" customWidth="1"/>
    <col min="14601" max="14602" width="17.42578125" style="2" customWidth="1"/>
    <col min="14603" max="14603" width="19.5703125" style="2" customWidth="1"/>
    <col min="14604" max="14604" width="15.85546875" style="2" customWidth="1"/>
    <col min="14605" max="14605" width="14.5703125" style="2" customWidth="1"/>
    <col min="14606" max="14608" width="0" style="2" hidden="1" customWidth="1"/>
    <col min="14609" max="14851" width="9.140625" style="2"/>
    <col min="14852" max="14852" width="17.28515625" style="2" customWidth="1"/>
    <col min="14853" max="14853" width="12.5703125" style="2" customWidth="1"/>
    <col min="14854" max="14854" width="13" style="2" customWidth="1"/>
    <col min="14855" max="14855" width="15.7109375" style="2" customWidth="1"/>
    <col min="14856" max="14856" width="19.5703125" style="2" customWidth="1"/>
    <col min="14857" max="14858" width="17.42578125" style="2" customWidth="1"/>
    <col min="14859" max="14859" width="19.5703125" style="2" customWidth="1"/>
    <col min="14860" max="14860" width="15.85546875" style="2" customWidth="1"/>
    <col min="14861" max="14861" width="14.5703125" style="2" customWidth="1"/>
    <col min="14862" max="14864" width="0" style="2" hidden="1" customWidth="1"/>
    <col min="14865" max="15107" width="9.140625" style="2"/>
    <col min="15108" max="15108" width="17.28515625" style="2" customWidth="1"/>
    <col min="15109" max="15109" width="12.5703125" style="2" customWidth="1"/>
    <col min="15110" max="15110" width="13" style="2" customWidth="1"/>
    <col min="15111" max="15111" width="15.7109375" style="2" customWidth="1"/>
    <col min="15112" max="15112" width="19.5703125" style="2" customWidth="1"/>
    <col min="15113" max="15114" width="17.42578125" style="2" customWidth="1"/>
    <col min="15115" max="15115" width="19.5703125" style="2" customWidth="1"/>
    <col min="15116" max="15116" width="15.85546875" style="2" customWidth="1"/>
    <col min="15117" max="15117" width="14.5703125" style="2" customWidth="1"/>
    <col min="15118" max="15120" width="0" style="2" hidden="1" customWidth="1"/>
    <col min="15121" max="15363" width="9.140625" style="2"/>
    <col min="15364" max="15364" width="17.28515625" style="2" customWidth="1"/>
    <col min="15365" max="15365" width="12.5703125" style="2" customWidth="1"/>
    <col min="15366" max="15366" width="13" style="2" customWidth="1"/>
    <col min="15367" max="15367" width="15.7109375" style="2" customWidth="1"/>
    <col min="15368" max="15368" width="19.5703125" style="2" customWidth="1"/>
    <col min="15369" max="15370" width="17.42578125" style="2" customWidth="1"/>
    <col min="15371" max="15371" width="19.5703125" style="2" customWidth="1"/>
    <col min="15372" max="15372" width="15.85546875" style="2" customWidth="1"/>
    <col min="15373" max="15373" width="14.5703125" style="2" customWidth="1"/>
    <col min="15374" max="15376" width="0" style="2" hidden="1" customWidth="1"/>
    <col min="15377" max="15619" width="9.140625" style="2"/>
    <col min="15620" max="15620" width="17.28515625" style="2" customWidth="1"/>
    <col min="15621" max="15621" width="12.5703125" style="2" customWidth="1"/>
    <col min="15622" max="15622" width="13" style="2" customWidth="1"/>
    <col min="15623" max="15623" width="15.7109375" style="2" customWidth="1"/>
    <col min="15624" max="15624" width="19.5703125" style="2" customWidth="1"/>
    <col min="15625" max="15626" width="17.42578125" style="2" customWidth="1"/>
    <col min="15627" max="15627" width="19.5703125" style="2" customWidth="1"/>
    <col min="15628" max="15628" width="15.85546875" style="2" customWidth="1"/>
    <col min="15629" max="15629" width="14.5703125" style="2" customWidth="1"/>
    <col min="15630" max="15632" width="0" style="2" hidden="1" customWidth="1"/>
    <col min="15633" max="15875" width="9.140625" style="2"/>
    <col min="15876" max="15876" width="17.28515625" style="2" customWidth="1"/>
    <col min="15877" max="15877" width="12.5703125" style="2" customWidth="1"/>
    <col min="15878" max="15878" width="13" style="2" customWidth="1"/>
    <col min="15879" max="15879" width="15.7109375" style="2" customWidth="1"/>
    <col min="15880" max="15880" width="19.5703125" style="2" customWidth="1"/>
    <col min="15881" max="15882" width="17.42578125" style="2" customWidth="1"/>
    <col min="15883" max="15883" width="19.5703125" style="2" customWidth="1"/>
    <col min="15884" max="15884" width="15.85546875" style="2" customWidth="1"/>
    <col min="15885" max="15885" width="14.5703125" style="2" customWidth="1"/>
    <col min="15886" max="15888" width="0" style="2" hidden="1" customWidth="1"/>
    <col min="15889" max="16131" width="9.140625" style="2"/>
    <col min="16132" max="16132" width="17.28515625" style="2" customWidth="1"/>
    <col min="16133" max="16133" width="12.5703125" style="2" customWidth="1"/>
    <col min="16134" max="16134" width="13" style="2" customWidth="1"/>
    <col min="16135" max="16135" width="15.7109375" style="2" customWidth="1"/>
    <col min="16136" max="16136" width="19.5703125" style="2" customWidth="1"/>
    <col min="16137" max="16138" width="17.42578125" style="2" customWidth="1"/>
    <col min="16139" max="16139" width="19.5703125" style="2" customWidth="1"/>
    <col min="16140" max="16140" width="15.85546875" style="2" customWidth="1"/>
    <col min="16141" max="16141" width="14.5703125" style="2" customWidth="1"/>
    <col min="16142" max="16144" width="0" style="2" hidden="1" customWidth="1"/>
    <col min="16145" max="16384" width="9.140625" style="2"/>
  </cols>
  <sheetData>
    <row r="2" spans="1:19" ht="21" customHeight="1">
      <c r="A2" s="313" t="s">
        <v>0</v>
      </c>
      <c r="B2" s="313"/>
      <c r="C2" s="313"/>
      <c r="D2" s="313"/>
      <c r="E2" s="313"/>
      <c r="F2" s="313"/>
      <c r="G2" s="313"/>
      <c r="H2" s="313"/>
      <c r="I2" s="313"/>
      <c r="J2" s="313"/>
      <c r="K2" s="313"/>
      <c r="L2" s="313"/>
    </row>
    <row r="3" spans="1:19">
      <c r="A3" s="313"/>
      <c r="B3" s="313"/>
      <c r="C3" s="313"/>
      <c r="D3" s="313"/>
      <c r="E3" s="313"/>
      <c r="F3" s="313"/>
      <c r="G3" s="313"/>
      <c r="H3" s="313"/>
      <c r="I3" s="313"/>
      <c r="J3" s="313"/>
      <c r="K3" s="313"/>
      <c r="L3" s="313"/>
    </row>
    <row r="4" spans="1:19" ht="28.5">
      <c r="A4" s="314" t="s">
        <v>88</v>
      </c>
      <c r="B4" s="314"/>
      <c r="C4" s="314"/>
      <c r="D4" s="314"/>
      <c r="E4" s="314"/>
      <c r="F4" s="314"/>
      <c r="G4" s="314"/>
      <c r="H4" s="314"/>
      <c r="I4" s="314"/>
      <c r="J4" s="314"/>
      <c r="K4" s="314"/>
      <c r="L4" s="314"/>
      <c r="N4" s="2" t="s">
        <v>1</v>
      </c>
      <c r="O4" s="2" t="s">
        <v>2</v>
      </c>
    </row>
    <row r="5" spans="1:19" ht="36">
      <c r="A5" s="311" t="s">
        <v>3</v>
      </c>
      <c r="B5" s="306" t="s">
        <v>70</v>
      </c>
      <c r="C5" s="306" t="s">
        <v>69</v>
      </c>
      <c r="D5" s="306" t="s">
        <v>4</v>
      </c>
      <c r="E5" s="306" t="s">
        <v>5</v>
      </c>
      <c r="F5" s="306" t="s">
        <v>25</v>
      </c>
      <c r="G5" s="307" t="s">
        <v>85</v>
      </c>
      <c r="H5" s="306" t="s">
        <v>7</v>
      </c>
      <c r="I5" s="308" t="s">
        <v>8</v>
      </c>
      <c r="J5" s="309" t="s">
        <v>24</v>
      </c>
      <c r="K5" s="310" t="s">
        <v>10</v>
      </c>
      <c r="L5" s="308" t="s">
        <v>86</v>
      </c>
      <c r="N5" s="11">
        <v>3400</v>
      </c>
      <c r="O5" s="11">
        <v>12000</v>
      </c>
    </row>
    <row r="6" spans="1:19" s="62" customFormat="1" ht="18" customHeight="1">
      <c r="A6" s="296" t="s">
        <v>20</v>
      </c>
      <c r="B6" s="303">
        <v>2019</v>
      </c>
      <c r="C6" s="302" t="s">
        <v>76</v>
      </c>
      <c r="D6" s="297">
        <f>'Jun 19'!B11</f>
        <v>7.6</v>
      </c>
      <c r="E6" s="298">
        <f>'Jun 19'!C11</f>
        <v>19</v>
      </c>
      <c r="F6" s="297">
        <f>'Jun 19'!D11</f>
        <v>44.711547470399694</v>
      </c>
      <c r="G6" s="299">
        <f>'Jun 19'!E11</f>
        <v>115892.331043276</v>
      </c>
      <c r="H6" s="299">
        <f>'Jun 19'!F11</f>
        <v>37200</v>
      </c>
      <c r="I6" s="299">
        <f>'Jun 19'!G11</f>
        <v>13600</v>
      </c>
      <c r="J6" s="299">
        <v>0</v>
      </c>
      <c r="K6" s="300">
        <f t="shared" ref="K6:K47" si="0">(H6*3500)+(I6*13000)+(J6*18000)</f>
        <v>307000000</v>
      </c>
      <c r="L6" s="300">
        <f t="shared" ref="L6:L48" si="1">K6/G6</f>
        <v>2649.0104844414718</v>
      </c>
      <c r="M6" s="2"/>
      <c r="N6" s="2"/>
      <c r="O6" s="2"/>
      <c r="P6" s="2"/>
      <c r="Q6" s="2"/>
      <c r="R6" s="2"/>
      <c r="S6" s="2"/>
    </row>
    <row r="7" spans="1:19" s="62" customFormat="1" ht="18" customHeight="1">
      <c r="A7" s="296" t="s">
        <v>20</v>
      </c>
      <c r="B7" s="303">
        <v>2019</v>
      </c>
      <c r="C7" s="302" t="s">
        <v>75</v>
      </c>
      <c r="D7" s="297">
        <f>'Jul 19'!B11</f>
        <v>7.9</v>
      </c>
      <c r="E7" s="298">
        <f>'Jul 19'!C11</f>
        <v>24.4</v>
      </c>
      <c r="F7" s="297">
        <f>'Jul 19'!D11</f>
        <v>23.793106805189801</v>
      </c>
      <c r="G7" s="299">
        <f>'Jul 19'!E11</f>
        <v>63727.457267020371</v>
      </c>
      <c r="H7" s="299">
        <f>'Jul 19'!F11</f>
        <v>40775</v>
      </c>
      <c r="I7" s="299">
        <f>'Jul 19'!G11</f>
        <v>36800</v>
      </c>
      <c r="J7" s="299">
        <v>0</v>
      </c>
      <c r="K7" s="300">
        <f t="shared" si="0"/>
        <v>621112500</v>
      </c>
      <c r="L7" s="300">
        <f t="shared" si="1"/>
        <v>9746.3876111911377</v>
      </c>
      <c r="M7" s="2"/>
      <c r="N7" s="2"/>
      <c r="O7" s="2"/>
      <c r="P7" s="2"/>
      <c r="Q7" s="2"/>
      <c r="R7" s="2"/>
      <c r="S7" s="2"/>
    </row>
    <row r="8" spans="1:19" ht="18" customHeight="1">
      <c r="A8" s="296" t="s">
        <v>20</v>
      </c>
      <c r="B8" s="303">
        <v>2019</v>
      </c>
      <c r="C8" s="302" t="s">
        <v>74</v>
      </c>
      <c r="D8" s="297">
        <f>'Agu 19'!B11</f>
        <v>7.36</v>
      </c>
      <c r="E8" s="298">
        <f>'Agu 19'!C11</f>
        <v>23.1</v>
      </c>
      <c r="F8" s="297">
        <f>'Agu 19'!D11</f>
        <v>21.163381123058542</v>
      </c>
      <c r="G8" s="299">
        <f>'Agu 19'!E11</f>
        <v>56684</v>
      </c>
      <c r="H8" s="299">
        <f>'Agu 19'!F11</f>
        <v>8750</v>
      </c>
      <c r="I8" s="299">
        <f>'Agu 19'!G11</f>
        <v>5200</v>
      </c>
      <c r="J8" s="299">
        <v>0</v>
      </c>
      <c r="K8" s="300">
        <f t="shared" si="0"/>
        <v>98225000</v>
      </c>
      <c r="L8" s="300">
        <f t="shared" si="1"/>
        <v>1732.8523040011291</v>
      </c>
    </row>
    <row r="9" spans="1:19" ht="18" customHeight="1">
      <c r="A9" s="296" t="s">
        <v>20</v>
      </c>
      <c r="B9" s="303">
        <v>2019</v>
      </c>
      <c r="C9" s="302" t="s">
        <v>73</v>
      </c>
      <c r="D9" s="297">
        <f>'Sep 19'!B11</f>
        <v>7.6933333333333342</v>
      </c>
      <c r="E9" s="298">
        <f>'Sep 19'!C11</f>
        <v>22.6</v>
      </c>
      <c r="F9" s="297">
        <f>'Sep 19'!D11</f>
        <v>14.195944473648087</v>
      </c>
      <c r="G9" s="299">
        <f>'Sep 19'!E11</f>
        <v>36795.888075695839</v>
      </c>
      <c r="H9" s="299">
        <f>'Sep 19'!F11</f>
        <v>10114</v>
      </c>
      <c r="I9" s="299">
        <f>'Sep 19'!G11</f>
        <v>12200</v>
      </c>
      <c r="J9" s="299">
        <v>0</v>
      </c>
      <c r="K9" s="300">
        <f t="shared" si="0"/>
        <v>193999000</v>
      </c>
      <c r="L9" s="300">
        <f t="shared" si="1"/>
        <v>5272.3010680135985</v>
      </c>
    </row>
    <row r="10" spans="1:19" ht="18" customHeight="1">
      <c r="A10" s="296" t="s">
        <v>20</v>
      </c>
      <c r="B10" s="303">
        <v>2019</v>
      </c>
      <c r="C10" s="302" t="s">
        <v>72</v>
      </c>
      <c r="D10" s="297">
        <f>'Okt 19'!B11</f>
        <v>7</v>
      </c>
      <c r="E10" s="298">
        <f>'Okt 19'!C11</f>
        <v>21</v>
      </c>
      <c r="F10" s="297">
        <f>'Okt 19'!D11</f>
        <v>11.411663679808841</v>
      </c>
      <c r="G10" s="299">
        <f>'Okt 19'!E11</f>
        <v>30565</v>
      </c>
      <c r="H10" s="299">
        <f>'Okt 19'!F11</f>
        <v>5400</v>
      </c>
      <c r="I10" s="299">
        <f>'Okt 19'!G11</f>
        <v>1600</v>
      </c>
      <c r="J10" s="299">
        <v>0</v>
      </c>
      <c r="K10" s="300">
        <f t="shared" si="0"/>
        <v>39700000</v>
      </c>
      <c r="L10" s="300">
        <f t="shared" si="1"/>
        <v>1298.8712579748078</v>
      </c>
    </row>
    <row r="11" spans="1:19" ht="18" customHeight="1">
      <c r="A11" s="296" t="s">
        <v>20</v>
      </c>
      <c r="B11" s="303">
        <v>2019</v>
      </c>
      <c r="C11" s="296" t="s">
        <v>71</v>
      </c>
      <c r="D11" s="297">
        <f>'Nop 19'!B11</f>
        <v>6.3</v>
      </c>
      <c r="E11" s="298">
        <f>'Nop 19'!C11</f>
        <v>20</v>
      </c>
      <c r="F11" s="297">
        <f>'Nop 19'!D11</f>
        <v>109.99228395061728</v>
      </c>
      <c r="G11" s="299">
        <f>'Nop 19'!E11</f>
        <v>285100</v>
      </c>
      <c r="H11" s="299">
        <f>'Nop 19'!F11</f>
        <v>19625</v>
      </c>
      <c r="I11" s="299">
        <f>'Nop 19'!G11</f>
        <v>10300</v>
      </c>
      <c r="J11" s="299">
        <v>0</v>
      </c>
      <c r="K11" s="300">
        <f t="shared" si="0"/>
        <v>202587500</v>
      </c>
      <c r="L11" s="300">
        <f t="shared" si="1"/>
        <v>710.58400561206599</v>
      </c>
    </row>
    <row r="12" spans="1:19" ht="18" customHeight="1">
      <c r="A12" s="296" t="s">
        <v>20</v>
      </c>
      <c r="B12" s="303">
        <v>2019</v>
      </c>
      <c r="C12" s="302" t="s">
        <v>82</v>
      </c>
      <c r="D12" s="297">
        <f>'Des 19'!B11</f>
        <v>6.6</v>
      </c>
      <c r="E12" s="298">
        <f>'Des 19'!C11</f>
        <v>20</v>
      </c>
      <c r="F12" s="297">
        <f>'Des 19'!D11</f>
        <v>114.153972520908</v>
      </c>
      <c r="G12" s="299">
        <f>'Des 19'!E11</f>
        <v>305750</v>
      </c>
      <c r="H12" s="299">
        <f>'Des 19'!F11</f>
        <v>19325</v>
      </c>
      <c r="I12" s="299">
        <f>'Des 19'!G11</f>
        <v>4600</v>
      </c>
      <c r="J12" s="299">
        <f>'Des 19'!H11</f>
        <v>6650</v>
      </c>
      <c r="K12" s="300">
        <f t="shared" si="0"/>
        <v>247137500</v>
      </c>
      <c r="L12" s="300">
        <f t="shared" si="1"/>
        <v>808.29926410466066</v>
      </c>
    </row>
    <row r="13" spans="1:19" ht="18" customHeight="1">
      <c r="A13" s="296" t="s">
        <v>20</v>
      </c>
      <c r="B13" s="303">
        <v>2020</v>
      </c>
      <c r="C13" s="302" t="s">
        <v>81</v>
      </c>
      <c r="D13" s="297">
        <f>'Jan 20'!B11</f>
        <v>6.7</v>
      </c>
      <c r="E13" s="298">
        <f>'Jan 20'!C11</f>
        <v>15</v>
      </c>
      <c r="F13" s="297">
        <f>'Jan 20'!D11</f>
        <v>48.62977897252091</v>
      </c>
      <c r="G13" s="299">
        <f>'Jan 20'!E11</f>
        <v>130250</v>
      </c>
      <c r="H13" s="299">
        <f>'Jan 20'!F11</f>
        <v>8750</v>
      </c>
      <c r="I13" s="299">
        <f>'Jan 20'!G11</f>
        <v>0</v>
      </c>
      <c r="J13" s="299">
        <f>'Jan 20'!H11</f>
        <v>4275</v>
      </c>
      <c r="K13" s="300">
        <f t="shared" si="0"/>
        <v>107575000</v>
      </c>
      <c r="L13" s="300">
        <f t="shared" si="1"/>
        <v>825.91170825335894</v>
      </c>
    </row>
    <row r="14" spans="1:19" ht="18" customHeight="1">
      <c r="A14" s="296" t="s">
        <v>20</v>
      </c>
      <c r="B14" s="303">
        <v>2020</v>
      </c>
      <c r="C14" s="302" t="s">
        <v>80</v>
      </c>
      <c r="D14" s="297">
        <f>'Feb 20'!B11</f>
        <v>6.3</v>
      </c>
      <c r="E14" s="298">
        <f>'Feb 20'!C11</f>
        <v>13</v>
      </c>
      <c r="F14" s="297">
        <f>'Feb 20'!D11</f>
        <v>21.551724137931036</v>
      </c>
      <c r="G14" s="299">
        <f>'Feb 20'!E11</f>
        <v>54000</v>
      </c>
      <c r="H14" s="299">
        <f>'Feb 20'!F11</f>
        <v>0</v>
      </c>
      <c r="I14" s="299">
        <f>'Feb 20'!G11</f>
        <v>0</v>
      </c>
      <c r="J14" s="299">
        <f>'Feb 20'!H11</f>
        <v>2700</v>
      </c>
      <c r="K14" s="300">
        <f t="shared" si="0"/>
        <v>48600000</v>
      </c>
      <c r="L14" s="300">
        <f t="shared" si="1"/>
        <v>900</v>
      </c>
    </row>
    <row r="15" spans="1:19" ht="18" customHeight="1">
      <c r="A15" s="296" t="s">
        <v>20</v>
      </c>
      <c r="B15" s="303">
        <v>2020</v>
      </c>
      <c r="C15" s="302" t="s">
        <v>79</v>
      </c>
      <c r="D15" s="297">
        <f>'Mar 20'!B11</f>
        <v>6.7258064516129004</v>
      </c>
      <c r="E15" s="298">
        <f>'Mar 20'!C11</f>
        <v>9.1483870967741936</v>
      </c>
      <c r="F15" s="297">
        <f>'Mar 20'!D11</f>
        <v>97.446236559139791</v>
      </c>
      <c r="G15" s="299">
        <f>'Mar 20'!E11</f>
        <v>261000</v>
      </c>
      <c r="H15" s="299">
        <f>'Mar 20'!F11</f>
        <v>7300</v>
      </c>
      <c r="I15" s="299">
        <f>'Mar 20'!G11</f>
        <v>900</v>
      </c>
      <c r="J15" s="299">
        <f>'Mar 20'!H11</f>
        <v>4850</v>
      </c>
      <c r="K15" s="300">
        <f t="shared" si="0"/>
        <v>124550000</v>
      </c>
      <c r="L15" s="300">
        <f t="shared" si="1"/>
        <v>477.20306513409963</v>
      </c>
    </row>
    <row r="16" spans="1:19" ht="18" customHeight="1">
      <c r="A16" s="296" t="s">
        <v>20</v>
      </c>
      <c r="B16" s="303">
        <v>2020</v>
      </c>
      <c r="C16" s="302" t="s">
        <v>78</v>
      </c>
      <c r="D16" s="297">
        <f>'Apr 20'!B11</f>
        <v>6.76</v>
      </c>
      <c r="E16" s="298">
        <f>'Apr 20'!C11</f>
        <v>7.8</v>
      </c>
      <c r="F16" s="297">
        <f>'Apr 20'!D11</f>
        <v>93.75</v>
      </c>
      <c r="G16" s="299">
        <f>'Apr 20'!E11</f>
        <v>243000</v>
      </c>
      <c r="H16" s="299">
        <f>'Apr 20'!F11</f>
        <v>575</v>
      </c>
      <c r="I16" s="299">
        <f>'Apr 20'!G11</f>
        <v>4000</v>
      </c>
      <c r="J16" s="299">
        <f>'Apr 20'!H11</f>
        <v>1500</v>
      </c>
      <c r="K16" s="300">
        <f t="shared" si="0"/>
        <v>81012500</v>
      </c>
      <c r="L16" s="300">
        <f t="shared" si="1"/>
        <v>333.38477366255142</v>
      </c>
    </row>
    <row r="17" spans="1:12" ht="18" customHeight="1">
      <c r="A17" s="296" t="s">
        <v>20</v>
      </c>
      <c r="B17" s="303">
        <v>2020</v>
      </c>
      <c r="C17" s="302" t="s">
        <v>77</v>
      </c>
      <c r="D17" s="297">
        <f>'Mei 20'!B11</f>
        <v>6.2548387096774185</v>
      </c>
      <c r="E17" s="298">
        <f>'Mei 20'!C11</f>
        <v>14.64516129032258</v>
      </c>
      <c r="F17" s="297">
        <f>'Mei 20'!D11</f>
        <v>91.472520908004782</v>
      </c>
      <c r="G17" s="299">
        <f>'Mei 20'!E11</f>
        <v>245000</v>
      </c>
      <c r="H17" s="299">
        <f>'Mei 20'!F11</f>
        <v>8575</v>
      </c>
      <c r="I17" s="299">
        <f>'Mei 20'!G11</f>
        <v>900</v>
      </c>
      <c r="J17" s="299">
        <f>'Mei 20'!H11</f>
        <v>625</v>
      </c>
      <c r="K17" s="300">
        <f t="shared" si="0"/>
        <v>52962500</v>
      </c>
      <c r="L17" s="300">
        <f t="shared" si="1"/>
        <v>216.17346938775509</v>
      </c>
    </row>
    <row r="18" spans="1:12" ht="18" customHeight="1">
      <c r="A18" s="296" t="s">
        <v>20</v>
      </c>
      <c r="B18" s="303">
        <v>2020</v>
      </c>
      <c r="C18" s="302" t="s">
        <v>76</v>
      </c>
      <c r="D18" s="297">
        <f>'Juni 20'!B11</f>
        <v>6.6</v>
      </c>
      <c r="E18" s="298">
        <f>'Juni 20'!C11</f>
        <v>10</v>
      </c>
      <c r="F18" s="297">
        <f>'Juni 20'!D11</f>
        <v>80.375514403292186</v>
      </c>
      <c r="G18" s="299">
        <f>'Juni 20'!E11</f>
        <v>208333.33333333334</v>
      </c>
      <c r="H18" s="299">
        <f>'Juni 20'!F11</f>
        <v>650</v>
      </c>
      <c r="I18" s="299">
        <f>'Juni 20'!G11</f>
        <v>300</v>
      </c>
      <c r="J18" s="299">
        <f>'Juni 20'!H11</f>
        <v>2800</v>
      </c>
      <c r="K18" s="300">
        <f t="shared" si="0"/>
        <v>56575000</v>
      </c>
      <c r="L18" s="300">
        <f t="shared" si="1"/>
        <v>271.56</v>
      </c>
    </row>
    <row r="19" spans="1:12" ht="18" customHeight="1">
      <c r="A19" s="296" t="s">
        <v>20</v>
      </c>
      <c r="B19" s="303">
        <v>2020</v>
      </c>
      <c r="C19" s="302" t="s">
        <v>75</v>
      </c>
      <c r="D19" s="297">
        <f>'Juli 20'!B11</f>
        <v>6.5</v>
      </c>
      <c r="E19" s="298">
        <f>'Juli 20'!C11</f>
        <v>6</v>
      </c>
      <c r="F19" s="297">
        <f>'Juli 20'!D11</f>
        <v>9.4483796296296294</v>
      </c>
      <c r="G19" s="299">
        <f>'Juli 20'!E11</f>
        <v>25306.54</v>
      </c>
      <c r="H19" s="299">
        <f>'Juli 20'!F11</f>
        <v>1175</v>
      </c>
      <c r="I19" s="299">
        <f>'Juli 20'!G11</f>
        <v>0</v>
      </c>
      <c r="J19" s="299">
        <f>'Juli 20'!H11</f>
        <v>800</v>
      </c>
      <c r="K19" s="300">
        <f t="shared" si="0"/>
        <v>18512500</v>
      </c>
      <c r="L19" s="300">
        <f t="shared" si="1"/>
        <v>731.53026846024784</v>
      </c>
    </row>
    <row r="20" spans="1:12" ht="18" customHeight="1">
      <c r="A20" s="296" t="s">
        <v>20</v>
      </c>
      <c r="B20" s="303">
        <v>2020</v>
      </c>
      <c r="C20" s="302" t="s">
        <v>74</v>
      </c>
      <c r="D20" s="297">
        <f>'Agu 20'!B11</f>
        <v>7.1</v>
      </c>
      <c r="E20" s="298">
        <f>'Agu 20'!C11</f>
        <v>13</v>
      </c>
      <c r="F20" s="297">
        <f>'Agu 20'!D11</f>
        <v>69.653397550776589</v>
      </c>
      <c r="G20" s="299">
        <f>'Agu 20'!E11</f>
        <v>186559.66</v>
      </c>
      <c r="H20" s="299">
        <f>'Agu 20'!F11</f>
        <v>4075</v>
      </c>
      <c r="I20" s="299">
        <f>'Agu 20'!G11</f>
        <v>0</v>
      </c>
      <c r="J20" s="299">
        <f>'Agu 20'!H10</f>
        <v>350</v>
      </c>
      <c r="K20" s="300">
        <f t="shared" si="0"/>
        <v>20562500</v>
      </c>
      <c r="L20" s="300">
        <f t="shared" si="1"/>
        <v>110.21943329013357</v>
      </c>
    </row>
    <row r="21" spans="1:12" ht="18" customHeight="1">
      <c r="A21" s="296" t="s">
        <v>20</v>
      </c>
      <c r="B21" s="303">
        <v>2020</v>
      </c>
      <c r="C21" s="302" t="s">
        <v>73</v>
      </c>
      <c r="D21" s="297">
        <f>'Sep 20'!B8</f>
        <v>6.7</v>
      </c>
      <c r="E21" s="298">
        <f>'Sep 20'!C8</f>
        <v>9</v>
      </c>
      <c r="F21" s="297">
        <f>'Sep 20'!D8</f>
        <v>120.91879928615056</v>
      </c>
      <c r="G21" s="299">
        <f>'Sep 20'!E8</f>
        <v>192502.7284635517</v>
      </c>
      <c r="H21" s="299">
        <f>'Sep 20'!F8</f>
        <v>4550</v>
      </c>
      <c r="I21" s="299">
        <f>'Sep 20'!G8</f>
        <v>0</v>
      </c>
      <c r="J21" s="299">
        <f>'Sep 20'!H8</f>
        <v>4675</v>
      </c>
      <c r="K21" s="300">
        <f t="shared" si="0"/>
        <v>100075000</v>
      </c>
      <c r="L21" s="300">
        <f t="shared" si="1"/>
        <v>519.86276142027839</v>
      </c>
    </row>
    <row r="22" spans="1:12" ht="18" customHeight="1">
      <c r="A22" s="296" t="s">
        <v>20</v>
      </c>
      <c r="B22" s="303">
        <v>2020</v>
      </c>
      <c r="C22" s="302" t="s">
        <v>72</v>
      </c>
      <c r="D22" s="297">
        <f>'Okt 20'!B8</f>
        <v>6.3258064516129009</v>
      </c>
      <c r="E22" s="298">
        <f>'Okt 20'!C8</f>
        <v>5.838709677419355</v>
      </c>
      <c r="F22" s="297">
        <f>'Okt 20'!D8</f>
        <v>53.712502891078842</v>
      </c>
      <c r="G22" s="299">
        <f>'Okt 20'!E8</f>
        <v>143863.56774346557</v>
      </c>
      <c r="H22" s="299">
        <f>'Okt 20'!F8</f>
        <v>8900</v>
      </c>
      <c r="I22" s="299">
        <f>'Okt 20'!G8</f>
        <v>0</v>
      </c>
      <c r="J22" s="299">
        <f>'Okt 20'!H8</f>
        <v>4975</v>
      </c>
      <c r="K22" s="300">
        <f t="shared" si="0"/>
        <v>120700000</v>
      </c>
      <c r="L22" s="300">
        <f t="shared" si="1"/>
        <v>838.98934172986492</v>
      </c>
    </row>
    <row r="23" spans="1:12" ht="18" customHeight="1">
      <c r="A23" s="296" t="s">
        <v>20</v>
      </c>
      <c r="B23" s="303">
        <v>2020</v>
      </c>
      <c r="C23" s="296" t="s">
        <v>71</v>
      </c>
      <c r="D23" s="297">
        <f>'Nop 20'!B8</f>
        <v>6.46</v>
      </c>
      <c r="E23" s="298">
        <f>'Nop 20'!C8</f>
        <v>15.33</v>
      </c>
      <c r="F23" s="297">
        <f>'Nop 20'!D8</f>
        <v>27.034552469135804</v>
      </c>
      <c r="G23" s="299">
        <f>'Nop 20'!E8</f>
        <v>70073.56</v>
      </c>
      <c r="H23" s="299">
        <f>'Nop 20'!F8</f>
        <v>4025</v>
      </c>
      <c r="I23" s="299">
        <f>'Nop 20'!G8</f>
        <v>0</v>
      </c>
      <c r="J23" s="299">
        <f>'Nop 20'!H8</f>
        <v>3475</v>
      </c>
      <c r="K23" s="300">
        <f t="shared" si="0"/>
        <v>76637500</v>
      </c>
      <c r="L23" s="300">
        <f t="shared" si="1"/>
        <v>1093.6721353960038</v>
      </c>
    </row>
    <row r="24" spans="1:12" ht="18" customHeight="1">
      <c r="A24" s="296" t="s">
        <v>20</v>
      </c>
      <c r="B24" s="303">
        <v>2020</v>
      </c>
      <c r="C24" s="302" t="s">
        <v>82</v>
      </c>
      <c r="D24" s="297">
        <f>'Des 20'!B8</f>
        <v>6.46</v>
      </c>
      <c r="E24" s="298">
        <f>'Des 20'!C8</f>
        <v>15.33</v>
      </c>
      <c r="F24" s="297">
        <f>'Des 20'!D8</f>
        <v>26.162470131421745</v>
      </c>
      <c r="G24" s="299">
        <f>'Des 20'!E8</f>
        <v>70073.56</v>
      </c>
      <c r="H24" s="299">
        <f>'Des 20'!F8</f>
        <v>4025</v>
      </c>
      <c r="I24" s="299">
        <f>'Des 20'!G8</f>
        <v>0</v>
      </c>
      <c r="J24" s="299">
        <f>'Des 20'!H8</f>
        <v>3475</v>
      </c>
      <c r="K24" s="300">
        <f t="shared" si="0"/>
        <v>76637500</v>
      </c>
      <c r="L24" s="300">
        <f t="shared" si="1"/>
        <v>1093.6721353960038</v>
      </c>
    </row>
    <row r="25" spans="1:12" ht="18" customHeight="1">
      <c r="A25" s="296" t="s">
        <v>20</v>
      </c>
      <c r="B25" s="296">
        <v>2021</v>
      </c>
      <c r="C25" s="302" t="s">
        <v>81</v>
      </c>
      <c r="D25" s="297">
        <f>'Jan 21'!B8</f>
        <v>6.4193548387096744</v>
      </c>
      <c r="E25" s="298">
        <f>'Jan 21'!C8</f>
        <v>16.741935483870968</v>
      </c>
      <c r="F25" s="297">
        <f>'Jan 21'!D8</f>
        <v>32.792227632895944</v>
      </c>
      <c r="G25" s="299">
        <f>'Jan 21'!E8</f>
        <v>87830.702491948497</v>
      </c>
      <c r="H25" s="299">
        <f>'Jan 21'!F8</f>
        <v>5200</v>
      </c>
      <c r="I25" s="299">
        <f>'Jan 21'!G8</f>
        <v>0</v>
      </c>
      <c r="J25" s="299">
        <f>'Jan 21'!H8</f>
        <v>2702</v>
      </c>
      <c r="K25" s="300">
        <f t="shared" si="0"/>
        <v>66836000</v>
      </c>
      <c r="L25" s="300">
        <f t="shared" si="1"/>
        <v>760.96396936056499</v>
      </c>
    </row>
    <row r="26" spans="1:12" ht="18" customHeight="1">
      <c r="A26" s="296" t="s">
        <v>20</v>
      </c>
      <c r="B26" s="296">
        <v>2021</v>
      </c>
      <c r="C26" s="302" t="s">
        <v>80</v>
      </c>
      <c r="D26" s="297">
        <f>'Feb 21'!B8</f>
        <v>7.0607142857142886</v>
      </c>
      <c r="E26" s="298">
        <f>'Feb 21'!C8</f>
        <v>14.892857142857142</v>
      </c>
      <c r="F26" s="297">
        <f>'Feb 21'!D8</f>
        <v>27.631476705487252</v>
      </c>
      <c r="G26" s="299">
        <f>'Feb 21'!E8</f>
        <v>66846.06844591476</v>
      </c>
      <c r="H26" s="299">
        <f>'Feb 21'!F8</f>
        <v>8350</v>
      </c>
      <c r="I26" s="299">
        <f>'Feb 21'!G8</f>
        <v>0</v>
      </c>
      <c r="J26" s="299">
        <f>'Feb 21'!H8</f>
        <v>2400</v>
      </c>
      <c r="K26" s="300">
        <f t="shared" si="0"/>
        <v>72425000</v>
      </c>
      <c r="L26" s="300">
        <f t="shared" si="1"/>
        <v>1083.4593818871961</v>
      </c>
    </row>
    <row r="27" spans="1:12" ht="18" customHeight="1">
      <c r="A27" s="296" t="s">
        <v>20</v>
      </c>
      <c r="B27" s="296">
        <v>2021</v>
      </c>
      <c r="C27" s="302" t="s">
        <v>79</v>
      </c>
      <c r="D27" s="297">
        <f>'Mar 21'!B8</f>
        <v>6.4419354838709655</v>
      </c>
      <c r="E27" s="298">
        <f>'Mar 21'!C8</f>
        <v>17.967741935483872</v>
      </c>
      <c r="F27" s="297">
        <f>'Mar 21'!D8</f>
        <v>94.517793668440973</v>
      </c>
      <c r="G27" s="299">
        <f>'Mar 21'!E8</f>
        <v>253156.45856155231</v>
      </c>
      <c r="H27" s="299">
        <f>'Mar 21'!F8</f>
        <v>11725</v>
      </c>
      <c r="I27" s="299">
        <f>'Mar 21'!G8</f>
        <v>0</v>
      </c>
      <c r="J27" s="299">
        <f>'Mar 21'!H8</f>
        <v>2325</v>
      </c>
      <c r="K27" s="300">
        <f t="shared" si="0"/>
        <v>82887500</v>
      </c>
      <c r="L27" s="300">
        <f t="shared" si="1"/>
        <v>327.41609860941702</v>
      </c>
    </row>
    <row r="28" spans="1:12" ht="18" customHeight="1">
      <c r="A28" s="296" t="s">
        <v>20</v>
      </c>
      <c r="B28" s="296">
        <v>2021</v>
      </c>
      <c r="C28" s="302" t="s">
        <v>78</v>
      </c>
      <c r="D28" s="297">
        <f>'Apr 21'!B8</f>
        <v>6.7352777777777781</v>
      </c>
      <c r="E28" s="298">
        <f>'Apr 21'!C8</f>
        <v>6.9833333333333334</v>
      </c>
      <c r="F28" s="297">
        <f>'Apr 21'!D8</f>
        <v>22.882372187714839</v>
      </c>
      <c r="G28" s="299">
        <f>'Apr 21'!E8</f>
        <v>59311.108710556866</v>
      </c>
      <c r="H28" s="299">
        <f>'Apr 21'!F8</f>
        <v>6500</v>
      </c>
      <c r="I28" s="299">
        <f>'Apr 21'!G8</f>
        <v>0</v>
      </c>
      <c r="J28" s="299">
        <f>'Apr 21'!H8</f>
        <v>1800</v>
      </c>
      <c r="K28" s="300">
        <f t="shared" si="0"/>
        <v>55150000</v>
      </c>
      <c r="L28" s="300">
        <f t="shared" si="1"/>
        <v>929.84267532641445</v>
      </c>
    </row>
    <row r="29" spans="1:12" ht="18" customHeight="1">
      <c r="A29" s="296" t="s">
        <v>20</v>
      </c>
      <c r="B29" s="296">
        <v>2021</v>
      </c>
      <c r="C29" s="302" t="s">
        <v>77</v>
      </c>
      <c r="D29" s="297">
        <f>'Mei 21'!B8</f>
        <v>7.0354838709677416</v>
      </c>
      <c r="E29" s="298">
        <f>'Mei 21'!C8</f>
        <v>6.419354838709677</v>
      </c>
      <c r="F29" s="297">
        <f>'Mei 21'!D8</f>
        <v>20.034012170708248</v>
      </c>
      <c r="G29" s="299">
        <f>'Mei 21'!E8</f>
        <v>53659.098198024971</v>
      </c>
      <c r="H29" s="299">
        <f>'Mei 21'!F8</f>
        <v>7925</v>
      </c>
      <c r="I29" s="299">
        <f>'Mei 21'!G8</f>
        <v>0</v>
      </c>
      <c r="J29" s="299">
        <f>'Mei 21'!H8</f>
        <v>1850</v>
      </c>
      <c r="K29" s="300">
        <f t="shared" si="0"/>
        <v>61037500</v>
      </c>
      <c r="L29" s="300">
        <f t="shared" si="1"/>
        <v>1137.5051398505725</v>
      </c>
    </row>
    <row r="30" spans="1:12" ht="15.75">
      <c r="A30" s="296" t="s">
        <v>20</v>
      </c>
      <c r="B30" s="296">
        <v>2021</v>
      </c>
      <c r="C30" s="302" t="s">
        <v>76</v>
      </c>
      <c r="D30" s="297">
        <f>'Jun 21'!B8</f>
        <v>7.2166666666666668</v>
      </c>
      <c r="E30" s="298">
        <f>'Jun 21'!C8</f>
        <v>4.9666666666666668</v>
      </c>
      <c r="F30" s="297">
        <f>'Jun 21'!D8</f>
        <v>33.748904365920268</v>
      </c>
      <c r="G30" s="299">
        <f>'Jun 21'!E8</f>
        <v>87477.160116465326</v>
      </c>
      <c r="H30" s="299">
        <f>'Jun 21'!F8</f>
        <v>4150</v>
      </c>
      <c r="I30" s="299">
        <f>'Jun 21'!G8</f>
        <v>0</v>
      </c>
      <c r="J30" s="299">
        <f>'Jun 21'!H8</f>
        <v>1775</v>
      </c>
      <c r="K30" s="300">
        <f t="shared" si="0"/>
        <v>46475000</v>
      </c>
      <c r="L30" s="300">
        <f t="shared" si="1"/>
        <v>531.28153609609785</v>
      </c>
    </row>
    <row r="31" spans="1:12" ht="15.75">
      <c r="A31" s="296" t="s">
        <v>20</v>
      </c>
      <c r="B31" s="296">
        <v>2021</v>
      </c>
      <c r="C31" s="302" t="s">
        <v>75</v>
      </c>
      <c r="D31" s="297">
        <f>'Jul 21'!B8</f>
        <v>7.1967741935483867</v>
      </c>
      <c r="E31" s="298">
        <f>'Jul 21'!C8</f>
        <v>2.935483870967742</v>
      </c>
      <c r="F31" s="297">
        <f>'Jul 21'!D8</f>
        <v>29.710353358516613</v>
      </c>
      <c r="G31" s="299">
        <f>'Jul 21'!E8</f>
        <v>79576.210435450892</v>
      </c>
      <c r="H31" s="299">
        <f>'Jul 21'!F8</f>
        <v>7500</v>
      </c>
      <c r="I31" s="299">
        <f>'Jul 21'!G8</f>
        <v>0</v>
      </c>
      <c r="J31" s="299">
        <f>'Jul 21'!H8</f>
        <v>1900</v>
      </c>
      <c r="K31" s="300">
        <f t="shared" si="0"/>
        <v>60450000</v>
      </c>
      <c r="L31" s="300">
        <f t="shared" si="1"/>
        <v>759.64914223999995</v>
      </c>
    </row>
    <row r="32" spans="1:12" ht="15.75">
      <c r="A32" s="296" t="s">
        <v>20</v>
      </c>
      <c r="B32" s="296">
        <v>2021</v>
      </c>
      <c r="C32" s="302" t="s">
        <v>74</v>
      </c>
      <c r="D32" s="297">
        <f>'Agu 21'!B8</f>
        <v>7.161290322580645</v>
      </c>
      <c r="E32" s="298">
        <f>'Agu 21'!C8</f>
        <v>2.7096774193548385</v>
      </c>
      <c r="F32" s="297">
        <f>'Agu 21'!D8</f>
        <v>12.814826429009464</v>
      </c>
      <c r="G32" s="299">
        <f>'Agu 21'!E8</f>
        <v>34323.231107458952</v>
      </c>
      <c r="H32" s="299">
        <f>'Agu 21'!F8</f>
        <v>8375</v>
      </c>
      <c r="I32" s="299">
        <f>'Agu 21'!G8</f>
        <v>0</v>
      </c>
      <c r="J32" s="299">
        <f>'Agu 21'!H8</f>
        <v>1750</v>
      </c>
      <c r="K32" s="300">
        <f t="shared" si="0"/>
        <v>60812500</v>
      </c>
      <c r="L32" s="300">
        <f t="shared" si="1"/>
        <v>1771.7591857715438</v>
      </c>
    </row>
    <row r="33" spans="1:19" ht="15.75">
      <c r="A33" s="296" t="s">
        <v>20</v>
      </c>
      <c r="B33" s="296">
        <v>2021</v>
      </c>
      <c r="C33" s="302" t="s">
        <v>73</v>
      </c>
      <c r="D33" s="297">
        <f>'Sep 21'!B8</f>
        <v>7.2506666666666657</v>
      </c>
      <c r="E33" s="298">
        <f>'Sep 21'!C8</f>
        <v>2.3443333333333336</v>
      </c>
      <c r="F33" s="297">
        <f>'Sep 21'!D8</f>
        <v>43.907499999999999</v>
      </c>
      <c r="G33" s="299">
        <f>'Sep 21'!E8</f>
        <v>113808.24</v>
      </c>
      <c r="H33" s="299">
        <f>'Sep 21'!F8</f>
        <v>1050</v>
      </c>
      <c r="I33" s="299">
        <f>'Sep 21'!G8</f>
        <v>0</v>
      </c>
      <c r="J33" s="299">
        <f>'Sep 21'!H8</f>
        <v>5650</v>
      </c>
      <c r="K33" s="300">
        <f t="shared" si="0"/>
        <v>105375000</v>
      </c>
      <c r="L33" s="300">
        <f t="shared" si="1"/>
        <v>925.89956579593877</v>
      </c>
    </row>
    <row r="34" spans="1:19" ht="15.75">
      <c r="A34" s="296" t="s">
        <v>20</v>
      </c>
      <c r="B34" s="296">
        <v>2021</v>
      </c>
      <c r="C34" s="302" t="s">
        <v>72</v>
      </c>
      <c r="D34" s="297">
        <f>'Okt 21'!B8</f>
        <v>7.31</v>
      </c>
      <c r="E34" s="298">
        <f>'Okt 21'!C8</f>
        <v>4.5999999999999996</v>
      </c>
      <c r="F34" s="297">
        <f>'Okt 21'!D8</f>
        <v>37.781705033972898</v>
      </c>
      <c r="G34" s="299">
        <f>'Okt 21'!E8</f>
        <v>101194.518762993</v>
      </c>
      <c r="H34" s="299">
        <f>'Okt 21'!F8</f>
        <v>5825</v>
      </c>
      <c r="I34" s="299">
        <f>'Okt 21'!G8</f>
        <v>0</v>
      </c>
      <c r="J34" s="299">
        <f>'Okt 21'!H8</f>
        <v>4650</v>
      </c>
      <c r="K34" s="300">
        <f t="shared" si="0"/>
        <v>104087500</v>
      </c>
      <c r="L34" s="300">
        <f t="shared" si="1"/>
        <v>1028.5883195292686</v>
      </c>
    </row>
    <row r="35" spans="1:19" ht="15.75">
      <c r="A35" s="296" t="s">
        <v>20</v>
      </c>
      <c r="B35" s="296">
        <v>2021</v>
      </c>
      <c r="C35" s="296" t="s">
        <v>71</v>
      </c>
      <c r="D35" s="297">
        <f>'Nop 21'!B8</f>
        <v>7.42</v>
      </c>
      <c r="E35" s="298">
        <f>'Nop 21'!C8</f>
        <v>3.883333333333332</v>
      </c>
      <c r="F35" s="297">
        <f>'Nop 21'!D8</f>
        <v>53.569382411955154</v>
      </c>
      <c r="G35" s="299">
        <f>'Nop 21'!E8</f>
        <v>138851.83921178777</v>
      </c>
      <c r="H35" s="299">
        <f>'Nop 21'!F8</f>
        <v>7100</v>
      </c>
      <c r="I35" s="299">
        <f>'Nop 21'!G8</f>
        <v>0</v>
      </c>
      <c r="J35" s="299">
        <f>'Nop 21'!H8</f>
        <v>7350</v>
      </c>
      <c r="K35" s="300">
        <f t="shared" si="0"/>
        <v>157150000</v>
      </c>
      <c r="L35" s="300">
        <f t="shared" si="1"/>
        <v>1131.7819115114669</v>
      </c>
    </row>
    <row r="36" spans="1:19" ht="15.75">
      <c r="A36" s="296" t="s">
        <v>20</v>
      </c>
      <c r="B36" s="296">
        <v>2021</v>
      </c>
      <c r="C36" s="302" t="s">
        <v>82</v>
      </c>
      <c r="D36" s="297">
        <f>'Des 21'!B8</f>
        <v>7.4</v>
      </c>
      <c r="E36" s="298">
        <f>'Des 21'!C8</f>
        <v>11.16</v>
      </c>
      <c r="F36" s="297">
        <f>'Des 21'!D8</f>
        <v>40.630107526881723</v>
      </c>
      <c r="G36" s="299">
        <f>'Des 21'!E8</f>
        <v>108823.68000000001</v>
      </c>
      <c r="H36" s="299">
        <f>'Des 21'!F8</f>
        <v>625</v>
      </c>
      <c r="I36" s="299">
        <f>'Des 21'!G8</f>
        <v>0</v>
      </c>
      <c r="J36" s="299">
        <f>'Des 21'!H8</f>
        <v>6345</v>
      </c>
      <c r="K36" s="300">
        <f t="shared" si="0"/>
        <v>116397500</v>
      </c>
      <c r="L36" s="300">
        <f t="shared" si="1"/>
        <v>1069.5971685574316</v>
      </c>
    </row>
    <row r="37" spans="1:19" ht="15.75">
      <c r="A37" s="296" t="s">
        <v>20</v>
      </c>
      <c r="B37" s="296">
        <v>2022</v>
      </c>
      <c r="C37" s="301" t="s">
        <v>81</v>
      </c>
      <c r="D37" s="297">
        <f>'Jan 22'!B8</f>
        <v>7.3387096774193559</v>
      </c>
      <c r="E37" s="298">
        <f>'Jan 22'!C8</f>
        <v>14.225806451612904</v>
      </c>
      <c r="F37" s="297">
        <f>'Jan 22'!D8</f>
        <v>55.145392547240611</v>
      </c>
      <c r="G37" s="299">
        <f>'Jan 22'!E8</f>
        <v>147701.41939852925</v>
      </c>
      <c r="H37" s="299">
        <f>'Jan 22'!F8</f>
        <v>825</v>
      </c>
      <c r="I37" s="299">
        <f>'Jan 22'!G8</f>
        <v>0</v>
      </c>
      <c r="J37" s="299">
        <f>'Jan 22'!H8</f>
        <v>1750</v>
      </c>
      <c r="K37" s="300">
        <f t="shared" si="0"/>
        <v>34387500</v>
      </c>
      <c r="L37" s="300">
        <f t="shared" si="1"/>
        <v>232.81766783307174</v>
      </c>
    </row>
    <row r="38" spans="1:19" ht="15.75">
      <c r="A38" s="296" t="s">
        <v>20</v>
      </c>
      <c r="B38" s="296">
        <v>2022</v>
      </c>
      <c r="C38" s="301" t="s">
        <v>80</v>
      </c>
      <c r="D38" s="297">
        <f>'Feb 22'!B8</f>
        <v>7.3035714285714297</v>
      </c>
      <c r="E38" s="298">
        <f>'Feb 22'!C8</f>
        <v>12.642857142857142</v>
      </c>
      <c r="F38" s="297">
        <f>'Feb 22'!D8</f>
        <v>56.469745210582445</v>
      </c>
      <c r="G38" s="299">
        <f>'Feb 22'!E8</f>
        <v>136611.60761344104</v>
      </c>
      <c r="H38" s="299">
        <f>'Feb 22'!F8</f>
        <v>2125</v>
      </c>
      <c r="I38" s="299">
        <f>'Feb 22'!G8</f>
        <v>0</v>
      </c>
      <c r="J38" s="299">
        <f>'Feb 22'!H8</f>
        <v>1500</v>
      </c>
      <c r="K38" s="300">
        <f t="shared" si="0"/>
        <v>34437500</v>
      </c>
      <c r="L38" s="300">
        <f t="shared" si="1"/>
        <v>252.08326438442219</v>
      </c>
    </row>
    <row r="39" spans="1:19" ht="15.75">
      <c r="A39" s="296" t="s">
        <v>20</v>
      </c>
      <c r="B39" s="296">
        <v>2022</v>
      </c>
      <c r="C39" s="301" t="s">
        <v>79</v>
      </c>
      <c r="D39" s="297">
        <f>'Mar 22'!B8</f>
        <v>7.3516129032258073</v>
      </c>
      <c r="E39" s="298">
        <f>'Mar 22'!C8</f>
        <v>12.193548387096774</v>
      </c>
      <c r="F39" s="297">
        <f>'Mar 22'!D8</f>
        <v>55.506208479509297</v>
      </c>
      <c r="G39" s="299">
        <f>'Mar 22'!E8</f>
        <v>148667.82879151771</v>
      </c>
      <c r="H39" s="299">
        <f>'Mar 22'!F8</f>
        <v>3250</v>
      </c>
      <c r="I39" s="299">
        <f>'Mar 22'!G8</f>
        <v>0</v>
      </c>
      <c r="J39" s="299">
        <f>'Mar 22'!H8</f>
        <v>2100</v>
      </c>
      <c r="K39" s="300">
        <f t="shared" si="0"/>
        <v>49175000</v>
      </c>
      <c r="L39" s="300">
        <f t="shared" si="1"/>
        <v>330.77095696984912</v>
      </c>
    </row>
    <row r="40" spans="1:19" ht="15.75">
      <c r="A40" s="296" t="s">
        <v>20</v>
      </c>
      <c r="B40" s="296">
        <v>2022</v>
      </c>
      <c r="C40" s="301" t="s">
        <v>78</v>
      </c>
      <c r="D40" s="297">
        <f>'Apr 22'!B8</f>
        <v>7.35</v>
      </c>
      <c r="E40" s="298">
        <f>'Apr 22'!C8</f>
        <v>14.87</v>
      </c>
      <c r="F40" s="297">
        <f>'Apr 22'!D8</f>
        <v>72.088695987654319</v>
      </c>
      <c r="G40" s="299">
        <f>'Apr 22'!E8</f>
        <v>115622.63684000001</v>
      </c>
      <c r="H40" s="299">
        <f>'Apr 22'!F8</f>
        <v>1500</v>
      </c>
      <c r="I40" s="299">
        <f>'Apr 22'!G8</f>
        <v>0</v>
      </c>
      <c r="J40" s="299">
        <f>'Apr 22'!H8</f>
        <v>2050</v>
      </c>
      <c r="K40" s="300">
        <f t="shared" si="0"/>
        <v>42150000</v>
      </c>
      <c r="L40" s="300">
        <f t="shared" si="1"/>
        <v>364.54799122361891</v>
      </c>
    </row>
    <row r="41" spans="1:19" ht="15.75">
      <c r="A41" s="296" t="s">
        <v>20</v>
      </c>
      <c r="B41" s="296">
        <v>2022</v>
      </c>
      <c r="C41" s="301" t="s">
        <v>77</v>
      </c>
      <c r="D41" s="297">
        <f>'Mei 22'!B8</f>
        <v>7.2322580645161283</v>
      </c>
      <c r="E41" s="298">
        <f>'Mei 22'!C8</f>
        <v>19.774193548387096</v>
      </c>
      <c r="F41" s="297">
        <f>'Mei 22'!D8</f>
        <v>69.763254181600956</v>
      </c>
      <c r="G41" s="299">
        <f>'Mei 22'!E8</f>
        <v>186853.89945673355</v>
      </c>
      <c r="H41" s="299">
        <f>'Mei 22'!F8</f>
        <v>5100</v>
      </c>
      <c r="I41" s="299">
        <f>'Mei 22'!G8</f>
        <v>0</v>
      </c>
      <c r="J41" s="299">
        <f>'Mei 22'!H8</f>
        <v>1650</v>
      </c>
      <c r="K41" s="300">
        <f t="shared" si="0"/>
        <v>47550000</v>
      </c>
      <c r="L41" s="300">
        <f t="shared" si="1"/>
        <v>254.47689418443372</v>
      </c>
    </row>
    <row r="42" spans="1:19" ht="15.75">
      <c r="A42" s="296" t="s">
        <v>20</v>
      </c>
      <c r="B42" s="296">
        <v>2022</v>
      </c>
      <c r="C42" s="301" t="s">
        <v>76</v>
      </c>
      <c r="D42" s="297">
        <f>'Jun 22'!B8</f>
        <v>7.27</v>
      </c>
      <c r="E42" s="298">
        <f>'Jun 22'!C8</f>
        <v>21.2</v>
      </c>
      <c r="F42" s="297">
        <f>'Jun 22'!D8</f>
        <v>85.16640227309199</v>
      </c>
      <c r="G42" s="299">
        <f>'Jun 22'!E8</f>
        <v>220751.31469185444</v>
      </c>
      <c r="H42" s="299">
        <f>'Jun 22'!F8</f>
        <v>1700</v>
      </c>
      <c r="I42" s="299">
        <f>'Jun 22'!G8</f>
        <v>0</v>
      </c>
      <c r="J42" s="299">
        <f>'Jun 22'!H8</f>
        <v>1400</v>
      </c>
      <c r="K42" s="300">
        <f t="shared" si="0"/>
        <v>31150000</v>
      </c>
      <c r="L42" s="300">
        <f t="shared" si="1"/>
        <v>141.1090123901736</v>
      </c>
    </row>
    <row r="43" spans="1:19" ht="15.75">
      <c r="A43" s="296" t="s">
        <v>20</v>
      </c>
      <c r="B43" s="296">
        <v>2022</v>
      </c>
      <c r="C43" s="301" t="s">
        <v>75</v>
      </c>
      <c r="D43" s="297">
        <f>'Jul 22'!B8</f>
        <v>7.27</v>
      </c>
      <c r="E43" s="298">
        <f>'Jul 22'!C8</f>
        <v>21.2</v>
      </c>
      <c r="F43" s="297">
        <f>'Jul 22'!D8</f>
        <v>54.336377240143385</v>
      </c>
      <c r="G43" s="299">
        <f>'Jul 22'!E8</f>
        <v>145534.55280000003</v>
      </c>
      <c r="H43" s="299">
        <f>'Jul 22'!F8</f>
        <v>1625</v>
      </c>
      <c r="I43" s="299">
        <f>'Jul 22'!G8</f>
        <v>0</v>
      </c>
      <c r="J43" s="299">
        <f>'Jul 22'!H8</f>
        <v>950</v>
      </c>
      <c r="K43" s="300">
        <f t="shared" si="0"/>
        <v>22787500</v>
      </c>
      <c r="L43" s="300">
        <f t="shared" si="1"/>
        <v>156.57793672761397</v>
      </c>
    </row>
    <row r="44" spans="1:19" ht="15.75">
      <c r="A44" s="296" t="s">
        <v>20</v>
      </c>
      <c r="B44" s="296">
        <v>2022</v>
      </c>
      <c r="C44" s="301" t="s">
        <v>74</v>
      </c>
      <c r="D44" s="297">
        <f>'Agu 22'!B8</f>
        <v>7.3306451612903238</v>
      </c>
      <c r="E44" s="298">
        <f>'Agu 22'!C8</f>
        <v>8.3010752688172058</v>
      </c>
      <c r="F44" s="297">
        <f>'Agu 22'!D8</f>
        <v>20.978082428818986</v>
      </c>
      <c r="G44" s="299">
        <f>'Agu 22'!E8</f>
        <v>56187.695977348776</v>
      </c>
      <c r="H44" s="299">
        <f>'Agu 22'!F8</f>
        <v>1550</v>
      </c>
      <c r="I44" s="299">
        <f>'Agu 22'!G8</f>
        <v>0</v>
      </c>
      <c r="J44" s="299">
        <f>'Agu 22'!H8</f>
        <v>725</v>
      </c>
      <c r="K44" s="300">
        <f t="shared" si="0"/>
        <v>18475000</v>
      </c>
      <c r="L44" s="300">
        <f t="shared" si="1"/>
        <v>328.80864179673637</v>
      </c>
    </row>
    <row r="45" spans="1:19" ht="15.75">
      <c r="A45" s="296" t="s">
        <v>20</v>
      </c>
      <c r="B45" s="296">
        <v>2022</v>
      </c>
      <c r="C45" s="301" t="s">
        <v>73</v>
      </c>
      <c r="D45" s="297">
        <f>'Sep 22'!B8</f>
        <v>7.1366666666666676</v>
      </c>
      <c r="E45" s="298">
        <f>'Sep 22'!C8</f>
        <v>18.25</v>
      </c>
      <c r="F45" s="297">
        <f>'Sep 22'!D8</f>
        <v>52.633710293386571</v>
      </c>
      <c r="G45" s="299">
        <f>'Sep 22'!E8</f>
        <v>136426.577080458</v>
      </c>
      <c r="H45" s="299">
        <f>'Sep 22'!F8</f>
        <v>4550</v>
      </c>
      <c r="I45" s="299">
        <f>'Sep 22'!G8</f>
        <v>0</v>
      </c>
      <c r="J45" s="299">
        <f>'Sep 22'!H8</f>
        <v>1875</v>
      </c>
      <c r="K45" s="300">
        <f t="shared" si="0"/>
        <v>49675000</v>
      </c>
      <c r="L45" s="300">
        <f t="shared" si="1"/>
        <v>364.11527037509717</v>
      </c>
    </row>
    <row r="46" spans="1:19" ht="15.75">
      <c r="A46" s="296" t="s">
        <v>20</v>
      </c>
      <c r="B46" s="296">
        <v>2022</v>
      </c>
      <c r="C46" s="301" t="s">
        <v>72</v>
      </c>
      <c r="D46" s="297">
        <f>'Okt 22'!B8</f>
        <v>7.3352150537634424</v>
      </c>
      <c r="E46" s="298">
        <f>'Okt 22'!C8</f>
        <v>13.580645161290322</v>
      </c>
      <c r="F46" s="297">
        <f>'Okt 22'!D8</f>
        <v>37.654518577123277</v>
      </c>
      <c r="G46" s="299">
        <f>'Okt 22'!E8</f>
        <v>100853.862556967</v>
      </c>
      <c r="H46" s="299">
        <f>'Okt 22'!F8</f>
        <v>4500</v>
      </c>
      <c r="I46" s="299">
        <f>'Okt 22'!G8</f>
        <v>0</v>
      </c>
      <c r="J46" s="299">
        <f>'Okt 22'!H8</f>
        <v>1775</v>
      </c>
      <c r="K46" s="300">
        <f t="shared" si="0"/>
        <v>47700000</v>
      </c>
      <c r="L46" s="300">
        <f t="shared" si="1"/>
        <v>472.96155834444914</v>
      </c>
      <c r="P46" s="42"/>
    </row>
    <row r="47" spans="1:19" ht="15.75">
      <c r="A47" s="296" t="s">
        <v>20</v>
      </c>
      <c r="B47" s="296">
        <v>2022</v>
      </c>
      <c r="C47" s="296" t="s">
        <v>71</v>
      </c>
      <c r="D47" s="297">
        <f>'Nop 22'!B8</f>
        <v>7.3237500000000022</v>
      </c>
      <c r="E47" s="298">
        <f>'Nop 22'!C8</f>
        <v>13.333333333333334</v>
      </c>
      <c r="F47" s="297">
        <f>'Nop 22'!D8</f>
        <v>40.420957732346452</v>
      </c>
      <c r="G47" s="299">
        <f>'Nop 22'!E8</f>
        <v>104771.12244224201</v>
      </c>
      <c r="H47" s="299">
        <f>'Nop 22'!F8</f>
        <v>1150</v>
      </c>
      <c r="I47" s="299">
        <f>'Nop 22'!G8</f>
        <v>0</v>
      </c>
      <c r="J47" s="299">
        <f>'Nop 22'!H8</f>
        <v>1075</v>
      </c>
      <c r="K47" s="300">
        <f t="shared" si="0"/>
        <v>23375000</v>
      </c>
      <c r="L47" s="300">
        <f t="shared" si="1"/>
        <v>223.10536963929272</v>
      </c>
      <c r="M47" s="59"/>
      <c r="N47" s="60"/>
      <c r="O47" s="60"/>
      <c r="P47" s="60"/>
      <c r="Q47" s="62"/>
      <c r="R47" s="59"/>
      <c r="S47" s="59"/>
    </row>
    <row r="48" spans="1:19" ht="15.75">
      <c r="A48" s="296" t="s">
        <v>20</v>
      </c>
      <c r="B48" s="296">
        <v>2022</v>
      </c>
      <c r="C48" s="296" t="s">
        <v>82</v>
      </c>
      <c r="D48" s="297">
        <f>'Des 22'!B8</f>
        <v>7.2159946236559138</v>
      </c>
      <c r="E48" s="298">
        <f>'Des 22'!C8</f>
        <v>13.580645161290322</v>
      </c>
      <c r="F48" s="297">
        <f>'Des 22'!D8</f>
        <v>56.791629719603215</v>
      </c>
      <c r="G48" s="299">
        <f>'Des 22'!E8</f>
        <v>152110.70104098527</v>
      </c>
      <c r="H48" s="299">
        <f>'Des 22'!F8</f>
        <v>1650</v>
      </c>
      <c r="I48" s="299">
        <f>'Des 22'!G8</f>
        <v>0</v>
      </c>
      <c r="J48" s="299">
        <f>'Des 22'!H8</f>
        <v>950</v>
      </c>
      <c r="K48" s="300">
        <f>'Des 22'!I8</f>
        <v>22875000</v>
      </c>
      <c r="L48" s="300">
        <f t="shared" si="1"/>
        <v>150.38389701350778</v>
      </c>
      <c r="M48" s="59"/>
      <c r="N48" s="60">
        <f>H48*$N$5</f>
        <v>5610000</v>
      </c>
      <c r="O48" s="60">
        <f>I48*$O$5</f>
        <v>0</v>
      </c>
      <c r="P48" s="60">
        <f>N48+O48</f>
        <v>5610000</v>
      </c>
      <c r="Q48" s="62"/>
      <c r="R48" s="59"/>
      <c r="S48" s="59"/>
    </row>
  </sheetData>
  <sheetProtection selectLockedCells="1" selectUnlockedCells="1"/>
  <mergeCells count="2">
    <mergeCell ref="A2:L3"/>
    <mergeCell ref="A4:L4"/>
  </mergeCells>
  <pageMargins left="0.7" right="0.7" top="0.75" bottom="0.75" header="0.51180555555555596" footer="0.51180555555555596"/>
  <pageSetup paperSize="9" scale="47" firstPageNumber="0" orientation="landscape" horizontalDpi="300" verticalDpi="300" r:id="rId1"/>
  <headerFooter alignWithMargins="0"/>
  <drawing r:id="rId2"/>
  <legacy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>
    <tabColor rgb="FF00B050"/>
  </sheetPr>
  <dimension ref="A2:T13"/>
  <sheetViews>
    <sheetView zoomScale="85" zoomScaleNormal="85" workbookViewId="0">
      <selection activeCell="B6" sqref="B6:J6"/>
    </sheetView>
  </sheetViews>
  <sheetFormatPr defaultRowHeight="15"/>
  <cols>
    <col min="1" max="1" width="17.28515625" style="2" customWidth="1"/>
    <col min="2" max="2" width="12.5703125" style="2" customWidth="1"/>
    <col min="3" max="3" width="13" style="2" customWidth="1"/>
    <col min="4" max="4" width="18" style="2" bestFit="1" customWidth="1"/>
    <col min="5" max="5" width="13.42578125" style="2" customWidth="1"/>
    <col min="6" max="6" width="19.5703125" style="2" customWidth="1"/>
    <col min="7" max="8" width="17.42578125" style="2" customWidth="1"/>
    <col min="9" max="9" width="19.5703125" style="2" customWidth="1"/>
    <col min="10" max="10" width="15.85546875" style="2" customWidth="1"/>
    <col min="11" max="11" width="14.5703125" style="2" customWidth="1"/>
    <col min="12" max="14" width="0" style="2" hidden="1" customWidth="1"/>
    <col min="15" max="16" width="14.42578125" style="2" customWidth="1"/>
    <col min="17" max="17" width="11.7109375" style="2" customWidth="1"/>
    <col min="18" max="18" width="13.28515625" style="2" customWidth="1"/>
    <col min="19" max="19" width="10.5703125" style="2" bestFit="1" customWidth="1"/>
    <col min="20" max="20" width="13.28515625" style="2" customWidth="1"/>
    <col min="21" max="257" width="8.7109375" style="2"/>
    <col min="258" max="258" width="17.28515625" style="2" customWidth="1"/>
    <col min="259" max="259" width="12.5703125" style="2" customWidth="1"/>
    <col min="260" max="260" width="13" style="2" customWidth="1"/>
    <col min="261" max="261" width="13.42578125" style="2" customWidth="1"/>
    <col min="262" max="262" width="19.5703125" style="2" customWidth="1"/>
    <col min="263" max="264" width="17.42578125" style="2" customWidth="1"/>
    <col min="265" max="265" width="19.5703125" style="2" customWidth="1"/>
    <col min="266" max="266" width="15.85546875" style="2" customWidth="1"/>
    <col min="267" max="267" width="14.5703125" style="2" customWidth="1"/>
    <col min="268" max="270" width="0" style="2" hidden="1" customWidth="1"/>
    <col min="271" max="272" width="14.42578125" style="2" customWidth="1"/>
    <col min="273" max="273" width="11.7109375" style="2" customWidth="1"/>
    <col min="274" max="274" width="13.28515625" style="2" customWidth="1"/>
    <col min="275" max="275" width="10.5703125" style="2" bestFit="1" customWidth="1"/>
    <col min="276" max="276" width="13.28515625" style="2" customWidth="1"/>
    <col min="277" max="513" width="8.7109375" style="2"/>
    <col min="514" max="514" width="17.28515625" style="2" customWidth="1"/>
    <col min="515" max="515" width="12.5703125" style="2" customWidth="1"/>
    <col min="516" max="516" width="13" style="2" customWidth="1"/>
    <col min="517" max="517" width="13.42578125" style="2" customWidth="1"/>
    <col min="518" max="518" width="19.5703125" style="2" customWidth="1"/>
    <col min="519" max="520" width="17.42578125" style="2" customWidth="1"/>
    <col min="521" max="521" width="19.5703125" style="2" customWidth="1"/>
    <col min="522" max="522" width="15.85546875" style="2" customWidth="1"/>
    <col min="523" max="523" width="14.5703125" style="2" customWidth="1"/>
    <col min="524" max="526" width="0" style="2" hidden="1" customWidth="1"/>
    <col min="527" max="528" width="14.42578125" style="2" customWidth="1"/>
    <col min="529" max="529" width="11.7109375" style="2" customWidth="1"/>
    <col min="530" max="530" width="13.28515625" style="2" customWidth="1"/>
    <col min="531" max="531" width="10.5703125" style="2" bestFit="1" customWidth="1"/>
    <col min="532" max="532" width="13.28515625" style="2" customWidth="1"/>
    <col min="533" max="769" width="8.7109375" style="2"/>
    <col min="770" max="770" width="17.28515625" style="2" customWidth="1"/>
    <col min="771" max="771" width="12.5703125" style="2" customWidth="1"/>
    <col min="772" max="772" width="13" style="2" customWidth="1"/>
    <col min="773" max="773" width="13.42578125" style="2" customWidth="1"/>
    <col min="774" max="774" width="19.5703125" style="2" customWidth="1"/>
    <col min="775" max="776" width="17.42578125" style="2" customWidth="1"/>
    <col min="777" max="777" width="19.5703125" style="2" customWidth="1"/>
    <col min="778" max="778" width="15.85546875" style="2" customWidth="1"/>
    <col min="779" max="779" width="14.5703125" style="2" customWidth="1"/>
    <col min="780" max="782" width="0" style="2" hidden="1" customWidth="1"/>
    <col min="783" max="784" width="14.42578125" style="2" customWidth="1"/>
    <col min="785" max="785" width="11.7109375" style="2" customWidth="1"/>
    <col min="786" max="786" width="13.28515625" style="2" customWidth="1"/>
    <col min="787" max="787" width="10.5703125" style="2" bestFit="1" customWidth="1"/>
    <col min="788" max="788" width="13.28515625" style="2" customWidth="1"/>
    <col min="789" max="1025" width="8.7109375" style="2"/>
    <col min="1026" max="1026" width="17.28515625" style="2" customWidth="1"/>
    <col min="1027" max="1027" width="12.5703125" style="2" customWidth="1"/>
    <col min="1028" max="1028" width="13" style="2" customWidth="1"/>
    <col min="1029" max="1029" width="13.42578125" style="2" customWidth="1"/>
    <col min="1030" max="1030" width="19.5703125" style="2" customWidth="1"/>
    <col min="1031" max="1032" width="17.42578125" style="2" customWidth="1"/>
    <col min="1033" max="1033" width="19.5703125" style="2" customWidth="1"/>
    <col min="1034" max="1034" width="15.85546875" style="2" customWidth="1"/>
    <col min="1035" max="1035" width="14.5703125" style="2" customWidth="1"/>
    <col min="1036" max="1038" width="0" style="2" hidden="1" customWidth="1"/>
    <col min="1039" max="1040" width="14.42578125" style="2" customWidth="1"/>
    <col min="1041" max="1041" width="11.7109375" style="2" customWidth="1"/>
    <col min="1042" max="1042" width="13.28515625" style="2" customWidth="1"/>
    <col min="1043" max="1043" width="10.5703125" style="2" bestFit="1" customWidth="1"/>
    <col min="1044" max="1044" width="13.28515625" style="2" customWidth="1"/>
    <col min="1045" max="1281" width="8.7109375" style="2"/>
    <col min="1282" max="1282" width="17.28515625" style="2" customWidth="1"/>
    <col min="1283" max="1283" width="12.5703125" style="2" customWidth="1"/>
    <col min="1284" max="1284" width="13" style="2" customWidth="1"/>
    <col min="1285" max="1285" width="13.42578125" style="2" customWidth="1"/>
    <col min="1286" max="1286" width="19.5703125" style="2" customWidth="1"/>
    <col min="1287" max="1288" width="17.42578125" style="2" customWidth="1"/>
    <col min="1289" max="1289" width="19.5703125" style="2" customWidth="1"/>
    <col min="1290" max="1290" width="15.85546875" style="2" customWidth="1"/>
    <col min="1291" max="1291" width="14.5703125" style="2" customWidth="1"/>
    <col min="1292" max="1294" width="0" style="2" hidden="1" customWidth="1"/>
    <col min="1295" max="1296" width="14.42578125" style="2" customWidth="1"/>
    <col min="1297" max="1297" width="11.7109375" style="2" customWidth="1"/>
    <col min="1298" max="1298" width="13.28515625" style="2" customWidth="1"/>
    <col min="1299" max="1299" width="10.5703125" style="2" bestFit="1" customWidth="1"/>
    <col min="1300" max="1300" width="13.28515625" style="2" customWidth="1"/>
    <col min="1301" max="1537" width="8.7109375" style="2"/>
    <col min="1538" max="1538" width="17.28515625" style="2" customWidth="1"/>
    <col min="1539" max="1539" width="12.5703125" style="2" customWidth="1"/>
    <col min="1540" max="1540" width="13" style="2" customWidth="1"/>
    <col min="1541" max="1541" width="13.42578125" style="2" customWidth="1"/>
    <col min="1542" max="1542" width="19.5703125" style="2" customWidth="1"/>
    <col min="1543" max="1544" width="17.42578125" style="2" customWidth="1"/>
    <col min="1545" max="1545" width="19.5703125" style="2" customWidth="1"/>
    <col min="1546" max="1546" width="15.85546875" style="2" customWidth="1"/>
    <col min="1547" max="1547" width="14.5703125" style="2" customWidth="1"/>
    <col min="1548" max="1550" width="0" style="2" hidden="1" customWidth="1"/>
    <col min="1551" max="1552" width="14.42578125" style="2" customWidth="1"/>
    <col min="1553" max="1553" width="11.7109375" style="2" customWidth="1"/>
    <col min="1554" max="1554" width="13.28515625" style="2" customWidth="1"/>
    <col min="1555" max="1555" width="10.5703125" style="2" bestFit="1" customWidth="1"/>
    <col min="1556" max="1556" width="13.28515625" style="2" customWidth="1"/>
    <col min="1557" max="1793" width="8.7109375" style="2"/>
    <col min="1794" max="1794" width="17.28515625" style="2" customWidth="1"/>
    <col min="1795" max="1795" width="12.5703125" style="2" customWidth="1"/>
    <col min="1796" max="1796" width="13" style="2" customWidth="1"/>
    <col min="1797" max="1797" width="13.42578125" style="2" customWidth="1"/>
    <col min="1798" max="1798" width="19.5703125" style="2" customWidth="1"/>
    <col min="1799" max="1800" width="17.42578125" style="2" customWidth="1"/>
    <col min="1801" max="1801" width="19.5703125" style="2" customWidth="1"/>
    <col min="1802" max="1802" width="15.85546875" style="2" customWidth="1"/>
    <col min="1803" max="1803" width="14.5703125" style="2" customWidth="1"/>
    <col min="1804" max="1806" width="0" style="2" hidden="1" customWidth="1"/>
    <col min="1807" max="1808" width="14.42578125" style="2" customWidth="1"/>
    <col min="1809" max="1809" width="11.7109375" style="2" customWidth="1"/>
    <col min="1810" max="1810" width="13.28515625" style="2" customWidth="1"/>
    <col min="1811" max="1811" width="10.5703125" style="2" bestFit="1" customWidth="1"/>
    <col min="1812" max="1812" width="13.28515625" style="2" customWidth="1"/>
    <col min="1813" max="2049" width="8.7109375" style="2"/>
    <col min="2050" max="2050" width="17.28515625" style="2" customWidth="1"/>
    <col min="2051" max="2051" width="12.5703125" style="2" customWidth="1"/>
    <col min="2052" max="2052" width="13" style="2" customWidth="1"/>
    <col min="2053" max="2053" width="13.42578125" style="2" customWidth="1"/>
    <col min="2054" max="2054" width="19.5703125" style="2" customWidth="1"/>
    <col min="2055" max="2056" width="17.42578125" style="2" customWidth="1"/>
    <col min="2057" max="2057" width="19.5703125" style="2" customWidth="1"/>
    <col min="2058" max="2058" width="15.85546875" style="2" customWidth="1"/>
    <col min="2059" max="2059" width="14.5703125" style="2" customWidth="1"/>
    <col min="2060" max="2062" width="0" style="2" hidden="1" customWidth="1"/>
    <col min="2063" max="2064" width="14.42578125" style="2" customWidth="1"/>
    <col min="2065" max="2065" width="11.7109375" style="2" customWidth="1"/>
    <col min="2066" max="2066" width="13.28515625" style="2" customWidth="1"/>
    <col min="2067" max="2067" width="10.5703125" style="2" bestFit="1" customWidth="1"/>
    <col min="2068" max="2068" width="13.28515625" style="2" customWidth="1"/>
    <col min="2069" max="2305" width="8.7109375" style="2"/>
    <col min="2306" max="2306" width="17.28515625" style="2" customWidth="1"/>
    <col min="2307" max="2307" width="12.5703125" style="2" customWidth="1"/>
    <col min="2308" max="2308" width="13" style="2" customWidth="1"/>
    <col min="2309" max="2309" width="13.42578125" style="2" customWidth="1"/>
    <col min="2310" max="2310" width="19.5703125" style="2" customWidth="1"/>
    <col min="2311" max="2312" width="17.42578125" style="2" customWidth="1"/>
    <col min="2313" max="2313" width="19.5703125" style="2" customWidth="1"/>
    <col min="2314" max="2314" width="15.85546875" style="2" customWidth="1"/>
    <col min="2315" max="2315" width="14.5703125" style="2" customWidth="1"/>
    <col min="2316" max="2318" width="0" style="2" hidden="1" customWidth="1"/>
    <col min="2319" max="2320" width="14.42578125" style="2" customWidth="1"/>
    <col min="2321" max="2321" width="11.7109375" style="2" customWidth="1"/>
    <col min="2322" max="2322" width="13.28515625" style="2" customWidth="1"/>
    <col min="2323" max="2323" width="10.5703125" style="2" bestFit="1" customWidth="1"/>
    <col min="2324" max="2324" width="13.28515625" style="2" customWidth="1"/>
    <col min="2325" max="2561" width="8.7109375" style="2"/>
    <col min="2562" max="2562" width="17.28515625" style="2" customWidth="1"/>
    <col min="2563" max="2563" width="12.5703125" style="2" customWidth="1"/>
    <col min="2564" max="2564" width="13" style="2" customWidth="1"/>
    <col min="2565" max="2565" width="13.42578125" style="2" customWidth="1"/>
    <col min="2566" max="2566" width="19.5703125" style="2" customWidth="1"/>
    <col min="2567" max="2568" width="17.42578125" style="2" customWidth="1"/>
    <col min="2569" max="2569" width="19.5703125" style="2" customWidth="1"/>
    <col min="2570" max="2570" width="15.85546875" style="2" customWidth="1"/>
    <col min="2571" max="2571" width="14.5703125" style="2" customWidth="1"/>
    <col min="2572" max="2574" width="0" style="2" hidden="1" customWidth="1"/>
    <col min="2575" max="2576" width="14.42578125" style="2" customWidth="1"/>
    <col min="2577" max="2577" width="11.7109375" style="2" customWidth="1"/>
    <col min="2578" max="2578" width="13.28515625" style="2" customWidth="1"/>
    <col min="2579" max="2579" width="10.5703125" style="2" bestFit="1" customWidth="1"/>
    <col min="2580" max="2580" width="13.28515625" style="2" customWidth="1"/>
    <col min="2581" max="2817" width="8.7109375" style="2"/>
    <col min="2818" max="2818" width="17.28515625" style="2" customWidth="1"/>
    <col min="2819" max="2819" width="12.5703125" style="2" customWidth="1"/>
    <col min="2820" max="2820" width="13" style="2" customWidth="1"/>
    <col min="2821" max="2821" width="13.42578125" style="2" customWidth="1"/>
    <col min="2822" max="2822" width="19.5703125" style="2" customWidth="1"/>
    <col min="2823" max="2824" width="17.42578125" style="2" customWidth="1"/>
    <col min="2825" max="2825" width="19.5703125" style="2" customWidth="1"/>
    <col min="2826" max="2826" width="15.85546875" style="2" customWidth="1"/>
    <col min="2827" max="2827" width="14.5703125" style="2" customWidth="1"/>
    <col min="2828" max="2830" width="0" style="2" hidden="1" customWidth="1"/>
    <col min="2831" max="2832" width="14.42578125" style="2" customWidth="1"/>
    <col min="2833" max="2833" width="11.7109375" style="2" customWidth="1"/>
    <col min="2834" max="2834" width="13.28515625" style="2" customWidth="1"/>
    <col min="2835" max="2835" width="10.5703125" style="2" bestFit="1" customWidth="1"/>
    <col min="2836" max="2836" width="13.28515625" style="2" customWidth="1"/>
    <col min="2837" max="3073" width="8.7109375" style="2"/>
    <col min="3074" max="3074" width="17.28515625" style="2" customWidth="1"/>
    <col min="3075" max="3075" width="12.5703125" style="2" customWidth="1"/>
    <col min="3076" max="3076" width="13" style="2" customWidth="1"/>
    <col min="3077" max="3077" width="13.42578125" style="2" customWidth="1"/>
    <col min="3078" max="3078" width="19.5703125" style="2" customWidth="1"/>
    <col min="3079" max="3080" width="17.42578125" style="2" customWidth="1"/>
    <col min="3081" max="3081" width="19.5703125" style="2" customWidth="1"/>
    <col min="3082" max="3082" width="15.85546875" style="2" customWidth="1"/>
    <col min="3083" max="3083" width="14.5703125" style="2" customWidth="1"/>
    <col min="3084" max="3086" width="0" style="2" hidden="1" customWidth="1"/>
    <col min="3087" max="3088" width="14.42578125" style="2" customWidth="1"/>
    <col min="3089" max="3089" width="11.7109375" style="2" customWidth="1"/>
    <col min="3090" max="3090" width="13.28515625" style="2" customWidth="1"/>
    <col min="3091" max="3091" width="10.5703125" style="2" bestFit="1" customWidth="1"/>
    <col min="3092" max="3092" width="13.28515625" style="2" customWidth="1"/>
    <col min="3093" max="3329" width="8.7109375" style="2"/>
    <col min="3330" max="3330" width="17.28515625" style="2" customWidth="1"/>
    <col min="3331" max="3331" width="12.5703125" style="2" customWidth="1"/>
    <col min="3332" max="3332" width="13" style="2" customWidth="1"/>
    <col min="3333" max="3333" width="13.42578125" style="2" customWidth="1"/>
    <col min="3334" max="3334" width="19.5703125" style="2" customWidth="1"/>
    <col min="3335" max="3336" width="17.42578125" style="2" customWidth="1"/>
    <col min="3337" max="3337" width="19.5703125" style="2" customWidth="1"/>
    <col min="3338" max="3338" width="15.85546875" style="2" customWidth="1"/>
    <col min="3339" max="3339" width="14.5703125" style="2" customWidth="1"/>
    <col min="3340" max="3342" width="0" style="2" hidden="1" customWidth="1"/>
    <col min="3343" max="3344" width="14.42578125" style="2" customWidth="1"/>
    <col min="3345" max="3345" width="11.7109375" style="2" customWidth="1"/>
    <col min="3346" max="3346" width="13.28515625" style="2" customWidth="1"/>
    <col min="3347" max="3347" width="10.5703125" style="2" bestFit="1" customWidth="1"/>
    <col min="3348" max="3348" width="13.28515625" style="2" customWidth="1"/>
    <col min="3349" max="3585" width="8.7109375" style="2"/>
    <col min="3586" max="3586" width="17.28515625" style="2" customWidth="1"/>
    <col min="3587" max="3587" width="12.5703125" style="2" customWidth="1"/>
    <col min="3588" max="3588" width="13" style="2" customWidth="1"/>
    <col min="3589" max="3589" width="13.42578125" style="2" customWidth="1"/>
    <col min="3590" max="3590" width="19.5703125" style="2" customWidth="1"/>
    <col min="3591" max="3592" width="17.42578125" style="2" customWidth="1"/>
    <col min="3593" max="3593" width="19.5703125" style="2" customWidth="1"/>
    <col min="3594" max="3594" width="15.85546875" style="2" customWidth="1"/>
    <col min="3595" max="3595" width="14.5703125" style="2" customWidth="1"/>
    <col min="3596" max="3598" width="0" style="2" hidden="1" customWidth="1"/>
    <col min="3599" max="3600" width="14.42578125" style="2" customWidth="1"/>
    <col min="3601" max="3601" width="11.7109375" style="2" customWidth="1"/>
    <col min="3602" max="3602" width="13.28515625" style="2" customWidth="1"/>
    <col min="3603" max="3603" width="10.5703125" style="2" bestFit="1" customWidth="1"/>
    <col min="3604" max="3604" width="13.28515625" style="2" customWidth="1"/>
    <col min="3605" max="3841" width="8.7109375" style="2"/>
    <col min="3842" max="3842" width="17.28515625" style="2" customWidth="1"/>
    <col min="3843" max="3843" width="12.5703125" style="2" customWidth="1"/>
    <col min="3844" max="3844" width="13" style="2" customWidth="1"/>
    <col min="3845" max="3845" width="13.42578125" style="2" customWidth="1"/>
    <col min="3846" max="3846" width="19.5703125" style="2" customWidth="1"/>
    <col min="3847" max="3848" width="17.42578125" style="2" customWidth="1"/>
    <col min="3849" max="3849" width="19.5703125" style="2" customWidth="1"/>
    <col min="3850" max="3850" width="15.85546875" style="2" customWidth="1"/>
    <col min="3851" max="3851" width="14.5703125" style="2" customWidth="1"/>
    <col min="3852" max="3854" width="0" style="2" hidden="1" customWidth="1"/>
    <col min="3855" max="3856" width="14.42578125" style="2" customWidth="1"/>
    <col min="3857" max="3857" width="11.7109375" style="2" customWidth="1"/>
    <col min="3858" max="3858" width="13.28515625" style="2" customWidth="1"/>
    <col min="3859" max="3859" width="10.5703125" style="2" bestFit="1" customWidth="1"/>
    <col min="3860" max="3860" width="13.28515625" style="2" customWidth="1"/>
    <col min="3861" max="4097" width="8.7109375" style="2"/>
    <col min="4098" max="4098" width="17.28515625" style="2" customWidth="1"/>
    <col min="4099" max="4099" width="12.5703125" style="2" customWidth="1"/>
    <col min="4100" max="4100" width="13" style="2" customWidth="1"/>
    <col min="4101" max="4101" width="13.42578125" style="2" customWidth="1"/>
    <col min="4102" max="4102" width="19.5703125" style="2" customWidth="1"/>
    <col min="4103" max="4104" width="17.42578125" style="2" customWidth="1"/>
    <col min="4105" max="4105" width="19.5703125" style="2" customWidth="1"/>
    <col min="4106" max="4106" width="15.85546875" style="2" customWidth="1"/>
    <col min="4107" max="4107" width="14.5703125" style="2" customWidth="1"/>
    <col min="4108" max="4110" width="0" style="2" hidden="1" customWidth="1"/>
    <col min="4111" max="4112" width="14.42578125" style="2" customWidth="1"/>
    <col min="4113" max="4113" width="11.7109375" style="2" customWidth="1"/>
    <col min="4114" max="4114" width="13.28515625" style="2" customWidth="1"/>
    <col min="4115" max="4115" width="10.5703125" style="2" bestFit="1" customWidth="1"/>
    <col min="4116" max="4116" width="13.28515625" style="2" customWidth="1"/>
    <col min="4117" max="4353" width="8.7109375" style="2"/>
    <col min="4354" max="4354" width="17.28515625" style="2" customWidth="1"/>
    <col min="4355" max="4355" width="12.5703125" style="2" customWidth="1"/>
    <col min="4356" max="4356" width="13" style="2" customWidth="1"/>
    <col min="4357" max="4357" width="13.42578125" style="2" customWidth="1"/>
    <col min="4358" max="4358" width="19.5703125" style="2" customWidth="1"/>
    <col min="4359" max="4360" width="17.42578125" style="2" customWidth="1"/>
    <col min="4361" max="4361" width="19.5703125" style="2" customWidth="1"/>
    <col min="4362" max="4362" width="15.85546875" style="2" customWidth="1"/>
    <col min="4363" max="4363" width="14.5703125" style="2" customWidth="1"/>
    <col min="4364" max="4366" width="0" style="2" hidden="1" customWidth="1"/>
    <col min="4367" max="4368" width="14.42578125" style="2" customWidth="1"/>
    <col min="4369" max="4369" width="11.7109375" style="2" customWidth="1"/>
    <col min="4370" max="4370" width="13.28515625" style="2" customWidth="1"/>
    <col min="4371" max="4371" width="10.5703125" style="2" bestFit="1" customWidth="1"/>
    <col min="4372" max="4372" width="13.28515625" style="2" customWidth="1"/>
    <col min="4373" max="4609" width="8.7109375" style="2"/>
    <col min="4610" max="4610" width="17.28515625" style="2" customWidth="1"/>
    <col min="4611" max="4611" width="12.5703125" style="2" customWidth="1"/>
    <col min="4612" max="4612" width="13" style="2" customWidth="1"/>
    <col min="4613" max="4613" width="13.42578125" style="2" customWidth="1"/>
    <col min="4614" max="4614" width="19.5703125" style="2" customWidth="1"/>
    <col min="4615" max="4616" width="17.42578125" style="2" customWidth="1"/>
    <col min="4617" max="4617" width="19.5703125" style="2" customWidth="1"/>
    <col min="4618" max="4618" width="15.85546875" style="2" customWidth="1"/>
    <col min="4619" max="4619" width="14.5703125" style="2" customWidth="1"/>
    <col min="4620" max="4622" width="0" style="2" hidden="1" customWidth="1"/>
    <col min="4623" max="4624" width="14.42578125" style="2" customWidth="1"/>
    <col min="4625" max="4625" width="11.7109375" style="2" customWidth="1"/>
    <col min="4626" max="4626" width="13.28515625" style="2" customWidth="1"/>
    <col min="4627" max="4627" width="10.5703125" style="2" bestFit="1" customWidth="1"/>
    <col min="4628" max="4628" width="13.28515625" style="2" customWidth="1"/>
    <col min="4629" max="4865" width="8.7109375" style="2"/>
    <col min="4866" max="4866" width="17.28515625" style="2" customWidth="1"/>
    <col min="4867" max="4867" width="12.5703125" style="2" customWidth="1"/>
    <col min="4868" max="4868" width="13" style="2" customWidth="1"/>
    <col min="4869" max="4869" width="13.42578125" style="2" customWidth="1"/>
    <col min="4870" max="4870" width="19.5703125" style="2" customWidth="1"/>
    <col min="4871" max="4872" width="17.42578125" style="2" customWidth="1"/>
    <col min="4873" max="4873" width="19.5703125" style="2" customWidth="1"/>
    <col min="4874" max="4874" width="15.85546875" style="2" customWidth="1"/>
    <col min="4875" max="4875" width="14.5703125" style="2" customWidth="1"/>
    <col min="4876" max="4878" width="0" style="2" hidden="1" customWidth="1"/>
    <col min="4879" max="4880" width="14.42578125" style="2" customWidth="1"/>
    <col min="4881" max="4881" width="11.7109375" style="2" customWidth="1"/>
    <col min="4882" max="4882" width="13.28515625" style="2" customWidth="1"/>
    <col min="4883" max="4883" width="10.5703125" style="2" bestFit="1" customWidth="1"/>
    <col min="4884" max="4884" width="13.28515625" style="2" customWidth="1"/>
    <col min="4885" max="5121" width="8.7109375" style="2"/>
    <col min="5122" max="5122" width="17.28515625" style="2" customWidth="1"/>
    <col min="5123" max="5123" width="12.5703125" style="2" customWidth="1"/>
    <col min="5124" max="5124" width="13" style="2" customWidth="1"/>
    <col min="5125" max="5125" width="13.42578125" style="2" customWidth="1"/>
    <col min="5126" max="5126" width="19.5703125" style="2" customWidth="1"/>
    <col min="5127" max="5128" width="17.42578125" style="2" customWidth="1"/>
    <col min="5129" max="5129" width="19.5703125" style="2" customWidth="1"/>
    <col min="5130" max="5130" width="15.85546875" style="2" customWidth="1"/>
    <col min="5131" max="5131" width="14.5703125" style="2" customWidth="1"/>
    <col min="5132" max="5134" width="0" style="2" hidden="1" customWidth="1"/>
    <col min="5135" max="5136" width="14.42578125" style="2" customWidth="1"/>
    <col min="5137" max="5137" width="11.7109375" style="2" customWidth="1"/>
    <col min="5138" max="5138" width="13.28515625" style="2" customWidth="1"/>
    <col min="5139" max="5139" width="10.5703125" style="2" bestFit="1" customWidth="1"/>
    <col min="5140" max="5140" width="13.28515625" style="2" customWidth="1"/>
    <col min="5141" max="5377" width="8.7109375" style="2"/>
    <col min="5378" max="5378" width="17.28515625" style="2" customWidth="1"/>
    <col min="5379" max="5379" width="12.5703125" style="2" customWidth="1"/>
    <col min="5380" max="5380" width="13" style="2" customWidth="1"/>
    <col min="5381" max="5381" width="13.42578125" style="2" customWidth="1"/>
    <col min="5382" max="5382" width="19.5703125" style="2" customWidth="1"/>
    <col min="5383" max="5384" width="17.42578125" style="2" customWidth="1"/>
    <col min="5385" max="5385" width="19.5703125" style="2" customWidth="1"/>
    <col min="5386" max="5386" width="15.85546875" style="2" customWidth="1"/>
    <col min="5387" max="5387" width="14.5703125" style="2" customWidth="1"/>
    <col min="5388" max="5390" width="0" style="2" hidden="1" customWidth="1"/>
    <col min="5391" max="5392" width="14.42578125" style="2" customWidth="1"/>
    <col min="5393" max="5393" width="11.7109375" style="2" customWidth="1"/>
    <col min="5394" max="5394" width="13.28515625" style="2" customWidth="1"/>
    <col min="5395" max="5395" width="10.5703125" style="2" bestFit="1" customWidth="1"/>
    <col min="5396" max="5396" width="13.28515625" style="2" customWidth="1"/>
    <col min="5397" max="5633" width="8.7109375" style="2"/>
    <col min="5634" max="5634" width="17.28515625" style="2" customWidth="1"/>
    <col min="5635" max="5635" width="12.5703125" style="2" customWidth="1"/>
    <col min="5636" max="5636" width="13" style="2" customWidth="1"/>
    <col min="5637" max="5637" width="13.42578125" style="2" customWidth="1"/>
    <col min="5638" max="5638" width="19.5703125" style="2" customWidth="1"/>
    <col min="5639" max="5640" width="17.42578125" style="2" customWidth="1"/>
    <col min="5641" max="5641" width="19.5703125" style="2" customWidth="1"/>
    <col min="5642" max="5642" width="15.85546875" style="2" customWidth="1"/>
    <col min="5643" max="5643" width="14.5703125" style="2" customWidth="1"/>
    <col min="5644" max="5646" width="0" style="2" hidden="1" customWidth="1"/>
    <col min="5647" max="5648" width="14.42578125" style="2" customWidth="1"/>
    <col min="5649" max="5649" width="11.7109375" style="2" customWidth="1"/>
    <col min="5650" max="5650" width="13.28515625" style="2" customWidth="1"/>
    <col min="5651" max="5651" width="10.5703125" style="2" bestFit="1" customWidth="1"/>
    <col min="5652" max="5652" width="13.28515625" style="2" customWidth="1"/>
    <col min="5653" max="5889" width="8.7109375" style="2"/>
    <col min="5890" max="5890" width="17.28515625" style="2" customWidth="1"/>
    <col min="5891" max="5891" width="12.5703125" style="2" customWidth="1"/>
    <col min="5892" max="5892" width="13" style="2" customWidth="1"/>
    <col min="5893" max="5893" width="13.42578125" style="2" customWidth="1"/>
    <col min="5894" max="5894" width="19.5703125" style="2" customWidth="1"/>
    <col min="5895" max="5896" width="17.42578125" style="2" customWidth="1"/>
    <col min="5897" max="5897" width="19.5703125" style="2" customWidth="1"/>
    <col min="5898" max="5898" width="15.85546875" style="2" customWidth="1"/>
    <col min="5899" max="5899" width="14.5703125" style="2" customWidth="1"/>
    <col min="5900" max="5902" width="0" style="2" hidden="1" customWidth="1"/>
    <col min="5903" max="5904" width="14.42578125" style="2" customWidth="1"/>
    <col min="5905" max="5905" width="11.7109375" style="2" customWidth="1"/>
    <col min="5906" max="5906" width="13.28515625" style="2" customWidth="1"/>
    <col min="5907" max="5907" width="10.5703125" style="2" bestFit="1" customWidth="1"/>
    <col min="5908" max="5908" width="13.28515625" style="2" customWidth="1"/>
    <col min="5909" max="6145" width="8.7109375" style="2"/>
    <col min="6146" max="6146" width="17.28515625" style="2" customWidth="1"/>
    <col min="6147" max="6147" width="12.5703125" style="2" customWidth="1"/>
    <col min="6148" max="6148" width="13" style="2" customWidth="1"/>
    <col min="6149" max="6149" width="13.42578125" style="2" customWidth="1"/>
    <col min="6150" max="6150" width="19.5703125" style="2" customWidth="1"/>
    <col min="6151" max="6152" width="17.42578125" style="2" customWidth="1"/>
    <col min="6153" max="6153" width="19.5703125" style="2" customWidth="1"/>
    <col min="6154" max="6154" width="15.85546875" style="2" customWidth="1"/>
    <col min="6155" max="6155" width="14.5703125" style="2" customWidth="1"/>
    <col min="6156" max="6158" width="0" style="2" hidden="1" customWidth="1"/>
    <col min="6159" max="6160" width="14.42578125" style="2" customWidth="1"/>
    <col min="6161" max="6161" width="11.7109375" style="2" customWidth="1"/>
    <col min="6162" max="6162" width="13.28515625" style="2" customWidth="1"/>
    <col min="6163" max="6163" width="10.5703125" style="2" bestFit="1" customWidth="1"/>
    <col min="6164" max="6164" width="13.28515625" style="2" customWidth="1"/>
    <col min="6165" max="6401" width="8.7109375" style="2"/>
    <col min="6402" max="6402" width="17.28515625" style="2" customWidth="1"/>
    <col min="6403" max="6403" width="12.5703125" style="2" customWidth="1"/>
    <col min="6404" max="6404" width="13" style="2" customWidth="1"/>
    <col min="6405" max="6405" width="13.42578125" style="2" customWidth="1"/>
    <col min="6406" max="6406" width="19.5703125" style="2" customWidth="1"/>
    <col min="6407" max="6408" width="17.42578125" style="2" customWidth="1"/>
    <col min="6409" max="6409" width="19.5703125" style="2" customWidth="1"/>
    <col min="6410" max="6410" width="15.85546875" style="2" customWidth="1"/>
    <col min="6411" max="6411" width="14.5703125" style="2" customWidth="1"/>
    <col min="6412" max="6414" width="0" style="2" hidden="1" customWidth="1"/>
    <col min="6415" max="6416" width="14.42578125" style="2" customWidth="1"/>
    <col min="6417" max="6417" width="11.7109375" style="2" customWidth="1"/>
    <col min="6418" max="6418" width="13.28515625" style="2" customWidth="1"/>
    <col min="6419" max="6419" width="10.5703125" style="2" bestFit="1" customWidth="1"/>
    <col min="6420" max="6420" width="13.28515625" style="2" customWidth="1"/>
    <col min="6421" max="6657" width="8.7109375" style="2"/>
    <col min="6658" max="6658" width="17.28515625" style="2" customWidth="1"/>
    <col min="6659" max="6659" width="12.5703125" style="2" customWidth="1"/>
    <col min="6660" max="6660" width="13" style="2" customWidth="1"/>
    <col min="6661" max="6661" width="13.42578125" style="2" customWidth="1"/>
    <col min="6662" max="6662" width="19.5703125" style="2" customWidth="1"/>
    <col min="6663" max="6664" width="17.42578125" style="2" customWidth="1"/>
    <col min="6665" max="6665" width="19.5703125" style="2" customWidth="1"/>
    <col min="6666" max="6666" width="15.85546875" style="2" customWidth="1"/>
    <col min="6667" max="6667" width="14.5703125" style="2" customWidth="1"/>
    <col min="6668" max="6670" width="0" style="2" hidden="1" customWidth="1"/>
    <col min="6671" max="6672" width="14.42578125" style="2" customWidth="1"/>
    <col min="6673" max="6673" width="11.7109375" style="2" customWidth="1"/>
    <col min="6674" max="6674" width="13.28515625" style="2" customWidth="1"/>
    <col min="6675" max="6675" width="10.5703125" style="2" bestFit="1" customWidth="1"/>
    <col min="6676" max="6676" width="13.28515625" style="2" customWidth="1"/>
    <col min="6677" max="6913" width="8.7109375" style="2"/>
    <col min="6914" max="6914" width="17.28515625" style="2" customWidth="1"/>
    <col min="6915" max="6915" width="12.5703125" style="2" customWidth="1"/>
    <col min="6916" max="6916" width="13" style="2" customWidth="1"/>
    <col min="6917" max="6917" width="13.42578125" style="2" customWidth="1"/>
    <col min="6918" max="6918" width="19.5703125" style="2" customWidth="1"/>
    <col min="6919" max="6920" width="17.42578125" style="2" customWidth="1"/>
    <col min="6921" max="6921" width="19.5703125" style="2" customWidth="1"/>
    <col min="6922" max="6922" width="15.85546875" style="2" customWidth="1"/>
    <col min="6923" max="6923" width="14.5703125" style="2" customWidth="1"/>
    <col min="6924" max="6926" width="0" style="2" hidden="1" customWidth="1"/>
    <col min="6927" max="6928" width="14.42578125" style="2" customWidth="1"/>
    <col min="6929" max="6929" width="11.7109375" style="2" customWidth="1"/>
    <col min="6930" max="6930" width="13.28515625" style="2" customWidth="1"/>
    <col min="6931" max="6931" width="10.5703125" style="2" bestFit="1" customWidth="1"/>
    <col min="6932" max="6932" width="13.28515625" style="2" customWidth="1"/>
    <col min="6933" max="7169" width="8.7109375" style="2"/>
    <col min="7170" max="7170" width="17.28515625" style="2" customWidth="1"/>
    <col min="7171" max="7171" width="12.5703125" style="2" customWidth="1"/>
    <col min="7172" max="7172" width="13" style="2" customWidth="1"/>
    <col min="7173" max="7173" width="13.42578125" style="2" customWidth="1"/>
    <col min="7174" max="7174" width="19.5703125" style="2" customWidth="1"/>
    <col min="7175" max="7176" width="17.42578125" style="2" customWidth="1"/>
    <col min="7177" max="7177" width="19.5703125" style="2" customWidth="1"/>
    <col min="7178" max="7178" width="15.85546875" style="2" customWidth="1"/>
    <col min="7179" max="7179" width="14.5703125" style="2" customWidth="1"/>
    <col min="7180" max="7182" width="0" style="2" hidden="1" customWidth="1"/>
    <col min="7183" max="7184" width="14.42578125" style="2" customWidth="1"/>
    <col min="7185" max="7185" width="11.7109375" style="2" customWidth="1"/>
    <col min="7186" max="7186" width="13.28515625" style="2" customWidth="1"/>
    <col min="7187" max="7187" width="10.5703125" style="2" bestFit="1" customWidth="1"/>
    <col min="7188" max="7188" width="13.28515625" style="2" customWidth="1"/>
    <col min="7189" max="7425" width="8.7109375" style="2"/>
    <col min="7426" max="7426" width="17.28515625" style="2" customWidth="1"/>
    <col min="7427" max="7427" width="12.5703125" style="2" customWidth="1"/>
    <col min="7428" max="7428" width="13" style="2" customWidth="1"/>
    <col min="7429" max="7429" width="13.42578125" style="2" customWidth="1"/>
    <col min="7430" max="7430" width="19.5703125" style="2" customWidth="1"/>
    <col min="7431" max="7432" width="17.42578125" style="2" customWidth="1"/>
    <col min="7433" max="7433" width="19.5703125" style="2" customWidth="1"/>
    <col min="7434" max="7434" width="15.85546875" style="2" customWidth="1"/>
    <col min="7435" max="7435" width="14.5703125" style="2" customWidth="1"/>
    <col min="7436" max="7438" width="0" style="2" hidden="1" customWidth="1"/>
    <col min="7439" max="7440" width="14.42578125" style="2" customWidth="1"/>
    <col min="7441" max="7441" width="11.7109375" style="2" customWidth="1"/>
    <col min="7442" max="7442" width="13.28515625" style="2" customWidth="1"/>
    <col min="7443" max="7443" width="10.5703125" style="2" bestFit="1" customWidth="1"/>
    <col min="7444" max="7444" width="13.28515625" style="2" customWidth="1"/>
    <col min="7445" max="7681" width="8.7109375" style="2"/>
    <col min="7682" max="7682" width="17.28515625" style="2" customWidth="1"/>
    <col min="7683" max="7683" width="12.5703125" style="2" customWidth="1"/>
    <col min="7684" max="7684" width="13" style="2" customWidth="1"/>
    <col min="7685" max="7685" width="13.42578125" style="2" customWidth="1"/>
    <col min="7686" max="7686" width="19.5703125" style="2" customWidth="1"/>
    <col min="7687" max="7688" width="17.42578125" style="2" customWidth="1"/>
    <col min="7689" max="7689" width="19.5703125" style="2" customWidth="1"/>
    <col min="7690" max="7690" width="15.85546875" style="2" customWidth="1"/>
    <col min="7691" max="7691" width="14.5703125" style="2" customWidth="1"/>
    <col min="7692" max="7694" width="0" style="2" hidden="1" customWidth="1"/>
    <col min="7695" max="7696" width="14.42578125" style="2" customWidth="1"/>
    <col min="7697" max="7697" width="11.7109375" style="2" customWidth="1"/>
    <col min="7698" max="7698" width="13.28515625" style="2" customWidth="1"/>
    <col min="7699" max="7699" width="10.5703125" style="2" bestFit="1" customWidth="1"/>
    <col min="7700" max="7700" width="13.28515625" style="2" customWidth="1"/>
    <col min="7701" max="7937" width="8.7109375" style="2"/>
    <col min="7938" max="7938" width="17.28515625" style="2" customWidth="1"/>
    <col min="7939" max="7939" width="12.5703125" style="2" customWidth="1"/>
    <col min="7940" max="7940" width="13" style="2" customWidth="1"/>
    <col min="7941" max="7941" width="13.42578125" style="2" customWidth="1"/>
    <col min="7942" max="7942" width="19.5703125" style="2" customWidth="1"/>
    <col min="7943" max="7944" width="17.42578125" style="2" customWidth="1"/>
    <col min="7945" max="7945" width="19.5703125" style="2" customWidth="1"/>
    <col min="7946" max="7946" width="15.85546875" style="2" customWidth="1"/>
    <col min="7947" max="7947" width="14.5703125" style="2" customWidth="1"/>
    <col min="7948" max="7950" width="0" style="2" hidden="1" customWidth="1"/>
    <col min="7951" max="7952" width="14.42578125" style="2" customWidth="1"/>
    <col min="7953" max="7953" width="11.7109375" style="2" customWidth="1"/>
    <col min="7954" max="7954" width="13.28515625" style="2" customWidth="1"/>
    <col min="7955" max="7955" width="10.5703125" style="2" bestFit="1" customWidth="1"/>
    <col min="7956" max="7956" width="13.28515625" style="2" customWidth="1"/>
    <col min="7957" max="8193" width="8.7109375" style="2"/>
    <col min="8194" max="8194" width="17.28515625" style="2" customWidth="1"/>
    <col min="8195" max="8195" width="12.5703125" style="2" customWidth="1"/>
    <col min="8196" max="8196" width="13" style="2" customWidth="1"/>
    <col min="8197" max="8197" width="13.42578125" style="2" customWidth="1"/>
    <col min="8198" max="8198" width="19.5703125" style="2" customWidth="1"/>
    <col min="8199" max="8200" width="17.42578125" style="2" customWidth="1"/>
    <col min="8201" max="8201" width="19.5703125" style="2" customWidth="1"/>
    <col min="8202" max="8202" width="15.85546875" style="2" customWidth="1"/>
    <col min="8203" max="8203" width="14.5703125" style="2" customWidth="1"/>
    <col min="8204" max="8206" width="0" style="2" hidden="1" customWidth="1"/>
    <col min="8207" max="8208" width="14.42578125" style="2" customWidth="1"/>
    <col min="8209" max="8209" width="11.7109375" style="2" customWidth="1"/>
    <col min="8210" max="8210" width="13.28515625" style="2" customWidth="1"/>
    <col min="8211" max="8211" width="10.5703125" style="2" bestFit="1" customWidth="1"/>
    <col min="8212" max="8212" width="13.28515625" style="2" customWidth="1"/>
    <col min="8213" max="8449" width="8.7109375" style="2"/>
    <col min="8450" max="8450" width="17.28515625" style="2" customWidth="1"/>
    <col min="8451" max="8451" width="12.5703125" style="2" customWidth="1"/>
    <col min="8452" max="8452" width="13" style="2" customWidth="1"/>
    <col min="8453" max="8453" width="13.42578125" style="2" customWidth="1"/>
    <col min="8454" max="8454" width="19.5703125" style="2" customWidth="1"/>
    <col min="8455" max="8456" width="17.42578125" style="2" customWidth="1"/>
    <col min="8457" max="8457" width="19.5703125" style="2" customWidth="1"/>
    <col min="8458" max="8458" width="15.85546875" style="2" customWidth="1"/>
    <col min="8459" max="8459" width="14.5703125" style="2" customWidth="1"/>
    <col min="8460" max="8462" width="0" style="2" hidden="1" customWidth="1"/>
    <col min="8463" max="8464" width="14.42578125" style="2" customWidth="1"/>
    <col min="8465" max="8465" width="11.7109375" style="2" customWidth="1"/>
    <col min="8466" max="8466" width="13.28515625" style="2" customWidth="1"/>
    <col min="8467" max="8467" width="10.5703125" style="2" bestFit="1" customWidth="1"/>
    <col min="8468" max="8468" width="13.28515625" style="2" customWidth="1"/>
    <col min="8469" max="8705" width="8.7109375" style="2"/>
    <col min="8706" max="8706" width="17.28515625" style="2" customWidth="1"/>
    <col min="8707" max="8707" width="12.5703125" style="2" customWidth="1"/>
    <col min="8708" max="8708" width="13" style="2" customWidth="1"/>
    <col min="8709" max="8709" width="13.42578125" style="2" customWidth="1"/>
    <col min="8710" max="8710" width="19.5703125" style="2" customWidth="1"/>
    <col min="8711" max="8712" width="17.42578125" style="2" customWidth="1"/>
    <col min="8713" max="8713" width="19.5703125" style="2" customWidth="1"/>
    <col min="8714" max="8714" width="15.85546875" style="2" customWidth="1"/>
    <col min="8715" max="8715" width="14.5703125" style="2" customWidth="1"/>
    <col min="8716" max="8718" width="0" style="2" hidden="1" customWidth="1"/>
    <col min="8719" max="8720" width="14.42578125" style="2" customWidth="1"/>
    <col min="8721" max="8721" width="11.7109375" style="2" customWidth="1"/>
    <col min="8722" max="8722" width="13.28515625" style="2" customWidth="1"/>
    <col min="8723" max="8723" width="10.5703125" style="2" bestFit="1" customWidth="1"/>
    <col min="8724" max="8724" width="13.28515625" style="2" customWidth="1"/>
    <col min="8725" max="8961" width="8.7109375" style="2"/>
    <col min="8962" max="8962" width="17.28515625" style="2" customWidth="1"/>
    <col min="8963" max="8963" width="12.5703125" style="2" customWidth="1"/>
    <col min="8964" max="8964" width="13" style="2" customWidth="1"/>
    <col min="8965" max="8965" width="13.42578125" style="2" customWidth="1"/>
    <col min="8966" max="8966" width="19.5703125" style="2" customWidth="1"/>
    <col min="8967" max="8968" width="17.42578125" style="2" customWidth="1"/>
    <col min="8969" max="8969" width="19.5703125" style="2" customWidth="1"/>
    <col min="8970" max="8970" width="15.85546875" style="2" customWidth="1"/>
    <col min="8971" max="8971" width="14.5703125" style="2" customWidth="1"/>
    <col min="8972" max="8974" width="0" style="2" hidden="1" customWidth="1"/>
    <col min="8975" max="8976" width="14.42578125" style="2" customWidth="1"/>
    <col min="8977" max="8977" width="11.7109375" style="2" customWidth="1"/>
    <col min="8978" max="8978" width="13.28515625" style="2" customWidth="1"/>
    <col min="8979" max="8979" width="10.5703125" style="2" bestFit="1" customWidth="1"/>
    <col min="8980" max="8980" width="13.28515625" style="2" customWidth="1"/>
    <col min="8981" max="9217" width="8.7109375" style="2"/>
    <col min="9218" max="9218" width="17.28515625" style="2" customWidth="1"/>
    <col min="9219" max="9219" width="12.5703125" style="2" customWidth="1"/>
    <col min="9220" max="9220" width="13" style="2" customWidth="1"/>
    <col min="9221" max="9221" width="13.42578125" style="2" customWidth="1"/>
    <col min="9222" max="9222" width="19.5703125" style="2" customWidth="1"/>
    <col min="9223" max="9224" width="17.42578125" style="2" customWidth="1"/>
    <col min="9225" max="9225" width="19.5703125" style="2" customWidth="1"/>
    <col min="9226" max="9226" width="15.85546875" style="2" customWidth="1"/>
    <col min="9227" max="9227" width="14.5703125" style="2" customWidth="1"/>
    <col min="9228" max="9230" width="0" style="2" hidden="1" customWidth="1"/>
    <col min="9231" max="9232" width="14.42578125" style="2" customWidth="1"/>
    <col min="9233" max="9233" width="11.7109375" style="2" customWidth="1"/>
    <col min="9234" max="9234" width="13.28515625" style="2" customWidth="1"/>
    <col min="9235" max="9235" width="10.5703125" style="2" bestFit="1" customWidth="1"/>
    <col min="9236" max="9236" width="13.28515625" style="2" customWidth="1"/>
    <col min="9237" max="9473" width="8.7109375" style="2"/>
    <col min="9474" max="9474" width="17.28515625" style="2" customWidth="1"/>
    <col min="9475" max="9475" width="12.5703125" style="2" customWidth="1"/>
    <col min="9476" max="9476" width="13" style="2" customWidth="1"/>
    <col min="9477" max="9477" width="13.42578125" style="2" customWidth="1"/>
    <col min="9478" max="9478" width="19.5703125" style="2" customWidth="1"/>
    <col min="9479" max="9480" width="17.42578125" style="2" customWidth="1"/>
    <col min="9481" max="9481" width="19.5703125" style="2" customWidth="1"/>
    <col min="9482" max="9482" width="15.85546875" style="2" customWidth="1"/>
    <col min="9483" max="9483" width="14.5703125" style="2" customWidth="1"/>
    <col min="9484" max="9486" width="0" style="2" hidden="1" customWidth="1"/>
    <col min="9487" max="9488" width="14.42578125" style="2" customWidth="1"/>
    <col min="9489" max="9489" width="11.7109375" style="2" customWidth="1"/>
    <col min="9490" max="9490" width="13.28515625" style="2" customWidth="1"/>
    <col min="9491" max="9491" width="10.5703125" style="2" bestFit="1" customWidth="1"/>
    <col min="9492" max="9492" width="13.28515625" style="2" customWidth="1"/>
    <col min="9493" max="9729" width="8.7109375" style="2"/>
    <col min="9730" max="9730" width="17.28515625" style="2" customWidth="1"/>
    <col min="9731" max="9731" width="12.5703125" style="2" customWidth="1"/>
    <col min="9732" max="9732" width="13" style="2" customWidth="1"/>
    <col min="9733" max="9733" width="13.42578125" style="2" customWidth="1"/>
    <col min="9734" max="9734" width="19.5703125" style="2" customWidth="1"/>
    <col min="9735" max="9736" width="17.42578125" style="2" customWidth="1"/>
    <col min="9737" max="9737" width="19.5703125" style="2" customWidth="1"/>
    <col min="9738" max="9738" width="15.85546875" style="2" customWidth="1"/>
    <col min="9739" max="9739" width="14.5703125" style="2" customWidth="1"/>
    <col min="9740" max="9742" width="0" style="2" hidden="1" customWidth="1"/>
    <col min="9743" max="9744" width="14.42578125" style="2" customWidth="1"/>
    <col min="9745" max="9745" width="11.7109375" style="2" customWidth="1"/>
    <col min="9746" max="9746" width="13.28515625" style="2" customWidth="1"/>
    <col min="9747" max="9747" width="10.5703125" style="2" bestFit="1" customWidth="1"/>
    <col min="9748" max="9748" width="13.28515625" style="2" customWidth="1"/>
    <col min="9749" max="9985" width="8.7109375" style="2"/>
    <col min="9986" max="9986" width="17.28515625" style="2" customWidth="1"/>
    <col min="9987" max="9987" width="12.5703125" style="2" customWidth="1"/>
    <col min="9988" max="9988" width="13" style="2" customWidth="1"/>
    <col min="9989" max="9989" width="13.42578125" style="2" customWidth="1"/>
    <col min="9990" max="9990" width="19.5703125" style="2" customWidth="1"/>
    <col min="9991" max="9992" width="17.42578125" style="2" customWidth="1"/>
    <col min="9993" max="9993" width="19.5703125" style="2" customWidth="1"/>
    <col min="9994" max="9994" width="15.85546875" style="2" customWidth="1"/>
    <col min="9995" max="9995" width="14.5703125" style="2" customWidth="1"/>
    <col min="9996" max="9998" width="0" style="2" hidden="1" customWidth="1"/>
    <col min="9999" max="10000" width="14.42578125" style="2" customWidth="1"/>
    <col min="10001" max="10001" width="11.7109375" style="2" customWidth="1"/>
    <col min="10002" max="10002" width="13.28515625" style="2" customWidth="1"/>
    <col min="10003" max="10003" width="10.5703125" style="2" bestFit="1" customWidth="1"/>
    <col min="10004" max="10004" width="13.28515625" style="2" customWidth="1"/>
    <col min="10005" max="10241" width="8.7109375" style="2"/>
    <col min="10242" max="10242" width="17.28515625" style="2" customWidth="1"/>
    <col min="10243" max="10243" width="12.5703125" style="2" customWidth="1"/>
    <col min="10244" max="10244" width="13" style="2" customWidth="1"/>
    <col min="10245" max="10245" width="13.42578125" style="2" customWidth="1"/>
    <col min="10246" max="10246" width="19.5703125" style="2" customWidth="1"/>
    <col min="10247" max="10248" width="17.42578125" style="2" customWidth="1"/>
    <col min="10249" max="10249" width="19.5703125" style="2" customWidth="1"/>
    <col min="10250" max="10250" width="15.85546875" style="2" customWidth="1"/>
    <col min="10251" max="10251" width="14.5703125" style="2" customWidth="1"/>
    <col min="10252" max="10254" width="0" style="2" hidden="1" customWidth="1"/>
    <col min="10255" max="10256" width="14.42578125" style="2" customWidth="1"/>
    <col min="10257" max="10257" width="11.7109375" style="2" customWidth="1"/>
    <col min="10258" max="10258" width="13.28515625" style="2" customWidth="1"/>
    <col min="10259" max="10259" width="10.5703125" style="2" bestFit="1" customWidth="1"/>
    <col min="10260" max="10260" width="13.28515625" style="2" customWidth="1"/>
    <col min="10261" max="10497" width="8.7109375" style="2"/>
    <col min="10498" max="10498" width="17.28515625" style="2" customWidth="1"/>
    <col min="10499" max="10499" width="12.5703125" style="2" customWidth="1"/>
    <col min="10500" max="10500" width="13" style="2" customWidth="1"/>
    <col min="10501" max="10501" width="13.42578125" style="2" customWidth="1"/>
    <col min="10502" max="10502" width="19.5703125" style="2" customWidth="1"/>
    <col min="10503" max="10504" width="17.42578125" style="2" customWidth="1"/>
    <col min="10505" max="10505" width="19.5703125" style="2" customWidth="1"/>
    <col min="10506" max="10506" width="15.85546875" style="2" customWidth="1"/>
    <col min="10507" max="10507" width="14.5703125" style="2" customWidth="1"/>
    <col min="10508" max="10510" width="0" style="2" hidden="1" customWidth="1"/>
    <col min="10511" max="10512" width="14.42578125" style="2" customWidth="1"/>
    <col min="10513" max="10513" width="11.7109375" style="2" customWidth="1"/>
    <col min="10514" max="10514" width="13.28515625" style="2" customWidth="1"/>
    <col min="10515" max="10515" width="10.5703125" style="2" bestFit="1" customWidth="1"/>
    <col min="10516" max="10516" width="13.28515625" style="2" customWidth="1"/>
    <col min="10517" max="10753" width="8.7109375" style="2"/>
    <col min="10754" max="10754" width="17.28515625" style="2" customWidth="1"/>
    <col min="10755" max="10755" width="12.5703125" style="2" customWidth="1"/>
    <col min="10756" max="10756" width="13" style="2" customWidth="1"/>
    <col min="10757" max="10757" width="13.42578125" style="2" customWidth="1"/>
    <col min="10758" max="10758" width="19.5703125" style="2" customWidth="1"/>
    <col min="10759" max="10760" width="17.42578125" style="2" customWidth="1"/>
    <col min="10761" max="10761" width="19.5703125" style="2" customWidth="1"/>
    <col min="10762" max="10762" width="15.85546875" style="2" customWidth="1"/>
    <col min="10763" max="10763" width="14.5703125" style="2" customWidth="1"/>
    <col min="10764" max="10766" width="0" style="2" hidden="1" customWidth="1"/>
    <col min="10767" max="10768" width="14.42578125" style="2" customWidth="1"/>
    <col min="10769" max="10769" width="11.7109375" style="2" customWidth="1"/>
    <col min="10770" max="10770" width="13.28515625" style="2" customWidth="1"/>
    <col min="10771" max="10771" width="10.5703125" style="2" bestFit="1" customWidth="1"/>
    <col min="10772" max="10772" width="13.28515625" style="2" customWidth="1"/>
    <col min="10773" max="11009" width="8.7109375" style="2"/>
    <col min="11010" max="11010" width="17.28515625" style="2" customWidth="1"/>
    <col min="11011" max="11011" width="12.5703125" style="2" customWidth="1"/>
    <col min="11012" max="11012" width="13" style="2" customWidth="1"/>
    <col min="11013" max="11013" width="13.42578125" style="2" customWidth="1"/>
    <col min="11014" max="11014" width="19.5703125" style="2" customWidth="1"/>
    <col min="11015" max="11016" width="17.42578125" style="2" customWidth="1"/>
    <col min="11017" max="11017" width="19.5703125" style="2" customWidth="1"/>
    <col min="11018" max="11018" width="15.85546875" style="2" customWidth="1"/>
    <col min="11019" max="11019" width="14.5703125" style="2" customWidth="1"/>
    <col min="11020" max="11022" width="0" style="2" hidden="1" customWidth="1"/>
    <col min="11023" max="11024" width="14.42578125" style="2" customWidth="1"/>
    <col min="11025" max="11025" width="11.7109375" style="2" customWidth="1"/>
    <col min="11026" max="11026" width="13.28515625" style="2" customWidth="1"/>
    <col min="11027" max="11027" width="10.5703125" style="2" bestFit="1" customWidth="1"/>
    <col min="11028" max="11028" width="13.28515625" style="2" customWidth="1"/>
    <col min="11029" max="11265" width="8.7109375" style="2"/>
    <col min="11266" max="11266" width="17.28515625" style="2" customWidth="1"/>
    <col min="11267" max="11267" width="12.5703125" style="2" customWidth="1"/>
    <col min="11268" max="11268" width="13" style="2" customWidth="1"/>
    <col min="11269" max="11269" width="13.42578125" style="2" customWidth="1"/>
    <col min="11270" max="11270" width="19.5703125" style="2" customWidth="1"/>
    <col min="11271" max="11272" width="17.42578125" style="2" customWidth="1"/>
    <col min="11273" max="11273" width="19.5703125" style="2" customWidth="1"/>
    <col min="11274" max="11274" width="15.85546875" style="2" customWidth="1"/>
    <col min="11275" max="11275" width="14.5703125" style="2" customWidth="1"/>
    <col min="11276" max="11278" width="0" style="2" hidden="1" customWidth="1"/>
    <col min="11279" max="11280" width="14.42578125" style="2" customWidth="1"/>
    <col min="11281" max="11281" width="11.7109375" style="2" customWidth="1"/>
    <col min="11282" max="11282" width="13.28515625" style="2" customWidth="1"/>
    <col min="11283" max="11283" width="10.5703125" style="2" bestFit="1" customWidth="1"/>
    <col min="11284" max="11284" width="13.28515625" style="2" customWidth="1"/>
    <col min="11285" max="11521" width="8.7109375" style="2"/>
    <col min="11522" max="11522" width="17.28515625" style="2" customWidth="1"/>
    <col min="11523" max="11523" width="12.5703125" style="2" customWidth="1"/>
    <col min="11524" max="11524" width="13" style="2" customWidth="1"/>
    <col min="11525" max="11525" width="13.42578125" style="2" customWidth="1"/>
    <col min="11526" max="11526" width="19.5703125" style="2" customWidth="1"/>
    <col min="11527" max="11528" width="17.42578125" style="2" customWidth="1"/>
    <col min="11529" max="11529" width="19.5703125" style="2" customWidth="1"/>
    <col min="11530" max="11530" width="15.85546875" style="2" customWidth="1"/>
    <col min="11531" max="11531" width="14.5703125" style="2" customWidth="1"/>
    <col min="11532" max="11534" width="0" style="2" hidden="1" customWidth="1"/>
    <col min="11535" max="11536" width="14.42578125" style="2" customWidth="1"/>
    <col min="11537" max="11537" width="11.7109375" style="2" customWidth="1"/>
    <col min="11538" max="11538" width="13.28515625" style="2" customWidth="1"/>
    <col min="11539" max="11539" width="10.5703125" style="2" bestFit="1" customWidth="1"/>
    <col min="11540" max="11540" width="13.28515625" style="2" customWidth="1"/>
    <col min="11541" max="11777" width="8.7109375" style="2"/>
    <col min="11778" max="11778" width="17.28515625" style="2" customWidth="1"/>
    <col min="11779" max="11779" width="12.5703125" style="2" customWidth="1"/>
    <col min="11780" max="11780" width="13" style="2" customWidth="1"/>
    <col min="11781" max="11781" width="13.42578125" style="2" customWidth="1"/>
    <col min="11782" max="11782" width="19.5703125" style="2" customWidth="1"/>
    <col min="11783" max="11784" width="17.42578125" style="2" customWidth="1"/>
    <col min="11785" max="11785" width="19.5703125" style="2" customWidth="1"/>
    <col min="11786" max="11786" width="15.85546875" style="2" customWidth="1"/>
    <col min="11787" max="11787" width="14.5703125" style="2" customWidth="1"/>
    <col min="11788" max="11790" width="0" style="2" hidden="1" customWidth="1"/>
    <col min="11791" max="11792" width="14.42578125" style="2" customWidth="1"/>
    <col min="11793" max="11793" width="11.7109375" style="2" customWidth="1"/>
    <col min="11794" max="11794" width="13.28515625" style="2" customWidth="1"/>
    <col min="11795" max="11795" width="10.5703125" style="2" bestFit="1" customWidth="1"/>
    <col min="11796" max="11796" width="13.28515625" style="2" customWidth="1"/>
    <col min="11797" max="12033" width="8.7109375" style="2"/>
    <col min="12034" max="12034" width="17.28515625" style="2" customWidth="1"/>
    <col min="12035" max="12035" width="12.5703125" style="2" customWidth="1"/>
    <col min="12036" max="12036" width="13" style="2" customWidth="1"/>
    <col min="12037" max="12037" width="13.42578125" style="2" customWidth="1"/>
    <col min="12038" max="12038" width="19.5703125" style="2" customWidth="1"/>
    <col min="12039" max="12040" width="17.42578125" style="2" customWidth="1"/>
    <col min="12041" max="12041" width="19.5703125" style="2" customWidth="1"/>
    <col min="12042" max="12042" width="15.85546875" style="2" customWidth="1"/>
    <col min="12043" max="12043" width="14.5703125" style="2" customWidth="1"/>
    <col min="12044" max="12046" width="0" style="2" hidden="1" customWidth="1"/>
    <col min="12047" max="12048" width="14.42578125" style="2" customWidth="1"/>
    <col min="12049" max="12049" width="11.7109375" style="2" customWidth="1"/>
    <col min="12050" max="12050" width="13.28515625" style="2" customWidth="1"/>
    <col min="12051" max="12051" width="10.5703125" style="2" bestFit="1" customWidth="1"/>
    <col min="12052" max="12052" width="13.28515625" style="2" customWidth="1"/>
    <col min="12053" max="12289" width="8.7109375" style="2"/>
    <col min="12290" max="12290" width="17.28515625" style="2" customWidth="1"/>
    <col min="12291" max="12291" width="12.5703125" style="2" customWidth="1"/>
    <col min="12292" max="12292" width="13" style="2" customWidth="1"/>
    <col min="12293" max="12293" width="13.42578125" style="2" customWidth="1"/>
    <col min="12294" max="12294" width="19.5703125" style="2" customWidth="1"/>
    <col min="12295" max="12296" width="17.42578125" style="2" customWidth="1"/>
    <col min="12297" max="12297" width="19.5703125" style="2" customWidth="1"/>
    <col min="12298" max="12298" width="15.85546875" style="2" customWidth="1"/>
    <col min="12299" max="12299" width="14.5703125" style="2" customWidth="1"/>
    <col min="12300" max="12302" width="0" style="2" hidden="1" customWidth="1"/>
    <col min="12303" max="12304" width="14.42578125" style="2" customWidth="1"/>
    <col min="12305" max="12305" width="11.7109375" style="2" customWidth="1"/>
    <col min="12306" max="12306" width="13.28515625" style="2" customWidth="1"/>
    <col min="12307" max="12307" width="10.5703125" style="2" bestFit="1" customWidth="1"/>
    <col min="12308" max="12308" width="13.28515625" style="2" customWidth="1"/>
    <col min="12309" max="12545" width="8.7109375" style="2"/>
    <col min="12546" max="12546" width="17.28515625" style="2" customWidth="1"/>
    <col min="12547" max="12547" width="12.5703125" style="2" customWidth="1"/>
    <col min="12548" max="12548" width="13" style="2" customWidth="1"/>
    <col min="12549" max="12549" width="13.42578125" style="2" customWidth="1"/>
    <col min="12550" max="12550" width="19.5703125" style="2" customWidth="1"/>
    <col min="12551" max="12552" width="17.42578125" style="2" customWidth="1"/>
    <col min="12553" max="12553" width="19.5703125" style="2" customWidth="1"/>
    <col min="12554" max="12554" width="15.85546875" style="2" customWidth="1"/>
    <col min="12555" max="12555" width="14.5703125" style="2" customWidth="1"/>
    <col min="12556" max="12558" width="0" style="2" hidden="1" customWidth="1"/>
    <col min="12559" max="12560" width="14.42578125" style="2" customWidth="1"/>
    <col min="12561" max="12561" width="11.7109375" style="2" customWidth="1"/>
    <col min="12562" max="12562" width="13.28515625" style="2" customWidth="1"/>
    <col min="12563" max="12563" width="10.5703125" style="2" bestFit="1" customWidth="1"/>
    <col min="12564" max="12564" width="13.28515625" style="2" customWidth="1"/>
    <col min="12565" max="12801" width="8.7109375" style="2"/>
    <col min="12802" max="12802" width="17.28515625" style="2" customWidth="1"/>
    <col min="12803" max="12803" width="12.5703125" style="2" customWidth="1"/>
    <col min="12804" max="12804" width="13" style="2" customWidth="1"/>
    <col min="12805" max="12805" width="13.42578125" style="2" customWidth="1"/>
    <col min="12806" max="12806" width="19.5703125" style="2" customWidth="1"/>
    <col min="12807" max="12808" width="17.42578125" style="2" customWidth="1"/>
    <col min="12809" max="12809" width="19.5703125" style="2" customWidth="1"/>
    <col min="12810" max="12810" width="15.85546875" style="2" customWidth="1"/>
    <col min="12811" max="12811" width="14.5703125" style="2" customWidth="1"/>
    <col min="12812" max="12814" width="0" style="2" hidden="1" customWidth="1"/>
    <col min="12815" max="12816" width="14.42578125" style="2" customWidth="1"/>
    <col min="12817" max="12817" width="11.7109375" style="2" customWidth="1"/>
    <col min="12818" max="12818" width="13.28515625" style="2" customWidth="1"/>
    <col min="12819" max="12819" width="10.5703125" style="2" bestFit="1" customWidth="1"/>
    <col min="12820" max="12820" width="13.28515625" style="2" customWidth="1"/>
    <col min="12821" max="13057" width="8.7109375" style="2"/>
    <col min="13058" max="13058" width="17.28515625" style="2" customWidth="1"/>
    <col min="13059" max="13059" width="12.5703125" style="2" customWidth="1"/>
    <col min="13060" max="13060" width="13" style="2" customWidth="1"/>
    <col min="13061" max="13061" width="13.42578125" style="2" customWidth="1"/>
    <col min="13062" max="13062" width="19.5703125" style="2" customWidth="1"/>
    <col min="13063" max="13064" width="17.42578125" style="2" customWidth="1"/>
    <col min="13065" max="13065" width="19.5703125" style="2" customWidth="1"/>
    <col min="13066" max="13066" width="15.85546875" style="2" customWidth="1"/>
    <col min="13067" max="13067" width="14.5703125" style="2" customWidth="1"/>
    <col min="13068" max="13070" width="0" style="2" hidden="1" customWidth="1"/>
    <col min="13071" max="13072" width="14.42578125" style="2" customWidth="1"/>
    <col min="13073" max="13073" width="11.7109375" style="2" customWidth="1"/>
    <col min="13074" max="13074" width="13.28515625" style="2" customWidth="1"/>
    <col min="13075" max="13075" width="10.5703125" style="2" bestFit="1" customWidth="1"/>
    <col min="13076" max="13076" width="13.28515625" style="2" customWidth="1"/>
    <col min="13077" max="13313" width="8.7109375" style="2"/>
    <col min="13314" max="13314" width="17.28515625" style="2" customWidth="1"/>
    <col min="13315" max="13315" width="12.5703125" style="2" customWidth="1"/>
    <col min="13316" max="13316" width="13" style="2" customWidth="1"/>
    <col min="13317" max="13317" width="13.42578125" style="2" customWidth="1"/>
    <col min="13318" max="13318" width="19.5703125" style="2" customWidth="1"/>
    <col min="13319" max="13320" width="17.42578125" style="2" customWidth="1"/>
    <col min="13321" max="13321" width="19.5703125" style="2" customWidth="1"/>
    <col min="13322" max="13322" width="15.85546875" style="2" customWidth="1"/>
    <col min="13323" max="13323" width="14.5703125" style="2" customWidth="1"/>
    <col min="13324" max="13326" width="0" style="2" hidden="1" customWidth="1"/>
    <col min="13327" max="13328" width="14.42578125" style="2" customWidth="1"/>
    <col min="13329" max="13329" width="11.7109375" style="2" customWidth="1"/>
    <col min="13330" max="13330" width="13.28515625" style="2" customWidth="1"/>
    <col min="13331" max="13331" width="10.5703125" style="2" bestFit="1" customWidth="1"/>
    <col min="13332" max="13332" width="13.28515625" style="2" customWidth="1"/>
    <col min="13333" max="13569" width="8.7109375" style="2"/>
    <col min="13570" max="13570" width="17.28515625" style="2" customWidth="1"/>
    <col min="13571" max="13571" width="12.5703125" style="2" customWidth="1"/>
    <col min="13572" max="13572" width="13" style="2" customWidth="1"/>
    <col min="13573" max="13573" width="13.42578125" style="2" customWidth="1"/>
    <col min="13574" max="13574" width="19.5703125" style="2" customWidth="1"/>
    <col min="13575" max="13576" width="17.42578125" style="2" customWidth="1"/>
    <col min="13577" max="13577" width="19.5703125" style="2" customWidth="1"/>
    <col min="13578" max="13578" width="15.85546875" style="2" customWidth="1"/>
    <col min="13579" max="13579" width="14.5703125" style="2" customWidth="1"/>
    <col min="13580" max="13582" width="0" style="2" hidden="1" customWidth="1"/>
    <col min="13583" max="13584" width="14.42578125" style="2" customWidth="1"/>
    <col min="13585" max="13585" width="11.7109375" style="2" customWidth="1"/>
    <col min="13586" max="13586" width="13.28515625" style="2" customWidth="1"/>
    <col min="13587" max="13587" width="10.5703125" style="2" bestFit="1" customWidth="1"/>
    <col min="13588" max="13588" width="13.28515625" style="2" customWidth="1"/>
    <col min="13589" max="13825" width="8.7109375" style="2"/>
    <col min="13826" max="13826" width="17.28515625" style="2" customWidth="1"/>
    <col min="13827" max="13827" width="12.5703125" style="2" customWidth="1"/>
    <col min="13828" max="13828" width="13" style="2" customWidth="1"/>
    <col min="13829" max="13829" width="13.42578125" style="2" customWidth="1"/>
    <col min="13830" max="13830" width="19.5703125" style="2" customWidth="1"/>
    <col min="13831" max="13832" width="17.42578125" style="2" customWidth="1"/>
    <col min="13833" max="13833" width="19.5703125" style="2" customWidth="1"/>
    <col min="13834" max="13834" width="15.85546875" style="2" customWidth="1"/>
    <col min="13835" max="13835" width="14.5703125" style="2" customWidth="1"/>
    <col min="13836" max="13838" width="0" style="2" hidden="1" customWidth="1"/>
    <col min="13839" max="13840" width="14.42578125" style="2" customWidth="1"/>
    <col min="13841" max="13841" width="11.7109375" style="2" customWidth="1"/>
    <col min="13842" max="13842" width="13.28515625" style="2" customWidth="1"/>
    <col min="13843" max="13843" width="10.5703125" style="2" bestFit="1" customWidth="1"/>
    <col min="13844" max="13844" width="13.28515625" style="2" customWidth="1"/>
    <col min="13845" max="14081" width="8.7109375" style="2"/>
    <col min="14082" max="14082" width="17.28515625" style="2" customWidth="1"/>
    <col min="14083" max="14083" width="12.5703125" style="2" customWidth="1"/>
    <col min="14084" max="14084" width="13" style="2" customWidth="1"/>
    <col min="14085" max="14085" width="13.42578125" style="2" customWidth="1"/>
    <col min="14086" max="14086" width="19.5703125" style="2" customWidth="1"/>
    <col min="14087" max="14088" width="17.42578125" style="2" customWidth="1"/>
    <col min="14089" max="14089" width="19.5703125" style="2" customWidth="1"/>
    <col min="14090" max="14090" width="15.85546875" style="2" customWidth="1"/>
    <col min="14091" max="14091" width="14.5703125" style="2" customWidth="1"/>
    <col min="14092" max="14094" width="0" style="2" hidden="1" customWidth="1"/>
    <col min="14095" max="14096" width="14.42578125" style="2" customWidth="1"/>
    <col min="14097" max="14097" width="11.7109375" style="2" customWidth="1"/>
    <col min="14098" max="14098" width="13.28515625" style="2" customWidth="1"/>
    <col min="14099" max="14099" width="10.5703125" style="2" bestFit="1" customWidth="1"/>
    <col min="14100" max="14100" width="13.28515625" style="2" customWidth="1"/>
    <col min="14101" max="14337" width="8.7109375" style="2"/>
    <col min="14338" max="14338" width="17.28515625" style="2" customWidth="1"/>
    <col min="14339" max="14339" width="12.5703125" style="2" customWidth="1"/>
    <col min="14340" max="14340" width="13" style="2" customWidth="1"/>
    <col min="14341" max="14341" width="13.42578125" style="2" customWidth="1"/>
    <col min="14342" max="14342" width="19.5703125" style="2" customWidth="1"/>
    <col min="14343" max="14344" width="17.42578125" style="2" customWidth="1"/>
    <col min="14345" max="14345" width="19.5703125" style="2" customWidth="1"/>
    <col min="14346" max="14346" width="15.85546875" style="2" customWidth="1"/>
    <col min="14347" max="14347" width="14.5703125" style="2" customWidth="1"/>
    <col min="14348" max="14350" width="0" style="2" hidden="1" customWidth="1"/>
    <col min="14351" max="14352" width="14.42578125" style="2" customWidth="1"/>
    <col min="14353" max="14353" width="11.7109375" style="2" customWidth="1"/>
    <col min="14354" max="14354" width="13.28515625" style="2" customWidth="1"/>
    <col min="14355" max="14355" width="10.5703125" style="2" bestFit="1" customWidth="1"/>
    <col min="14356" max="14356" width="13.28515625" style="2" customWidth="1"/>
    <col min="14357" max="14593" width="8.7109375" style="2"/>
    <col min="14594" max="14594" width="17.28515625" style="2" customWidth="1"/>
    <col min="14595" max="14595" width="12.5703125" style="2" customWidth="1"/>
    <col min="14596" max="14596" width="13" style="2" customWidth="1"/>
    <col min="14597" max="14597" width="13.42578125" style="2" customWidth="1"/>
    <col min="14598" max="14598" width="19.5703125" style="2" customWidth="1"/>
    <col min="14599" max="14600" width="17.42578125" style="2" customWidth="1"/>
    <col min="14601" max="14601" width="19.5703125" style="2" customWidth="1"/>
    <col min="14602" max="14602" width="15.85546875" style="2" customWidth="1"/>
    <col min="14603" max="14603" width="14.5703125" style="2" customWidth="1"/>
    <col min="14604" max="14606" width="0" style="2" hidden="1" customWidth="1"/>
    <col min="14607" max="14608" width="14.42578125" style="2" customWidth="1"/>
    <col min="14609" max="14609" width="11.7109375" style="2" customWidth="1"/>
    <col min="14610" max="14610" width="13.28515625" style="2" customWidth="1"/>
    <col min="14611" max="14611" width="10.5703125" style="2" bestFit="1" customWidth="1"/>
    <col min="14612" max="14612" width="13.28515625" style="2" customWidth="1"/>
    <col min="14613" max="14849" width="8.7109375" style="2"/>
    <col min="14850" max="14850" width="17.28515625" style="2" customWidth="1"/>
    <col min="14851" max="14851" width="12.5703125" style="2" customWidth="1"/>
    <col min="14852" max="14852" width="13" style="2" customWidth="1"/>
    <col min="14853" max="14853" width="13.42578125" style="2" customWidth="1"/>
    <col min="14854" max="14854" width="19.5703125" style="2" customWidth="1"/>
    <col min="14855" max="14856" width="17.42578125" style="2" customWidth="1"/>
    <col min="14857" max="14857" width="19.5703125" style="2" customWidth="1"/>
    <col min="14858" max="14858" width="15.85546875" style="2" customWidth="1"/>
    <col min="14859" max="14859" width="14.5703125" style="2" customWidth="1"/>
    <col min="14860" max="14862" width="0" style="2" hidden="1" customWidth="1"/>
    <col min="14863" max="14864" width="14.42578125" style="2" customWidth="1"/>
    <col min="14865" max="14865" width="11.7109375" style="2" customWidth="1"/>
    <col min="14866" max="14866" width="13.28515625" style="2" customWidth="1"/>
    <col min="14867" max="14867" width="10.5703125" style="2" bestFit="1" customWidth="1"/>
    <col min="14868" max="14868" width="13.28515625" style="2" customWidth="1"/>
    <col min="14869" max="15105" width="8.7109375" style="2"/>
    <col min="15106" max="15106" width="17.28515625" style="2" customWidth="1"/>
    <col min="15107" max="15107" width="12.5703125" style="2" customWidth="1"/>
    <col min="15108" max="15108" width="13" style="2" customWidth="1"/>
    <col min="15109" max="15109" width="13.42578125" style="2" customWidth="1"/>
    <col min="15110" max="15110" width="19.5703125" style="2" customWidth="1"/>
    <col min="15111" max="15112" width="17.42578125" style="2" customWidth="1"/>
    <col min="15113" max="15113" width="19.5703125" style="2" customWidth="1"/>
    <col min="15114" max="15114" width="15.85546875" style="2" customWidth="1"/>
    <col min="15115" max="15115" width="14.5703125" style="2" customWidth="1"/>
    <col min="15116" max="15118" width="0" style="2" hidden="1" customWidth="1"/>
    <col min="15119" max="15120" width="14.42578125" style="2" customWidth="1"/>
    <col min="15121" max="15121" width="11.7109375" style="2" customWidth="1"/>
    <col min="15122" max="15122" width="13.28515625" style="2" customWidth="1"/>
    <col min="15123" max="15123" width="10.5703125" style="2" bestFit="1" customWidth="1"/>
    <col min="15124" max="15124" width="13.28515625" style="2" customWidth="1"/>
    <col min="15125" max="15361" width="8.7109375" style="2"/>
    <col min="15362" max="15362" width="17.28515625" style="2" customWidth="1"/>
    <col min="15363" max="15363" width="12.5703125" style="2" customWidth="1"/>
    <col min="15364" max="15364" width="13" style="2" customWidth="1"/>
    <col min="15365" max="15365" width="13.42578125" style="2" customWidth="1"/>
    <col min="15366" max="15366" width="19.5703125" style="2" customWidth="1"/>
    <col min="15367" max="15368" width="17.42578125" style="2" customWidth="1"/>
    <col min="15369" max="15369" width="19.5703125" style="2" customWidth="1"/>
    <col min="15370" max="15370" width="15.85546875" style="2" customWidth="1"/>
    <col min="15371" max="15371" width="14.5703125" style="2" customWidth="1"/>
    <col min="15372" max="15374" width="0" style="2" hidden="1" customWidth="1"/>
    <col min="15375" max="15376" width="14.42578125" style="2" customWidth="1"/>
    <col min="15377" max="15377" width="11.7109375" style="2" customWidth="1"/>
    <col min="15378" max="15378" width="13.28515625" style="2" customWidth="1"/>
    <col min="15379" max="15379" width="10.5703125" style="2" bestFit="1" customWidth="1"/>
    <col min="15380" max="15380" width="13.28515625" style="2" customWidth="1"/>
    <col min="15381" max="15617" width="8.7109375" style="2"/>
    <col min="15618" max="15618" width="17.28515625" style="2" customWidth="1"/>
    <col min="15619" max="15619" width="12.5703125" style="2" customWidth="1"/>
    <col min="15620" max="15620" width="13" style="2" customWidth="1"/>
    <col min="15621" max="15621" width="13.42578125" style="2" customWidth="1"/>
    <col min="15622" max="15622" width="19.5703125" style="2" customWidth="1"/>
    <col min="15623" max="15624" width="17.42578125" style="2" customWidth="1"/>
    <col min="15625" max="15625" width="19.5703125" style="2" customWidth="1"/>
    <col min="15626" max="15626" width="15.85546875" style="2" customWidth="1"/>
    <col min="15627" max="15627" width="14.5703125" style="2" customWidth="1"/>
    <col min="15628" max="15630" width="0" style="2" hidden="1" customWidth="1"/>
    <col min="15631" max="15632" width="14.42578125" style="2" customWidth="1"/>
    <col min="15633" max="15633" width="11.7109375" style="2" customWidth="1"/>
    <col min="15634" max="15634" width="13.28515625" style="2" customWidth="1"/>
    <col min="15635" max="15635" width="10.5703125" style="2" bestFit="1" customWidth="1"/>
    <col min="15636" max="15636" width="13.28515625" style="2" customWidth="1"/>
    <col min="15637" max="15873" width="8.7109375" style="2"/>
    <col min="15874" max="15874" width="17.28515625" style="2" customWidth="1"/>
    <col min="15875" max="15875" width="12.5703125" style="2" customWidth="1"/>
    <col min="15876" max="15876" width="13" style="2" customWidth="1"/>
    <col min="15877" max="15877" width="13.42578125" style="2" customWidth="1"/>
    <col min="15878" max="15878" width="19.5703125" style="2" customWidth="1"/>
    <col min="15879" max="15880" width="17.42578125" style="2" customWidth="1"/>
    <col min="15881" max="15881" width="19.5703125" style="2" customWidth="1"/>
    <col min="15882" max="15882" width="15.85546875" style="2" customWidth="1"/>
    <col min="15883" max="15883" width="14.5703125" style="2" customWidth="1"/>
    <col min="15884" max="15886" width="0" style="2" hidden="1" customWidth="1"/>
    <col min="15887" max="15888" width="14.42578125" style="2" customWidth="1"/>
    <col min="15889" max="15889" width="11.7109375" style="2" customWidth="1"/>
    <col min="15890" max="15890" width="13.28515625" style="2" customWidth="1"/>
    <col min="15891" max="15891" width="10.5703125" style="2" bestFit="1" customWidth="1"/>
    <col min="15892" max="15892" width="13.28515625" style="2" customWidth="1"/>
    <col min="15893" max="16129" width="8.7109375" style="2"/>
    <col min="16130" max="16130" width="17.28515625" style="2" customWidth="1"/>
    <col min="16131" max="16131" width="12.5703125" style="2" customWidth="1"/>
    <col min="16132" max="16132" width="13" style="2" customWidth="1"/>
    <col min="16133" max="16133" width="13.42578125" style="2" customWidth="1"/>
    <col min="16134" max="16134" width="19.5703125" style="2" customWidth="1"/>
    <col min="16135" max="16136" width="17.42578125" style="2" customWidth="1"/>
    <col min="16137" max="16137" width="19.5703125" style="2" customWidth="1"/>
    <col min="16138" max="16138" width="15.85546875" style="2" customWidth="1"/>
    <col min="16139" max="16139" width="14.5703125" style="2" customWidth="1"/>
    <col min="16140" max="16142" width="0" style="2" hidden="1" customWidth="1"/>
    <col min="16143" max="16144" width="14.42578125" style="2" customWidth="1"/>
    <col min="16145" max="16145" width="11.7109375" style="2" customWidth="1"/>
    <col min="16146" max="16146" width="13.28515625" style="2" customWidth="1"/>
    <col min="16147" max="16147" width="10.5703125" style="2" bestFit="1" customWidth="1"/>
    <col min="16148" max="16148" width="13.28515625" style="2" customWidth="1"/>
    <col min="16149" max="16384" width="8.7109375" style="2"/>
  </cols>
  <sheetData>
    <row r="2" spans="1:20" ht="21">
      <c r="A2" s="1" t="s">
        <v>0</v>
      </c>
    </row>
    <row r="3" spans="1:20">
      <c r="A3" s="3" t="str">
        <f>'[29]Air Bawah Tanah'!A3</f>
        <v>Bulan :  Oktober 2021</v>
      </c>
      <c r="P3" s="4"/>
    </row>
    <row r="4" spans="1:20">
      <c r="L4" s="2" t="s">
        <v>1</v>
      </c>
      <c r="M4" s="2" t="s">
        <v>2</v>
      </c>
    </row>
    <row r="5" spans="1:20" ht="32.25" customHeight="1">
      <c r="A5" s="5" t="s">
        <v>3</v>
      </c>
      <c r="B5" s="5" t="s">
        <v>4</v>
      </c>
      <c r="C5" s="5" t="s">
        <v>5</v>
      </c>
      <c r="D5" s="5" t="s">
        <v>25</v>
      </c>
      <c r="E5" s="6" t="s">
        <v>6</v>
      </c>
      <c r="F5" s="5" t="s">
        <v>7</v>
      </c>
      <c r="G5" s="68" t="s">
        <v>8</v>
      </c>
      <c r="H5" s="9" t="s">
        <v>24</v>
      </c>
      <c r="I5" s="10" t="s">
        <v>10</v>
      </c>
      <c r="J5" s="6" t="s">
        <v>11</v>
      </c>
      <c r="L5" s="11">
        <v>3400</v>
      </c>
      <c r="M5" s="11">
        <v>12000</v>
      </c>
      <c r="O5" s="12" t="s">
        <v>12</v>
      </c>
      <c r="P5" s="12"/>
    </row>
    <row r="6" spans="1:20" s="62" customFormat="1" ht="24.95" customHeight="1">
      <c r="A6" s="13" t="s">
        <v>17</v>
      </c>
      <c r="B6" s="52">
        <v>6.95</v>
      </c>
      <c r="C6" s="53">
        <v>7.55</v>
      </c>
      <c r="D6" s="117">
        <f>E6*1000/2678400</f>
        <v>0.6606668160095579</v>
      </c>
      <c r="E6" s="75">
        <v>1769.53</v>
      </c>
      <c r="F6" s="78">
        <v>0</v>
      </c>
      <c r="G6" s="79">
        <v>0</v>
      </c>
      <c r="H6" s="78">
        <v>25</v>
      </c>
      <c r="I6" s="27">
        <f>(F6*3500)+(G6*13000)+(H6*12750)</f>
        <v>318750</v>
      </c>
      <c r="J6" s="21">
        <f>I6/E6</f>
        <v>180.13257757709675</v>
      </c>
      <c r="K6" s="59"/>
      <c r="L6" s="60">
        <f>F6*$L$5</f>
        <v>0</v>
      </c>
      <c r="M6" s="60">
        <f>G6*$M$5</f>
        <v>0</v>
      </c>
      <c r="N6" s="60">
        <f>L6+M6</f>
        <v>0</v>
      </c>
      <c r="O6" s="61">
        <f>F6/30</f>
        <v>0</v>
      </c>
      <c r="P6" s="61">
        <f>O6*220</f>
        <v>0</v>
      </c>
      <c r="Q6" s="61">
        <f>G6/30</f>
        <v>0</v>
      </c>
      <c r="R6" s="61">
        <f>Q6*220</f>
        <v>0</v>
      </c>
    </row>
    <row r="7" spans="1:20" s="62" customFormat="1" ht="24.95" customHeight="1">
      <c r="A7" s="13" t="s">
        <v>19</v>
      </c>
      <c r="B7" s="52">
        <v>7.38</v>
      </c>
      <c r="C7" s="53">
        <v>7.26</v>
      </c>
      <c r="D7" s="117">
        <f t="shared" ref="D7:D9" si="0">E7*1000/2678400</f>
        <v>0.57333482676224612</v>
      </c>
      <c r="E7" s="71">
        <v>1535.62</v>
      </c>
      <c r="F7" s="78">
        <v>0</v>
      </c>
      <c r="G7" s="80">
        <v>0</v>
      </c>
      <c r="H7" s="78">
        <v>0</v>
      </c>
      <c r="I7" s="27">
        <f>(F7*3500)+(G7*13000)+(H7*12750)</f>
        <v>0</v>
      </c>
      <c r="J7" s="21">
        <f>I7/E7</f>
        <v>0</v>
      </c>
      <c r="K7" s="59"/>
      <c r="L7" s="60">
        <f>F7*$L$5</f>
        <v>0</v>
      </c>
      <c r="M7" s="66"/>
      <c r="N7" s="60"/>
      <c r="O7" s="61">
        <f>F7/30</f>
        <v>0</v>
      </c>
      <c r="P7" s="61">
        <f>O7*220</f>
        <v>0</v>
      </c>
      <c r="Q7" s="61">
        <f>G7/30</f>
        <v>0</v>
      </c>
      <c r="R7" s="61">
        <f>Q7*220</f>
        <v>0</v>
      </c>
    </row>
    <row r="8" spans="1:20" s="62" customFormat="1" ht="24.95" customHeight="1">
      <c r="A8" s="13" t="s">
        <v>20</v>
      </c>
      <c r="B8" s="52">
        <v>7.31</v>
      </c>
      <c r="C8" s="85">
        <v>4.5999999999999996</v>
      </c>
      <c r="D8" s="117">
        <f t="shared" si="0"/>
        <v>37.781705033972898</v>
      </c>
      <c r="E8" s="71">
        <v>101194.518762993</v>
      </c>
      <c r="F8" s="78">
        <v>5825</v>
      </c>
      <c r="G8" s="80">
        <v>0</v>
      </c>
      <c r="H8" s="78">
        <v>4650</v>
      </c>
      <c r="I8" s="27">
        <f>(F8*3500)+(G8*13000)+(H8*12750)</f>
        <v>79675000</v>
      </c>
      <c r="J8" s="21">
        <f>I8/E8</f>
        <v>787.34501605374771</v>
      </c>
      <c r="K8" s="59"/>
      <c r="L8" s="60">
        <f>F8*$L$5</f>
        <v>19805000</v>
      </c>
      <c r="M8" s="66"/>
      <c r="N8" s="60"/>
      <c r="O8" s="61">
        <f>F8/30</f>
        <v>194.16666666666666</v>
      </c>
      <c r="P8" s="61">
        <f>O8*220</f>
        <v>42716.666666666664</v>
      </c>
      <c r="Q8" s="61">
        <f>G8/30</f>
        <v>0</v>
      </c>
      <c r="R8" s="61">
        <f>Q8*220</f>
        <v>0</v>
      </c>
    </row>
    <row r="9" spans="1:20" s="62" customFormat="1" ht="24.95" customHeight="1">
      <c r="A9" s="13" t="s">
        <v>21</v>
      </c>
      <c r="B9" s="52">
        <v>6.8</v>
      </c>
      <c r="C9" s="53">
        <v>13.62</v>
      </c>
      <c r="D9" s="117">
        <f t="shared" si="0"/>
        <v>24.446191756272402</v>
      </c>
      <c r="E9" s="71">
        <v>65476.68</v>
      </c>
      <c r="F9" s="78">
        <v>2800</v>
      </c>
      <c r="G9" s="80">
        <v>0</v>
      </c>
      <c r="H9" s="83">
        <v>2900</v>
      </c>
      <c r="I9" s="27">
        <f>(F9*3500)+(G9*13000)+(H9*12750)</f>
        <v>46775000</v>
      </c>
      <c r="J9" s="21">
        <f>I9/E9</f>
        <v>714.37647724350109</v>
      </c>
      <c r="K9" s="59"/>
      <c r="L9" s="60"/>
      <c r="M9" s="66"/>
      <c r="N9" s="60"/>
      <c r="O9" s="61"/>
      <c r="P9" s="61"/>
      <c r="Q9" s="61"/>
      <c r="R9" s="61"/>
    </row>
    <row r="10" spans="1:20" ht="24.95" customHeight="1">
      <c r="A10" s="36" t="s">
        <v>22</v>
      </c>
      <c r="B10" s="37">
        <f>AVERAGE(B6:B9)</f>
        <v>7.11</v>
      </c>
      <c r="C10" s="37">
        <f>AVERAGE(C6:C9)</f>
        <v>8.2574999999999985</v>
      </c>
      <c r="D10" s="37">
        <f>AVERAGE(D6:D9)</f>
        <v>15.865474608254274</v>
      </c>
      <c r="E10" s="39">
        <f>SUM(E6:E9)</f>
        <v>169976.348762993</v>
      </c>
      <c r="F10" s="39">
        <f>SUM(F6:F9)</f>
        <v>8625</v>
      </c>
      <c r="G10" s="39">
        <f>SUM(G6:G9)</f>
        <v>0</v>
      </c>
      <c r="H10" s="39">
        <f>SUM(H6:H9)</f>
        <v>7575</v>
      </c>
      <c r="I10" s="39">
        <f>SUM(I6:I9)</f>
        <v>126768750</v>
      </c>
      <c r="J10" s="77">
        <f>I10/E10</f>
        <v>745.80228909823427</v>
      </c>
      <c r="O10" s="41"/>
      <c r="Q10" s="12"/>
      <c r="R10" s="12"/>
    </row>
    <row r="11" spans="1:20">
      <c r="N11" s="42"/>
      <c r="Q11" s="12"/>
      <c r="R11" s="12"/>
      <c r="T11" s="43"/>
    </row>
    <row r="12" spans="1:20">
      <c r="E12" s="44"/>
      <c r="F12" s="45">
        <f>F10*3850</f>
        <v>33206250</v>
      </c>
      <c r="G12" s="22">
        <f>G10*16500</f>
        <v>0</v>
      </c>
      <c r="H12" s="22"/>
      <c r="I12" s="45">
        <f>F12+G12</f>
        <v>33206250</v>
      </c>
      <c r="T12" s="4"/>
    </row>
    <row r="13" spans="1:20">
      <c r="F13" s="12"/>
      <c r="G13" s="12"/>
      <c r="H13" s="12"/>
      <c r="I13" s="46"/>
    </row>
  </sheetData>
  <sheetProtection selectLockedCells="1" selectUnlockedCells="1"/>
  <pageMargins left="0.7" right="0.7" top="0.75" bottom="0.75" header="0.51180555555555551" footer="0.51180555555555551"/>
  <pageSetup firstPageNumber="0" orientation="portrait" horizontalDpi="300" verticalDpi="300" r:id="rId1"/>
  <headerFooter alignWithMargins="0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>
    <tabColor rgb="FF00B050"/>
  </sheetPr>
  <dimension ref="A2:T13"/>
  <sheetViews>
    <sheetView zoomScale="85" zoomScaleNormal="85" workbookViewId="0">
      <selection activeCell="B6" sqref="B6:J6"/>
    </sheetView>
  </sheetViews>
  <sheetFormatPr defaultRowHeight="15"/>
  <cols>
    <col min="1" max="1" width="17.28515625" style="2" customWidth="1"/>
    <col min="2" max="2" width="12.5703125" style="2" customWidth="1"/>
    <col min="3" max="3" width="13" style="2" customWidth="1"/>
    <col min="4" max="4" width="18" style="2" bestFit="1" customWidth="1"/>
    <col min="5" max="5" width="13.42578125" style="2" customWidth="1"/>
    <col min="6" max="6" width="19.5703125" style="2" customWidth="1"/>
    <col min="7" max="8" width="17.42578125" style="2" customWidth="1"/>
    <col min="9" max="9" width="19.5703125" style="2" customWidth="1"/>
    <col min="10" max="10" width="15.85546875" style="2" customWidth="1"/>
    <col min="11" max="11" width="14.5703125" style="2" customWidth="1"/>
    <col min="12" max="14" width="0" style="2" hidden="1" customWidth="1"/>
    <col min="15" max="16" width="14.42578125" style="2" customWidth="1"/>
    <col min="17" max="17" width="11.7109375" style="2" customWidth="1"/>
    <col min="18" max="18" width="13.28515625" style="2" customWidth="1"/>
    <col min="19" max="19" width="10.5703125" style="2" bestFit="1" customWidth="1"/>
    <col min="20" max="20" width="13.28515625" style="2" customWidth="1"/>
    <col min="21" max="257" width="8.7109375" style="2"/>
    <col min="258" max="258" width="17.28515625" style="2" customWidth="1"/>
    <col min="259" max="259" width="12.5703125" style="2" customWidth="1"/>
    <col min="260" max="260" width="13" style="2" customWidth="1"/>
    <col min="261" max="261" width="13.42578125" style="2" customWidth="1"/>
    <col min="262" max="262" width="19.5703125" style="2" customWidth="1"/>
    <col min="263" max="264" width="17.42578125" style="2" customWidth="1"/>
    <col min="265" max="265" width="19.5703125" style="2" customWidth="1"/>
    <col min="266" max="266" width="15.85546875" style="2" customWidth="1"/>
    <col min="267" max="267" width="14.5703125" style="2" customWidth="1"/>
    <col min="268" max="270" width="0" style="2" hidden="1" customWidth="1"/>
    <col min="271" max="272" width="14.42578125" style="2" customWidth="1"/>
    <col min="273" max="273" width="11.7109375" style="2" customWidth="1"/>
    <col min="274" max="274" width="13.28515625" style="2" customWidth="1"/>
    <col min="275" max="275" width="10.5703125" style="2" bestFit="1" customWidth="1"/>
    <col min="276" max="276" width="13.28515625" style="2" customWidth="1"/>
    <col min="277" max="513" width="8.7109375" style="2"/>
    <col min="514" max="514" width="17.28515625" style="2" customWidth="1"/>
    <col min="515" max="515" width="12.5703125" style="2" customWidth="1"/>
    <col min="516" max="516" width="13" style="2" customWidth="1"/>
    <col min="517" max="517" width="13.42578125" style="2" customWidth="1"/>
    <col min="518" max="518" width="19.5703125" style="2" customWidth="1"/>
    <col min="519" max="520" width="17.42578125" style="2" customWidth="1"/>
    <col min="521" max="521" width="19.5703125" style="2" customWidth="1"/>
    <col min="522" max="522" width="15.85546875" style="2" customWidth="1"/>
    <col min="523" max="523" width="14.5703125" style="2" customWidth="1"/>
    <col min="524" max="526" width="0" style="2" hidden="1" customWidth="1"/>
    <col min="527" max="528" width="14.42578125" style="2" customWidth="1"/>
    <col min="529" max="529" width="11.7109375" style="2" customWidth="1"/>
    <col min="530" max="530" width="13.28515625" style="2" customWidth="1"/>
    <col min="531" max="531" width="10.5703125" style="2" bestFit="1" customWidth="1"/>
    <col min="532" max="532" width="13.28515625" style="2" customWidth="1"/>
    <col min="533" max="769" width="8.7109375" style="2"/>
    <col min="770" max="770" width="17.28515625" style="2" customWidth="1"/>
    <col min="771" max="771" width="12.5703125" style="2" customWidth="1"/>
    <col min="772" max="772" width="13" style="2" customWidth="1"/>
    <col min="773" max="773" width="13.42578125" style="2" customWidth="1"/>
    <col min="774" max="774" width="19.5703125" style="2" customWidth="1"/>
    <col min="775" max="776" width="17.42578125" style="2" customWidth="1"/>
    <col min="777" max="777" width="19.5703125" style="2" customWidth="1"/>
    <col min="778" max="778" width="15.85546875" style="2" customWidth="1"/>
    <col min="779" max="779" width="14.5703125" style="2" customWidth="1"/>
    <col min="780" max="782" width="0" style="2" hidden="1" customWidth="1"/>
    <col min="783" max="784" width="14.42578125" style="2" customWidth="1"/>
    <col min="785" max="785" width="11.7109375" style="2" customWidth="1"/>
    <col min="786" max="786" width="13.28515625" style="2" customWidth="1"/>
    <col min="787" max="787" width="10.5703125" style="2" bestFit="1" customWidth="1"/>
    <col min="788" max="788" width="13.28515625" style="2" customWidth="1"/>
    <col min="789" max="1025" width="8.7109375" style="2"/>
    <col min="1026" max="1026" width="17.28515625" style="2" customWidth="1"/>
    <col min="1027" max="1027" width="12.5703125" style="2" customWidth="1"/>
    <col min="1028" max="1028" width="13" style="2" customWidth="1"/>
    <col min="1029" max="1029" width="13.42578125" style="2" customWidth="1"/>
    <col min="1030" max="1030" width="19.5703125" style="2" customWidth="1"/>
    <col min="1031" max="1032" width="17.42578125" style="2" customWidth="1"/>
    <col min="1033" max="1033" width="19.5703125" style="2" customWidth="1"/>
    <col min="1034" max="1034" width="15.85546875" style="2" customWidth="1"/>
    <col min="1035" max="1035" width="14.5703125" style="2" customWidth="1"/>
    <col min="1036" max="1038" width="0" style="2" hidden="1" customWidth="1"/>
    <col min="1039" max="1040" width="14.42578125" style="2" customWidth="1"/>
    <col min="1041" max="1041" width="11.7109375" style="2" customWidth="1"/>
    <col min="1042" max="1042" width="13.28515625" style="2" customWidth="1"/>
    <col min="1043" max="1043" width="10.5703125" style="2" bestFit="1" customWidth="1"/>
    <col min="1044" max="1044" width="13.28515625" style="2" customWidth="1"/>
    <col min="1045" max="1281" width="8.7109375" style="2"/>
    <col min="1282" max="1282" width="17.28515625" style="2" customWidth="1"/>
    <col min="1283" max="1283" width="12.5703125" style="2" customWidth="1"/>
    <col min="1284" max="1284" width="13" style="2" customWidth="1"/>
    <col min="1285" max="1285" width="13.42578125" style="2" customWidth="1"/>
    <col min="1286" max="1286" width="19.5703125" style="2" customWidth="1"/>
    <col min="1287" max="1288" width="17.42578125" style="2" customWidth="1"/>
    <col min="1289" max="1289" width="19.5703125" style="2" customWidth="1"/>
    <col min="1290" max="1290" width="15.85546875" style="2" customWidth="1"/>
    <col min="1291" max="1291" width="14.5703125" style="2" customWidth="1"/>
    <col min="1292" max="1294" width="0" style="2" hidden="1" customWidth="1"/>
    <col min="1295" max="1296" width="14.42578125" style="2" customWidth="1"/>
    <col min="1297" max="1297" width="11.7109375" style="2" customWidth="1"/>
    <col min="1298" max="1298" width="13.28515625" style="2" customWidth="1"/>
    <col min="1299" max="1299" width="10.5703125" style="2" bestFit="1" customWidth="1"/>
    <col min="1300" max="1300" width="13.28515625" style="2" customWidth="1"/>
    <col min="1301" max="1537" width="8.7109375" style="2"/>
    <col min="1538" max="1538" width="17.28515625" style="2" customWidth="1"/>
    <col min="1539" max="1539" width="12.5703125" style="2" customWidth="1"/>
    <col min="1540" max="1540" width="13" style="2" customWidth="1"/>
    <col min="1541" max="1541" width="13.42578125" style="2" customWidth="1"/>
    <col min="1542" max="1542" width="19.5703125" style="2" customWidth="1"/>
    <col min="1543" max="1544" width="17.42578125" style="2" customWidth="1"/>
    <col min="1545" max="1545" width="19.5703125" style="2" customWidth="1"/>
    <col min="1546" max="1546" width="15.85546875" style="2" customWidth="1"/>
    <col min="1547" max="1547" width="14.5703125" style="2" customWidth="1"/>
    <col min="1548" max="1550" width="0" style="2" hidden="1" customWidth="1"/>
    <col min="1551" max="1552" width="14.42578125" style="2" customWidth="1"/>
    <col min="1553" max="1553" width="11.7109375" style="2" customWidth="1"/>
    <col min="1554" max="1554" width="13.28515625" style="2" customWidth="1"/>
    <col min="1555" max="1555" width="10.5703125" style="2" bestFit="1" customWidth="1"/>
    <col min="1556" max="1556" width="13.28515625" style="2" customWidth="1"/>
    <col min="1557" max="1793" width="8.7109375" style="2"/>
    <col min="1794" max="1794" width="17.28515625" style="2" customWidth="1"/>
    <col min="1795" max="1795" width="12.5703125" style="2" customWidth="1"/>
    <col min="1796" max="1796" width="13" style="2" customWidth="1"/>
    <col min="1797" max="1797" width="13.42578125" style="2" customWidth="1"/>
    <col min="1798" max="1798" width="19.5703125" style="2" customWidth="1"/>
    <col min="1799" max="1800" width="17.42578125" style="2" customWidth="1"/>
    <col min="1801" max="1801" width="19.5703125" style="2" customWidth="1"/>
    <col min="1802" max="1802" width="15.85546875" style="2" customWidth="1"/>
    <col min="1803" max="1803" width="14.5703125" style="2" customWidth="1"/>
    <col min="1804" max="1806" width="0" style="2" hidden="1" customWidth="1"/>
    <col min="1807" max="1808" width="14.42578125" style="2" customWidth="1"/>
    <col min="1809" max="1809" width="11.7109375" style="2" customWidth="1"/>
    <col min="1810" max="1810" width="13.28515625" style="2" customWidth="1"/>
    <col min="1811" max="1811" width="10.5703125" style="2" bestFit="1" customWidth="1"/>
    <col min="1812" max="1812" width="13.28515625" style="2" customWidth="1"/>
    <col min="1813" max="2049" width="8.7109375" style="2"/>
    <col min="2050" max="2050" width="17.28515625" style="2" customWidth="1"/>
    <col min="2051" max="2051" width="12.5703125" style="2" customWidth="1"/>
    <col min="2052" max="2052" width="13" style="2" customWidth="1"/>
    <col min="2053" max="2053" width="13.42578125" style="2" customWidth="1"/>
    <col min="2054" max="2054" width="19.5703125" style="2" customWidth="1"/>
    <col min="2055" max="2056" width="17.42578125" style="2" customWidth="1"/>
    <col min="2057" max="2057" width="19.5703125" style="2" customWidth="1"/>
    <col min="2058" max="2058" width="15.85546875" style="2" customWidth="1"/>
    <col min="2059" max="2059" width="14.5703125" style="2" customWidth="1"/>
    <col min="2060" max="2062" width="0" style="2" hidden="1" customWidth="1"/>
    <col min="2063" max="2064" width="14.42578125" style="2" customWidth="1"/>
    <col min="2065" max="2065" width="11.7109375" style="2" customWidth="1"/>
    <col min="2066" max="2066" width="13.28515625" style="2" customWidth="1"/>
    <col min="2067" max="2067" width="10.5703125" style="2" bestFit="1" customWidth="1"/>
    <col min="2068" max="2068" width="13.28515625" style="2" customWidth="1"/>
    <col min="2069" max="2305" width="8.7109375" style="2"/>
    <col min="2306" max="2306" width="17.28515625" style="2" customWidth="1"/>
    <col min="2307" max="2307" width="12.5703125" style="2" customWidth="1"/>
    <col min="2308" max="2308" width="13" style="2" customWidth="1"/>
    <col min="2309" max="2309" width="13.42578125" style="2" customWidth="1"/>
    <col min="2310" max="2310" width="19.5703125" style="2" customWidth="1"/>
    <col min="2311" max="2312" width="17.42578125" style="2" customWidth="1"/>
    <col min="2313" max="2313" width="19.5703125" style="2" customWidth="1"/>
    <col min="2314" max="2314" width="15.85546875" style="2" customWidth="1"/>
    <col min="2315" max="2315" width="14.5703125" style="2" customWidth="1"/>
    <col min="2316" max="2318" width="0" style="2" hidden="1" customWidth="1"/>
    <col min="2319" max="2320" width="14.42578125" style="2" customWidth="1"/>
    <col min="2321" max="2321" width="11.7109375" style="2" customWidth="1"/>
    <col min="2322" max="2322" width="13.28515625" style="2" customWidth="1"/>
    <col min="2323" max="2323" width="10.5703125" style="2" bestFit="1" customWidth="1"/>
    <col min="2324" max="2324" width="13.28515625" style="2" customWidth="1"/>
    <col min="2325" max="2561" width="8.7109375" style="2"/>
    <col min="2562" max="2562" width="17.28515625" style="2" customWidth="1"/>
    <col min="2563" max="2563" width="12.5703125" style="2" customWidth="1"/>
    <col min="2564" max="2564" width="13" style="2" customWidth="1"/>
    <col min="2565" max="2565" width="13.42578125" style="2" customWidth="1"/>
    <col min="2566" max="2566" width="19.5703125" style="2" customWidth="1"/>
    <col min="2567" max="2568" width="17.42578125" style="2" customWidth="1"/>
    <col min="2569" max="2569" width="19.5703125" style="2" customWidth="1"/>
    <col min="2570" max="2570" width="15.85546875" style="2" customWidth="1"/>
    <col min="2571" max="2571" width="14.5703125" style="2" customWidth="1"/>
    <col min="2572" max="2574" width="0" style="2" hidden="1" customWidth="1"/>
    <col min="2575" max="2576" width="14.42578125" style="2" customWidth="1"/>
    <col min="2577" max="2577" width="11.7109375" style="2" customWidth="1"/>
    <col min="2578" max="2578" width="13.28515625" style="2" customWidth="1"/>
    <col min="2579" max="2579" width="10.5703125" style="2" bestFit="1" customWidth="1"/>
    <col min="2580" max="2580" width="13.28515625" style="2" customWidth="1"/>
    <col min="2581" max="2817" width="8.7109375" style="2"/>
    <col min="2818" max="2818" width="17.28515625" style="2" customWidth="1"/>
    <col min="2819" max="2819" width="12.5703125" style="2" customWidth="1"/>
    <col min="2820" max="2820" width="13" style="2" customWidth="1"/>
    <col min="2821" max="2821" width="13.42578125" style="2" customWidth="1"/>
    <col min="2822" max="2822" width="19.5703125" style="2" customWidth="1"/>
    <col min="2823" max="2824" width="17.42578125" style="2" customWidth="1"/>
    <col min="2825" max="2825" width="19.5703125" style="2" customWidth="1"/>
    <col min="2826" max="2826" width="15.85546875" style="2" customWidth="1"/>
    <col min="2827" max="2827" width="14.5703125" style="2" customWidth="1"/>
    <col min="2828" max="2830" width="0" style="2" hidden="1" customWidth="1"/>
    <col min="2831" max="2832" width="14.42578125" style="2" customWidth="1"/>
    <col min="2833" max="2833" width="11.7109375" style="2" customWidth="1"/>
    <col min="2834" max="2834" width="13.28515625" style="2" customWidth="1"/>
    <col min="2835" max="2835" width="10.5703125" style="2" bestFit="1" customWidth="1"/>
    <col min="2836" max="2836" width="13.28515625" style="2" customWidth="1"/>
    <col min="2837" max="3073" width="8.7109375" style="2"/>
    <col min="3074" max="3074" width="17.28515625" style="2" customWidth="1"/>
    <col min="3075" max="3075" width="12.5703125" style="2" customWidth="1"/>
    <col min="3076" max="3076" width="13" style="2" customWidth="1"/>
    <col min="3077" max="3077" width="13.42578125" style="2" customWidth="1"/>
    <col min="3078" max="3078" width="19.5703125" style="2" customWidth="1"/>
    <col min="3079" max="3080" width="17.42578125" style="2" customWidth="1"/>
    <col min="3081" max="3081" width="19.5703125" style="2" customWidth="1"/>
    <col min="3082" max="3082" width="15.85546875" style="2" customWidth="1"/>
    <col min="3083" max="3083" width="14.5703125" style="2" customWidth="1"/>
    <col min="3084" max="3086" width="0" style="2" hidden="1" customWidth="1"/>
    <col min="3087" max="3088" width="14.42578125" style="2" customWidth="1"/>
    <col min="3089" max="3089" width="11.7109375" style="2" customWidth="1"/>
    <col min="3090" max="3090" width="13.28515625" style="2" customWidth="1"/>
    <col min="3091" max="3091" width="10.5703125" style="2" bestFit="1" customWidth="1"/>
    <col min="3092" max="3092" width="13.28515625" style="2" customWidth="1"/>
    <col min="3093" max="3329" width="8.7109375" style="2"/>
    <col min="3330" max="3330" width="17.28515625" style="2" customWidth="1"/>
    <col min="3331" max="3331" width="12.5703125" style="2" customWidth="1"/>
    <col min="3332" max="3332" width="13" style="2" customWidth="1"/>
    <col min="3333" max="3333" width="13.42578125" style="2" customWidth="1"/>
    <col min="3334" max="3334" width="19.5703125" style="2" customWidth="1"/>
    <col min="3335" max="3336" width="17.42578125" style="2" customWidth="1"/>
    <col min="3337" max="3337" width="19.5703125" style="2" customWidth="1"/>
    <col min="3338" max="3338" width="15.85546875" style="2" customWidth="1"/>
    <col min="3339" max="3339" width="14.5703125" style="2" customWidth="1"/>
    <col min="3340" max="3342" width="0" style="2" hidden="1" customWidth="1"/>
    <col min="3343" max="3344" width="14.42578125" style="2" customWidth="1"/>
    <col min="3345" max="3345" width="11.7109375" style="2" customWidth="1"/>
    <col min="3346" max="3346" width="13.28515625" style="2" customWidth="1"/>
    <col min="3347" max="3347" width="10.5703125" style="2" bestFit="1" customWidth="1"/>
    <col min="3348" max="3348" width="13.28515625" style="2" customWidth="1"/>
    <col min="3349" max="3585" width="8.7109375" style="2"/>
    <col min="3586" max="3586" width="17.28515625" style="2" customWidth="1"/>
    <col min="3587" max="3587" width="12.5703125" style="2" customWidth="1"/>
    <col min="3588" max="3588" width="13" style="2" customWidth="1"/>
    <col min="3589" max="3589" width="13.42578125" style="2" customWidth="1"/>
    <col min="3590" max="3590" width="19.5703125" style="2" customWidth="1"/>
    <col min="3591" max="3592" width="17.42578125" style="2" customWidth="1"/>
    <col min="3593" max="3593" width="19.5703125" style="2" customWidth="1"/>
    <col min="3594" max="3594" width="15.85546875" style="2" customWidth="1"/>
    <col min="3595" max="3595" width="14.5703125" style="2" customWidth="1"/>
    <col min="3596" max="3598" width="0" style="2" hidden="1" customWidth="1"/>
    <col min="3599" max="3600" width="14.42578125" style="2" customWidth="1"/>
    <col min="3601" max="3601" width="11.7109375" style="2" customWidth="1"/>
    <col min="3602" max="3602" width="13.28515625" style="2" customWidth="1"/>
    <col min="3603" max="3603" width="10.5703125" style="2" bestFit="1" customWidth="1"/>
    <col min="3604" max="3604" width="13.28515625" style="2" customWidth="1"/>
    <col min="3605" max="3841" width="8.7109375" style="2"/>
    <col min="3842" max="3842" width="17.28515625" style="2" customWidth="1"/>
    <col min="3843" max="3843" width="12.5703125" style="2" customWidth="1"/>
    <col min="3844" max="3844" width="13" style="2" customWidth="1"/>
    <col min="3845" max="3845" width="13.42578125" style="2" customWidth="1"/>
    <col min="3846" max="3846" width="19.5703125" style="2" customWidth="1"/>
    <col min="3847" max="3848" width="17.42578125" style="2" customWidth="1"/>
    <col min="3849" max="3849" width="19.5703125" style="2" customWidth="1"/>
    <col min="3850" max="3850" width="15.85546875" style="2" customWidth="1"/>
    <col min="3851" max="3851" width="14.5703125" style="2" customWidth="1"/>
    <col min="3852" max="3854" width="0" style="2" hidden="1" customWidth="1"/>
    <col min="3855" max="3856" width="14.42578125" style="2" customWidth="1"/>
    <col min="3857" max="3857" width="11.7109375" style="2" customWidth="1"/>
    <col min="3858" max="3858" width="13.28515625" style="2" customWidth="1"/>
    <col min="3859" max="3859" width="10.5703125" style="2" bestFit="1" customWidth="1"/>
    <col min="3860" max="3860" width="13.28515625" style="2" customWidth="1"/>
    <col min="3861" max="4097" width="8.7109375" style="2"/>
    <col min="4098" max="4098" width="17.28515625" style="2" customWidth="1"/>
    <col min="4099" max="4099" width="12.5703125" style="2" customWidth="1"/>
    <col min="4100" max="4100" width="13" style="2" customWidth="1"/>
    <col min="4101" max="4101" width="13.42578125" style="2" customWidth="1"/>
    <col min="4102" max="4102" width="19.5703125" style="2" customWidth="1"/>
    <col min="4103" max="4104" width="17.42578125" style="2" customWidth="1"/>
    <col min="4105" max="4105" width="19.5703125" style="2" customWidth="1"/>
    <col min="4106" max="4106" width="15.85546875" style="2" customWidth="1"/>
    <col min="4107" max="4107" width="14.5703125" style="2" customWidth="1"/>
    <col min="4108" max="4110" width="0" style="2" hidden="1" customWidth="1"/>
    <col min="4111" max="4112" width="14.42578125" style="2" customWidth="1"/>
    <col min="4113" max="4113" width="11.7109375" style="2" customWidth="1"/>
    <col min="4114" max="4114" width="13.28515625" style="2" customWidth="1"/>
    <col min="4115" max="4115" width="10.5703125" style="2" bestFit="1" customWidth="1"/>
    <col min="4116" max="4116" width="13.28515625" style="2" customWidth="1"/>
    <col min="4117" max="4353" width="8.7109375" style="2"/>
    <col min="4354" max="4354" width="17.28515625" style="2" customWidth="1"/>
    <col min="4355" max="4355" width="12.5703125" style="2" customWidth="1"/>
    <col min="4356" max="4356" width="13" style="2" customWidth="1"/>
    <col min="4357" max="4357" width="13.42578125" style="2" customWidth="1"/>
    <col min="4358" max="4358" width="19.5703125" style="2" customWidth="1"/>
    <col min="4359" max="4360" width="17.42578125" style="2" customWidth="1"/>
    <col min="4361" max="4361" width="19.5703125" style="2" customWidth="1"/>
    <col min="4362" max="4362" width="15.85546875" style="2" customWidth="1"/>
    <col min="4363" max="4363" width="14.5703125" style="2" customWidth="1"/>
    <col min="4364" max="4366" width="0" style="2" hidden="1" customWidth="1"/>
    <col min="4367" max="4368" width="14.42578125" style="2" customWidth="1"/>
    <col min="4369" max="4369" width="11.7109375" style="2" customWidth="1"/>
    <col min="4370" max="4370" width="13.28515625" style="2" customWidth="1"/>
    <col min="4371" max="4371" width="10.5703125" style="2" bestFit="1" customWidth="1"/>
    <col min="4372" max="4372" width="13.28515625" style="2" customWidth="1"/>
    <col min="4373" max="4609" width="8.7109375" style="2"/>
    <col min="4610" max="4610" width="17.28515625" style="2" customWidth="1"/>
    <col min="4611" max="4611" width="12.5703125" style="2" customWidth="1"/>
    <col min="4612" max="4612" width="13" style="2" customWidth="1"/>
    <col min="4613" max="4613" width="13.42578125" style="2" customWidth="1"/>
    <col min="4614" max="4614" width="19.5703125" style="2" customWidth="1"/>
    <col min="4615" max="4616" width="17.42578125" style="2" customWidth="1"/>
    <col min="4617" max="4617" width="19.5703125" style="2" customWidth="1"/>
    <col min="4618" max="4618" width="15.85546875" style="2" customWidth="1"/>
    <col min="4619" max="4619" width="14.5703125" style="2" customWidth="1"/>
    <col min="4620" max="4622" width="0" style="2" hidden="1" customWidth="1"/>
    <col min="4623" max="4624" width="14.42578125" style="2" customWidth="1"/>
    <col min="4625" max="4625" width="11.7109375" style="2" customWidth="1"/>
    <col min="4626" max="4626" width="13.28515625" style="2" customWidth="1"/>
    <col min="4627" max="4627" width="10.5703125" style="2" bestFit="1" customWidth="1"/>
    <col min="4628" max="4628" width="13.28515625" style="2" customWidth="1"/>
    <col min="4629" max="4865" width="8.7109375" style="2"/>
    <col min="4866" max="4866" width="17.28515625" style="2" customWidth="1"/>
    <col min="4867" max="4867" width="12.5703125" style="2" customWidth="1"/>
    <col min="4868" max="4868" width="13" style="2" customWidth="1"/>
    <col min="4869" max="4869" width="13.42578125" style="2" customWidth="1"/>
    <col min="4870" max="4870" width="19.5703125" style="2" customWidth="1"/>
    <col min="4871" max="4872" width="17.42578125" style="2" customWidth="1"/>
    <col min="4873" max="4873" width="19.5703125" style="2" customWidth="1"/>
    <col min="4874" max="4874" width="15.85546875" style="2" customWidth="1"/>
    <col min="4875" max="4875" width="14.5703125" style="2" customWidth="1"/>
    <col min="4876" max="4878" width="0" style="2" hidden="1" customWidth="1"/>
    <col min="4879" max="4880" width="14.42578125" style="2" customWidth="1"/>
    <col min="4881" max="4881" width="11.7109375" style="2" customWidth="1"/>
    <col min="4882" max="4882" width="13.28515625" style="2" customWidth="1"/>
    <col min="4883" max="4883" width="10.5703125" style="2" bestFit="1" customWidth="1"/>
    <col min="4884" max="4884" width="13.28515625" style="2" customWidth="1"/>
    <col min="4885" max="5121" width="8.7109375" style="2"/>
    <col min="5122" max="5122" width="17.28515625" style="2" customWidth="1"/>
    <col min="5123" max="5123" width="12.5703125" style="2" customWidth="1"/>
    <col min="5124" max="5124" width="13" style="2" customWidth="1"/>
    <col min="5125" max="5125" width="13.42578125" style="2" customWidth="1"/>
    <col min="5126" max="5126" width="19.5703125" style="2" customWidth="1"/>
    <col min="5127" max="5128" width="17.42578125" style="2" customWidth="1"/>
    <col min="5129" max="5129" width="19.5703125" style="2" customWidth="1"/>
    <col min="5130" max="5130" width="15.85546875" style="2" customWidth="1"/>
    <col min="5131" max="5131" width="14.5703125" style="2" customWidth="1"/>
    <col min="5132" max="5134" width="0" style="2" hidden="1" customWidth="1"/>
    <col min="5135" max="5136" width="14.42578125" style="2" customWidth="1"/>
    <col min="5137" max="5137" width="11.7109375" style="2" customWidth="1"/>
    <col min="5138" max="5138" width="13.28515625" style="2" customWidth="1"/>
    <col min="5139" max="5139" width="10.5703125" style="2" bestFit="1" customWidth="1"/>
    <col min="5140" max="5140" width="13.28515625" style="2" customWidth="1"/>
    <col min="5141" max="5377" width="8.7109375" style="2"/>
    <col min="5378" max="5378" width="17.28515625" style="2" customWidth="1"/>
    <col min="5379" max="5379" width="12.5703125" style="2" customWidth="1"/>
    <col min="5380" max="5380" width="13" style="2" customWidth="1"/>
    <col min="5381" max="5381" width="13.42578125" style="2" customWidth="1"/>
    <col min="5382" max="5382" width="19.5703125" style="2" customWidth="1"/>
    <col min="5383" max="5384" width="17.42578125" style="2" customWidth="1"/>
    <col min="5385" max="5385" width="19.5703125" style="2" customWidth="1"/>
    <col min="5386" max="5386" width="15.85546875" style="2" customWidth="1"/>
    <col min="5387" max="5387" width="14.5703125" style="2" customWidth="1"/>
    <col min="5388" max="5390" width="0" style="2" hidden="1" customWidth="1"/>
    <col min="5391" max="5392" width="14.42578125" style="2" customWidth="1"/>
    <col min="5393" max="5393" width="11.7109375" style="2" customWidth="1"/>
    <col min="5394" max="5394" width="13.28515625" style="2" customWidth="1"/>
    <col min="5395" max="5395" width="10.5703125" style="2" bestFit="1" customWidth="1"/>
    <col min="5396" max="5396" width="13.28515625" style="2" customWidth="1"/>
    <col min="5397" max="5633" width="8.7109375" style="2"/>
    <col min="5634" max="5634" width="17.28515625" style="2" customWidth="1"/>
    <col min="5635" max="5635" width="12.5703125" style="2" customWidth="1"/>
    <col min="5636" max="5636" width="13" style="2" customWidth="1"/>
    <col min="5637" max="5637" width="13.42578125" style="2" customWidth="1"/>
    <col min="5638" max="5638" width="19.5703125" style="2" customWidth="1"/>
    <col min="5639" max="5640" width="17.42578125" style="2" customWidth="1"/>
    <col min="5641" max="5641" width="19.5703125" style="2" customWidth="1"/>
    <col min="5642" max="5642" width="15.85546875" style="2" customWidth="1"/>
    <col min="5643" max="5643" width="14.5703125" style="2" customWidth="1"/>
    <col min="5644" max="5646" width="0" style="2" hidden="1" customWidth="1"/>
    <col min="5647" max="5648" width="14.42578125" style="2" customWidth="1"/>
    <col min="5649" max="5649" width="11.7109375" style="2" customWidth="1"/>
    <col min="5650" max="5650" width="13.28515625" style="2" customWidth="1"/>
    <col min="5651" max="5651" width="10.5703125" style="2" bestFit="1" customWidth="1"/>
    <col min="5652" max="5652" width="13.28515625" style="2" customWidth="1"/>
    <col min="5653" max="5889" width="8.7109375" style="2"/>
    <col min="5890" max="5890" width="17.28515625" style="2" customWidth="1"/>
    <col min="5891" max="5891" width="12.5703125" style="2" customWidth="1"/>
    <col min="5892" max="5892" width="13" style="2" customWidth="1"/>
    <col min="5893" max="5893" width="13.42578125" style="2" customWidth="1"/>
    <col min="5894" max="5894" width="19.5703125" style="2" customWidth="1"/>
    <col min="5895" max="5896" width="17.42578125" style="2" customWidth="1"/>
    <col min="5897" max="5897" width="19.5703125" style="2" customWidth="1"/>
    <col min="5898" max="5898" width="15.85546875" style="2" customWidth="1"/>
    <col min="5899" max="5899" width="14.5703125" style="2" customWidth="1"/>
    <col min="5900" max="5902" width="0" style="2" hidden="1" customWidth="1"/>
    <col min="5903" max="5904" width="14.42578125" style="2" customWidth="1"/>
    <col min="5905" max="5905" width="11.7109375" style="2" customWidth="1"/>
    <col min="5906" max="5906" width="13.28515625" style="2" customWidth="1"/>
    <col min="5907" max="5907" width="10.5703125" style="2" bestFit="1" customWidth="1"/>
    <col min="5908" max="5908" width="13.28515625" style="2" customWidth="1"/>
    <col min="5909" max="6145" width="8.7109375" style="2"/>
    <col min="6146" max="6146" width="17.28515625" style="2" customWidth="1"/>
    <col min="6147" max="6147" width="12.5703125" style="2" customWidth="1"/>
    <col min="6148" max="6148" width="13" style="2" customWidth="1"/>
    <col min="6149" max="6149" width="13.42578125" style="2" customWidth="1"/>
    <col min="6150" max="6150" width="19.5703125" style="2" customWidth="1"/>
    <col min="6151" max="6152" width="17.42578125" style="2" customWidth="1"/>
    <col min="6153" max="6153" width="19.5703125" style="2" customWidth="1"/>
    <col min="6154" max="6154" width="15.85546875" style="2" customWidth="1"/>
    <col min="6155" max="6155" width="14.5703125" style="2" customWidth="1"/>
    <col min="6156" max="6158" width="0" style="2" hidden="1" customWidth="1"/>
    <col min="6159" max="6160" width="14.42578125" style="2" customWidth="1"/>
    <col min="6161" max="6161" width="11.7109375" style="2" customWidth="1"/>
    <col min="6162" max="6162" width="13.28515625" style="2" customWidth="1"/>
    <col min="6163" max="6163" width="10.5703125" style="2" bestFit="1" customWidth="1"/>
    <col min="6164" max="6164" width="13.28515625" style="2" customWidth="1"/>
    <col min="6165" max="6401" width="8.7109375" style="2"/>
    <col min="6402" max="6402" width="17.28515625" style="2" customWidth="1"/>
    <col min="6403" max="6403" width="12.5703125" style="2" customWidth="1"/>
    <col min="6404" max="6404" width="13" style="2" customWidth="1"/>
    <col min="6405" max="6405" width="13.42578125" style="2" customWidth="1"/>
    <col min="6406" max="6406" width="19.5703125" style="2" customWidth="1"/>
    <col min="6407" max="6408" width="17.42578125" style="2" customWidth="1"/>
    <col min="6409" max="6409" width="19.5703125" style="2" customWidth="1"/>
    <col min="6410" max="6410" width="15.85546875" style="2" customWidth="1"/>
    <col min="6411" max="6411" width="14.5703125" style="2" customWidth="1"/>
    <col min="6412" max="6414" width="0" style="2" hidden="1" customWidth="1"/>
    <col min="6415" max="6416" width="14.42578125" style="2" customWidth="1"/>
    <col min="6417" max="6417" width="11.7109375" style="2" customWidth="1"/>
    <col min="6418" max="6418" width="13.28515625" style="2" customWidth="1"/>
    <col min="6419" max="6419" width="10.5703125" style="2" bestFit="1" customWidth="1"/>
    <col min="6420" max="6420" width="13.28515625" style="2" customWidth="1"/>
    <col min="6421" max="6657" width="8.7109375" style="2"/>
    <col min="6658" max="6658" width="17.28515625" style="2" customWidth="1"/>
    <col min="6659" max="6659" width="12.5703125" style="2" customWidth="1"/>
    <col min="6660" max="6660" width="13" style="2" customWidth="1"/>
    <col min="6661" max="6661" width="13.42578125" style="2" customWidth="1"/>
    <col min="6662" max="6662" width="19.5703125" style="2" customWidth="1"/>
    <col min="6663" max="6664" width="17.42578125" style="2" customWidth="1"/>
    <col min="6665" max="6665" width="19.5703125" style="2" customWidth="1"/>
    <col min="6666" max="6666" width="15.85546875" style="2" customWidth="1"/>
    <col min="6667" max="6667" width="14.5703125" style="2" customWidth="1"/>
    <col min="6668" max="6670" width="0" style="2" hidden="1" customWidth="1"/>
    <col min="6671" max="6672" width="14.42578125" style="2" customWidth="1"/>
    <col min="6673" max="6673" width="11.7109375" style="2" customWidth="1"/>
    <col min="6674" max="6674" width="13.28515625" style="2" customWidth="1"/>
    <col min="6675" max="6675" width="10.5703125" style="2" bestFit="1" customWidth="1"/>
    <col min="6676" max="6676" width="13.28515625" style="2" customWidth="1"/>
    <col min="6677" max="6913" width="8.7109375" style="2"/>
    <col min="6914" max="6914" width="17.28515625" style="2" customWidth="1"/>
    <col min="6915" max="6915" width="12.5703125" style="2" customWidth="1"/>
    <col min="6916" max="6916" width="13" style="2" customWidth="1"/>
    <col min="6917" max="6917" width="13.42578125" style="2" customWidth="1"/>
    <col min="6918" max="6918" width="19.5703125" style="2" customWidth="1"/>
    <col min="6919" max="6920" width="17.42578125" style="2" customWidth="1"/>
    <col min="6921" max="6921" width="19.5703125" style="2" customWidth="1"/>
    <col min="6922" max="6922" width="15.85546875" style="2" customWidth="1"/>
    <col min="6923" max="6923" width="14.5703125" style="2" customWidth="1"/>
    <col min="6924" max="6926" width="0" style="2" hidden="1" customWidth="1"/>
    <col min="6927" max="6928" width="14.42578125" style="2" customWidth="1"/>
    <col min="6929" max="6929" width="11.7109375" style="2" customWidth="1"/>
    <col min="6930" max="6930" width="13.28515625" style="2" customWidth="1"/>
    <col min="6931" max="6931" width="10.5703125" style="2" bestFit="1" customWidth="1"/>
    <col min="6932" max="6932" width="13.28515625" style="2" customWidth="1"/>
    <col min="6933" max="7169" width="8.7109375" style="2"/>
    <col min="7170" max="7170" width="17.28515625" style="2" customWidth="1"/>
    <col min="7171" max="7171" width="12.5703125" style="2" customWidth="1"/>
    <col min="7172" max="7172" width="13" style="2" customWidth="1"/>
    <col min="7173" max="7173" width="13.42578125" style="2" customWidth="1"/>
    <col min="7174" max="7174" width="19.5703125" style="2" customWidth="1"/>
    <col min="7175" max="7176" width="17.42578125" style="2" customWidth="1"/>
    <col min="7177" max="7177" width="19.5703125" style="2" customWidth="1"/>
    <col min="7178" max="7178" width="15.85546875" style="2" customWidth="1"/>
    <col min="7179" max="7179" width="14.5703125" style="2" customWidth="1"/>
    <col min="7180" max="7182" width="0" style="2" hidden="1" customWidth="1"/>
    <col min="7183" max="7184" width="14.42578125" style="2" customWidth="1"/>
    <col min="7185" max="7185" width="11.7109375" style="2" customWidth="1"/>
    <col min="7186" max="7186" width="13.28515625" style="2" customWidth="1"/>
    <col min="7187" max="7187" width="10.5703125" style="2" bestFit="1" customWidth="1"/>
    <col min="7188" max="7188" width="13.28515625" style="2" customWidth="1"/>
    <col min="7189" max="7425" width="8.7109375" style="2"/>
    <col min="7426" max="7426" width="17.28515625" style="2" customWidth="1"/>
    <col min="7427" max="7427" width="12.5703125" style="2" customWidth="1"/>
    <col min="7428" max="7428" width="13" style="2" customWidth="1"/>
    <col min="7429" max="7429" width="13.42578125" style="2" customWidth="1"/>
    <col min="7430" max="7430" width="19.5703125" style="2" customWidth="1"/>
    <col min="7431" max="7432" width="17.42578125" style="2" customWidth="1"/>
    <col min="7433" max="7433" width="19.5703125" style="2" customWidth="1"/>
    <col min="7434" max="7434" width="15.85546875" style="2" customWidth="1"/>
    <col min="7435" max="7435" width="14.5703125" style="2" customWidth="1"/>
    <col min="7436" max="7438" width="0" style="2" hidden="1" customWidth="1"/>
    <col min="7439" max="7440" width="14.42578125" style="2" customWidth="1"/>
    <col min="7441" max="7441" width="11.7109375" style="2" customWidth="1"/>
    <col min="7442" max="7442" width="13.28515625" style="2" customWidth="1"/>
    <col min="7443" max="7443" width="10.5703125" style="2" bestFit="1" customWidth="1"/>
    <col min="7444" max="7444" width="13.28515625" style="2" customWidth="1"/>
    <col min="7445" max="7681" width="8.7109375" style="2"/>
    <col min="7682" max="7682" width="17.28515625" style="2" customWidth="1"/>
    <col min="7683" max="7683" width="12.5703125" style="2" customWidth="1"/>
    <col min="7684" max="7684" width="13" style="2" customWidth="1"/>
    <col min="7685" max="7685" width="13.42578125" style="2" customWidth="1"/>
    <col min="7686" max="7686" width="19.5703125" style="2" customWidth="1"/>
    <col min="7687" max="7688" width="17.42578125" style="2" customWidth="1"/>
    <col min="7689" max="7689" width="19.5703125" style="2" customWidth="1"/>
    <col min="7690" max="7690" width="15.85546875" style="2" customWidth="1"/>
    <col min="7691" max="7691" width="14.5703125" style="2" customWidth="1"/>
    <col min="7692" max="7694" width="0" style="2" hidden="1" customWidth="1"/>
    <col min="7695" max="7696" width="14.42578125" style="2" customWidth="1"/>
    <col min="7697" max="7697" width="11.7109375" style="2" customWidth="1"/>
    <col min="7698" max="7698" width="13.28515625" style="2" customWidth="1"/>
    <col min="7699" max="7699" width="10.5703125" style="2" bestFit="1" customWidth="1"/>
    <col min="7700" max="7700" width="13.28515625" style="2" customWidth="1"/>
    <col min="7701" max="7937" width="8.7109375" style="2"/>
    <col min="7938" max="7938" width="17.28515625" style="2" customWidth="1"/>
    <col min="7939" max="7939" width="12.5703125" style="2" customWidth="1"/>
    <col min="7940" max="7940" width="13" style="2" customWidth="1"/>
    <col min="7941" max="7941" width="13.42578125" style="2" customWidth="1"/>
    <col min="7942" max="7942" width="19.5703125" style="2" customWidth="1"/>
    <col min="7943" max="7944" width="17.42578125" style="2" customWidth="1"/>
    <col min="7945" max="7945" width="19.5703125" style="2" customWidth="1"/>
    <col min="7946" max="7946" width="15.85546875" style="2" customWidth="1"/>
    <col min="7947" max="7947" width="14.5703125" style="2" customWidth="1"/>
    <col min="7948" max="7950" width="0" style="2" hidden="1" customWidth="1"/>
    <col min="7951" max="7952" width="14.42578125" style="2" customWidth="1"/>
    <col min="7953" max="7953" width="11.7109375" style="2" customWidth="1"/>
    <col min="7954" max="7954" width="13.28515625" style="2" customWidth="1"/>
    <col min="7955" max="7955" width="10.5703125" style="2" bestFit="1" customWidth="1"/>
    <col min="7956" max="7956" width="13.28515625" style="2" customWidth="1"/>
    <col min="7957" max="8193" width="8.7109375" style="2"/>
    <col min="8194" max="8194" width="17.28515625" style="2" customWidth="1"/>
    <col min="8195" max="8195" width="12.5703125" style="2" customWidth="1"/>
    <col min="8196" max="8196" width="13" style="2" customWidth="1"/>
    <col min="8197" max="8197" width="13.42578125" style="2" customWidth="1"/>
    <col min="8198" max="8198" width="19.5703125" style="2" customWidth="1"/>
    <col min="8199" max="8200" width="17.42578125" style="2" customWidth="1"/>
    <col min="8201" max="8201" width="19.5703125" style="2" customWidth="1"/>
    <col min="8202" max="8202" width="15.85546875" style="2" customWidth="1"/>
    <col min="8203" max="8203" width="14.5703125" style="2" customWidth="1"/>
    <col min="8204" max="8206" width="0" style="2" hidden="1" customWidth="1"/>
    <col min="8207" max="8208" width="14.42578125" style="2" customWidth="1"/>
    <col min="8209" max="8209" width="11.7109375" style="2" customWidth="1"/>
    <col min="8210" max="8210" width="13.28515625" style="2" customWidth="1"/>
    <col min="8211" max="8211" width="10.5703125" style="2" bestFit="1" customWidth="1"/>
    <col min="8212" max="8212" width="13.28515625" style="2" customWidth="1"/>
    <col min="8213" max="8449" width="8.7109375" style="2"/>
    <col min="8450" max="8450" width="17.28515625" style="2" customWidth="1"/>
    <col min="8451" max="8451" width="12.5703125" style="2" customWidth="1"/>
    <col min="8452" max="8452" width="13" style="2" customWidth="1"/>
    <col min="8453" max="8453" width="13.42578125" style="2" customWidth="1"/>
    <col min="8454" max="8454" width="19.5703125" style="2" customWidth="1"/>
    <col min="8455" max="8456" width="17.42578125" style="2" customWidth="1"/>
    <col min="8457" max="8457" width="19.5703125" style="2" customWidth="1"/>
    <col min="8458" max="8458" width="15.85546875" style="2" customWidth="1"/>
    <col min="8459" max="8459" width="14.5703125" style="2" customWidth="1"/>
    <col min="8460" max="8462" width="0" style="2" hidden="1" customWidth="1"/>
    <col min="8463" max="8464" width="14.42578125" style="2" customWidth="1"/>
    <col min="8465" max="8465" width="11.7109375" style="2" customWidth="1"/>
    <col min="8466" max="8466" width="13.28515625" style="2" customWidth="1"/>
    <col min="8467" max="8467" width="10.5703125" style="2" bestFit="1" customWidth="1"/>
    <col min="8468" max="8468" width="13.28515625" style="2" customWidth="1"/>
    <col min="8469" max="8705" width="8.7109375" style="2"/>
    <col min="8706" max="8706" width="17.28515625" style="2" customWidth="1"/>
    <col min="8707" max="8707" width="12.5703125" style="2" customWidth="1"/>
    <col min="8708" max="8708" width="13" style="2" customWidth="1"/>
    <col min="8709" max="8709" width="13.42578125" style="2" customWidth="1"/>
    <col min="8710" max="8710" width="19.5703125" style="2" customWidth="1"/>
    <col min="8711" max="8712" width="17.42578125" style="2" customWidth="1"/>
    <col min="8713" max="8713" width="19.5703125" style="2" customWidth="1"/>
    <col min="8714" max="8714" width="15.85546875" style="2" customWidth="1"/>
    <col min="8715" max="8715" width="14.5703125" style="2" customWidth="1"/>
    <col min="8716" max="8718" width="0" style="2" hidden="1" customWidth="1"/>
    <col min="8719" max="8720" width="14.42578125" style="2" customWidth="1"/>
    <col min="8721" max="8721" width="11.7109375" style="2" customWidth="1"/>
    <col min="8722" max="8722" width="13.28515625" style="2" customWidth="1"/>
    <col min="8723" max="8723" width="10.5703125" style="2" bestFit="1" customWidth="1"/>
    <col min="8724" max="8724" width="13.28515625" style="2" customWidth="1"/>
    <col min="8725" max="8961" width="8.7109375" style="2"/>
    <col min="8962" max="8962" width="17.28515625" style="2" customWidth="1"/>
    <col min="8963" max="8963" width="12.5703125" style="2" customWidth="1"/>
    <col min="8964" max="8964" width="13" style="2" customWidth="1"/>
    <col min="8965" max="8965" width="13.42578125" style="2" customWidth="1"/>
    <col min="8966" max="8966" width="19.5703125" style="2" customWidth="1"/>
    <col min="8967" max="8968" width="17.42578125" style="2" customWidth="1"/>
    <col min="8969" max="8969" width="19.5703125" style="2" customWidth="1"/>
    <col min="8970" max="8970" width="15.85546875" style="2" customWidth="1"/>
    <col min="8971" max="8971" width="14.5703125" style="2" customWidth="1"/>
    <col min="8972" max="8974" width="0" style="2" hidden="1" customWidth="1"/>
    <col min="8975" max="8976" width="14.42578125" style="2" customWidth="1"/>
    <col min="8977" max="8977" width="11.7109375" style="2" customWidth="1"/>
    <col min="8978" max="8978" width="13.28515625" style="2" customWidth="1"/>
    <col min="8979" max="8979" width="10.5703125" style="2" bestFit="1" customWidth="1"/>
    <col min="8980" max="8980" width="13.28515625" style="2" customWidth="1"/>
    <col min="8981" max="9217" width="8.7109375" style="2"/>
    <col min="9218" max="9218" width="17.28515625" style="2" customWidth="1"/>
    <col min="9219" max="9219" width="12.5703125" style="2" customWidth="1"/>
    <col min="9220" max="9220" width="13" style="2" customWidth="1"/>
    <col min="9221" max="9221" width="13.42578125" style="2" customWidth="1"/>
    <col min="9222" max="9222" width="19.5703125" style="2" customWidth="1"/>
    <col min="9223" max="9224" width="17.42578125" style="2" customWidth="1"/>
    <col min="9225" max="9225" width="19.5703125" style="2" customWidth="1"/>
    <col min="9226" max="9226" width="15.85546875" style="2" customWidth="1"/>
    <col min="9227" max="9227" width="14.5703125" style="2" customWidth="1"/>
    <col min="9228" max="9230" width="0" style="2" hidden="1" customWidth="1"/>
    <col min="9231" max="9232" width="14.42578125" style="2" customWidth="1"/>
    <col min="9233" max="9233" width="11.7109375" style="2" customWidth="1"/>
    <col min="9234" max="9234" width="13.28515625" style="2" customWidth="1"/>
    <col min="9235" max="9235" width="10.5703125" style="2" bestFit="1" customWidth="1"/>
    <col min="9236" max="9236" width="13.28515625" style="2" customWidth="1"/>
    <col min="9237" max="9473" width="8.7109375" style="2"/>
    <col min="9474" max="9474" width="17.28515625" style="2" customWidth="1"/>
    <col min="9475" max="9475" width="12.5703125" style="2" customWidth="1"/>
    <col min="9476" max="9476" width="13" style="2" customWidth="1"/>
    <col min="9477" max="9477" width="13.42578125" style="2" customWidth="1"/>
    <col min="9478" max="9478" width="19.5703125" style="2" customWidth="1"/>
    <col min="9479" max="9480" width="17.42578125" style="2" customWidth="1"/>
    <col min="9481" max="9481" width="19.5703125" style="2" customWidth="1"/>
    <col min="9482" max="9482" width="15.85546875" style="2" customWidth="1"/>
    <col min="9483" max="9483" width="14.5703125" style="2" customWidth="1"/>
    <col min="9484" max="9486" width="0" style="2" hidden="1" customWidth="1"/>
    <col min="9487" max="9488" width="14.42578125" style="2" customWidth="1"/>
    <col min="9489" max="9489" width="11.7109375" style="2" customWidth="1"/>
    <col min="9490" max="9490" width="13.28515625" style="2" customWidth="1"/>
    <col min="9491" max="9491" width="10.5703125" style="2" bestFit="1" customWidth="1"/>
    <col min="9492" max="9492" width="13.28515625" style="2" customWidth="1"/>
    <col min="9493" max="9729" width="8.7109375" style="2"/>
    <col min="9730" max="9730" width="17.28515625" style="2" customWidth="1"/>
    <col min="9731" max="9731" width="12.5703125" style="2" customWidth="1"/>
    <col min="9732" max="9732" width="13" style="2" customWidth="1"/>
    <col min="9733" max="9733" width="13.42578125" style="2" customWidth="1"/>
    <col min="9734" max="9734" width="19.5703125" style="2" customWidth="1"/>
    <col min="9735" max="9736" width="17.42578125" style="2" customWidth="1"/>
    <col min="9737" max="9737" width="19.5703125" style="2" customWidth="1"/>
    <col min="9738" max="9738" width="15.85546875" style="2" customWidth="1"/>
    <col min="9739" max="9739" width="14.5703125" style="2" customWidth="1"/>
    <col min="9740" max="9742" width="0" style="2" hidden="1" customWidth="1"/>
    <col min="9743" max="9744" width="14.42578125" style="2" customWidth="1"/>
    <col min="9745" max="9745" width="11.7109375" style="2" customWidth="1"/>
    <col min="9746" max="9746" width="13.28515625" style="2" customWidth="1"/>
    <col min="9747" max="9747" width="10.5703125" style="2" bestFit="1" customWidth="1"/>
    <col min="9748" max="9748" width="13.28515625" style="2" customWidth="1"/>
    <col min="9749" max="9985" width="8.7109375" style="2"/>
    <col min="9986" max="9986" width="17.28515625" style="2" customWidth="1"/>
    <col min="9987" max="9987" width="12.5703125" style="2" customWidth="1"/>
    <col min="9988" max="9988" width="13" style="2" customWidth="1"/>
    <col min="9989" max="9989" width="13.42578125" style="2" customWidth="1"/>
    <col min="9990" max="9990" width="19.5703125" style="2" customWidth="1"/>
    <col min="9991" max="9992" width="17.42578125" style="2" customWidth="1"/>
    <col min="9993" max="9993" width="19.5703125" style="2" customWidth="1"/>
    <col min="9994" max="9994" width="15.85546875" style="2" customWidth="1"/>
    <col min="9995" max="9995" width="14.5703125" style="2" customWidth="1"/>
    <col min="9996" max="9998" width="0" style="2" hidden="1" customWidth="1"/>
    <col min="9999" max="10000" width="14.42578125" style="2" customWidth="1"/>
    <col min="10001" max="10001" width="11.7109375" style="2" customWidth="1"/>
    <col min="10002" max="10002" width="13.28515625" style="2" customWidth="1"/>
    <col min="10003" max="10003" width="10.5703125" style="2" bestFit="1" customWidth="1"/>
    <col min="10004" max="10004" width="13.28515625" style="2" customWidth="1"/>
    <col min="10005" max="10241" width="8.7109375" style="2"/>
    <col min="10242" max="10242" width="17.28515625" style="2" customWidth="1"/>
    <col min="10243" max="10243" width="12.5703125" style="2" customWidth="1"/>
    <col min="10244" max="10244" width="13" style="2" customWidth="1"/>
    <col min="10245" max="10245" width="13.42578125" style="2" customWidth="1"/>
    <col min="10246" max="10246" width="19.5703125" style="2" customWidth="1"/>
    <col min="10247" max="10248" width="17.42578125" style="2" customWidth="1"/>
    <col min="10249" max="10249" width="19.5703125" style="2" customWidth="1"/>
    <col min="10250" max="10250" width="15.85546875" style="2" customWidth="1"/>
    <col min="10251" max="10251" width="14.5703125" style="2" customWidth="1"/>
    <col min="10252" max="10254" width="0" style="2" hidden="1" customWidth="1"/>
    <col min="10255" max="10256" width="14.42578125" style="2" customWidth="1"/>
    <col min="10257" max="10257" width="11.7109375" style="2" customWidth="1"/>
    <col min="10258" max="10258" width="13.28515625" style="2" customWidth="1"/>
    <col min="10259" max="10259" width="10.5703125" style="2" bestFit="1" customWidth="1"/>
    <col min="10260" max="10260" width="13.28515625" style="2" customWidth="1"/>
    <col min="10261" max="10497" width="8.7109375" style="2"/>
    <col min="10498" max="10498" width="17.28515625" style="2" customWidth="1"/>
    <col min="10499" max="10499" width="12.5703125" style="2" customWidth="1"/>
    <col min="10500" max="10500" width="13" style="2" customWidth="1"/>
    <col min="10501" max="10501" width="13.42578125" style="2" customWidth="1"/>
    <col min="10502" max="10502" width="19.5703125" style="2" customWidth="1"/>
    <col min="10503" max="10504" width="17.42578125" style="2" customWidth="1"/>
    <col min="10505" max="10505" width="19.5703125" style="2" customWidth="1"/>
    <col min="10506" max="10506" width="15.85546875" style="2" customWidth="1"/>
    <col min="10507" max="10507" width="14.5703125" style="2" customWidth="1"/>
    <col min="10508" max="10510" width="0" style="2" hidden="1" customWidth="1"/>
    <col min="10511" max="10512" width="14.42578125" style="2" customWidth="1"/>
    <col min="10513" max="10513" width="11.7109375" style="2" customWidth="1"/>
    <col min="10514" max="10514" width="13.28515625" style="2" customWidth="1"/>
    <col min="10515" max="10515" width="10.5703125" style="2" bestFit="1" customWidth="1"/>
    <col min="10516" max="10516" width="13.28515625" style="2" customWidth="1"/>
    <col min="10517" max="10753" width="8.7109375" style="2"/>
    <col min="10754" max="10754" width="17.28515625" style="2" customWidth="1"/>
    <col min="10755" max="10755" width="12.5703125" style="2" customWidth="1"/>
    <col min="10756" max="10756" width="13" style="2" customWidth="1"/>
    <col min="10757" max="10757" width="13.42578125" style="2" customWidth="1"/>
    <col min="10758" max="10758" width="19.5703125" style="2" customWidth="1"/>
    <col min="10759" max="10760" width="17.42578125" style="2" customWidth="1"/>
    <col min="10761" max="10761" width="19.5703125" style="2" customWidth="1"/>
    <col min="10762" max="10762" width="15.85546875" style="2" customWidth="1"/>
    <col min="10763" max="10763" width="14.5703125" style="2" customWidth="1"/>
    <col min="10764" max="10766" width="0" style="2" hidden="1" customWidth="1"/>
    <col min="10767" max="10768" width="14.42578125" style="2" customWidth="1"/>
    <col min="10769" max="10769" width="11.7109375" style="2" customWidth="1"/>
    <col min="10770" max="10770" width="13.28515625" style="2" customWidth="1"/>
    <col min="10771" max="10771" width="10.5703125" style="2" bestFit="1" customWidth="1"/>
    <col min="10772" max="10772" width="13.28515625" style="2" customWidth="1"/>
    <col min="10773" max="11009" width="8.7109375" style="2"/>
    <col min="11010" max="11010" width="17.28515625" style="2" customWidth="1"/>
    <col min="11011" max="11011" width="12.5703125" style="2" customWidth="1"/>
    <col min="11012" max="11012" width="13" style="2" customWidth="1"/>
    <col min="11013" max="11013" width="13.42578125" style="2" customWidth="1"/>
    <col min="11014" max="11014" width="19.5703125" style="2" customWidth="1"/>
    <col min="11015" max="11016" width="17.42578125" style="2" customWidth="1"/>
    <col min="11017" max="11017" width="19.5703125" style="2" customWidth="1"/>
    <col min="11018" max="11018" width="15.85546875" style="2" customWidth="1"/>
    <col min="11019" max="11019" width="14.5703125" style="2" customWidth="1"/>
    <col min="11020" max="11022" width="0" style="2" hidden="1" customWidth="1"/>
    <col min="11023" max="11024" width="14.42578125" style="2" customWidth="1"/>
    <col min="11025" max="11025" width="11.7109375" style="2" customWidth="1"/>
    <col min="11026" max="11026" width="13.28515625" style="2" customWidth="1"/>
    <col min="11027" max="11027" width="10.5703125" style="2" bestFit="1" customWidth="1"/>
    <col min="11028" max="11028" width="13.28515625" style="2" customWidth="1"/>
    <col min="11029" max="11265" width="8.7109375" style="2"/>
    <col min="11266" max="11266" width="17.28515625" style="2" customWidth="1"/>
    <col min="11267" max="11267" width="12.5703125" style="2" customWidth="1"/>
    <col min="11268" max="11268" width="13" style="2" customWidth="1"/>
    <col min="11269" max="11269" width="13.42578125" style="2" customWidth="1"/>
    <col min="11270" max="11270" width="19.5703125" style="2" customWidth="1"/>
    <col min="11271" max="11272" width="17.42578125" style="2" customWidth="1"/>
    <col min="11273" max="11273" width="19.5703125" style="2" customWidth="1"/>
    <col min="11274" max="11274" width="15.85546875" style="2" customWidth="1"/>
    <col min="11275" max="11275" width="14.5703125" style="2" customWidth="1"/>
    <col min="11276" max="11278" width="0" style="2" hidden="1" customWidth="1"/>
    <col min="11279" max="11280" width="14.42578125" style="2" customWidth="1"/>
    <col min="11281" max="11281" width="11.7109375" style="2" customWidth="1"/>
    <col min="11282" max="11282" width="13.28515625" style="2" customWidth="1"/>
    <col min="11283" max="11283" width="10.5703125" style="2" bestFit="1" customWidth="1"/>
    <col min="11284" max="11284" width="13.28515625" style="2" customWidth="1"/>
    <col min="11285" max="11521" width="8.7109375" style="2"/>
    <col min="11522" max="11522" width="17.28515625" style="2" customWidth="1"/>
    <col min="11523" max="11523" width="12.5703125" style="2" customWidth="1"/>
    <col min="11524" max="11524" width="13" style="2" customWidth="1"/>
    <col min="11525" max="11525" width="13.42578125" style="2" customWidth="1"/>
    <col min="11526" max="11526" width="19.5703125" style="2" customWidth="1"/>
    <col min="11527" max="11528" width="17.42578125" style="2" customWidth="1"/>
    <col min="11529" max="11529" width="19.5703125" style="2" customWidth="1"/>
    <col min="11530" max="11530" width="15.85546875" style="2" customWidth="1"/>
    <col min="11531" max="11531" width="14.5703125" style="2" customWidth="1"/>
    <col min="11532" max="11534" width="0" style="2" hidden="1" customWidth="1"/>
    <col min="11535" max="11536" width="14.42578125" style="2" customWidth="1"/>
    <col min="11537" max="11537" width="11.7109375" style="2" customWidth="1"/>
    <col min="11538" max="11538" width="13.28515625" style="2" customWidth="1"/>
    <col min="11539" max="11539" width="10.5703125" style="2" bestFit="1" customWidth="1"/>
    <col min="11540" max="11540" width="13.28515625" style="2" customWidth="1"/>
    <col min="11541" max="11777" width="8.7109375" style="2"/>
    <col min="11778" max="11778" width="17.28515625" style="2" customWidth="1"/>
    <col min="11779" max="11779" width="12.5703125" style="2" customWidth="1"/>
    <col min="11780" max="11780" width="13" style="2" customWidth="1"/>
    <col min="11781" max="11781" width="13.42578125" style="2" customWidth="1"/>
    <col min="11782" max="11782" width="19.5703125" style="2" customWidth="1"/>
    <col min="11783" max="11784" width="17.42578125" style="2" customWidth="1"/>
    <col min="11785" max="11785" width="19.5703125" style="2" customWidth="1"/>
    <col min="11786" max="11786" width="15.85546875" style="2" customWidth="1"/>
    <col min="11787" max="11787" width="14.5703125" style="2" customWidth="1"/>
    <col min="11788" max="11790" width="0" style="2" hidden="1" customWidth="1"/>
    <col min="11791" max="11792" width="14.42578125" style="2" customWidth="1"/>
    <col min="11793" max="11793" width="11.7109375" style="2" customWidth="1"/>
    <col min="11794" max="11794" width="13.28515625" style="2" customWidth="1"/>
    <col min="11795" max="11795" width="10.5703125" style="2" bestFit="1" customWidth="1"/>
    <col min="11796" max="11796" width="13.28515625" style="2" customWidth="1"/>
    <col min="11797" max="12033" width="8.7109375" style="2"/>
    <col min="12034" max="12034" width="17.28515625" style="2" customWidth="1"/>
    <col min="12035" max="12035" width="12.5703125" style="2" customWidth="1"/>
    <col min="12036" max="12036" width="13" style="2" customWidth="1"/>
    <col min="12037" max="12037" width="13.42578125" style="2" customWidth="1"/>
    <col min="12038" max="12038" width="19.5703125" style="2" customWidth="1"/>
    <col min="12039" max="12040" width="17.42578125" style="2" customWidth="1"/>
    <col min="12041" max="12041" width="19.5703125" style="2" customWidth="1"/>
    <col min="12042" max="12042" width="15.85546875" style="2" customWidth="1"/>
    <col min="12043" max="12043" width="14.5703125" style="2" customWidth="1"/>
    <col min="12044" max="12046" width="0" style="2" hidden="1" customWidth="1"/>
    <col min="12047" max="12048" width="14.42578125" style="2" customWidth="1"/>
    <col min="12049" max="12049" width="11.7109375" style="2" customWidth="1"/>
    <col min="12050" max="12050" width="13.28515625" style="2" customWidth="1"/>
    <col min="12051" max="12051" width="10.5703125" style="2" bestFit="1" customWidth="1"/>
    <col min="12052" max="12052" width="13.28515625" style="2" customWidth="1"/>
    <col min="12053" max="12289" width="8.7109375" style="2"/>
    <col min="12290" max="12290" width="17.28515625" style="2" customWidth="1"/>
    <col min="12291" max="12291" width="12.5703125" style="2" customWidth="1"/>
    <col min="12292" max="12292" width="13" style="2" customWidth="1"/>
    <col min="12293" max="12293" width="13.42578125" style="2" customWidth="1"/>
    <col min="12294" max="12294" width="19.5703125" style="2" customWidth="1"/>
    <col min="12295" max="12296" width="17.42578125" style="2" customWidth="1"/>
    <col min="12297" max="12297" width="19.5703125" style="2" customWidth="1"/>
    <col min="12298" max="12298" width="15.85546875" style="2" customWidth="1"/>
    <col min="12299" max="12299" width="14.5703125" style="2" customWidth="1"/>
    <col min="12300" max="12302" width="0" style="2" hidden="1" customWidth="1"/>
    <col min="12303" max="12304" width="14.42578125" style="2" customWidth="1"/>
    <col min="12305" max="12305" width="11.7109375" style="2" customWidth="1"/>
    <col min="12306" max="12306" width="13.28515625" style="2" customWidth="1"/>
    <col min="12307" max="12307" width="10.5703125" style="2" bestFit="1" customWidth="1"/>
    <col min="12308" max="12308" width="13.28515625" style="2" customWidth="1"/>
    <col min="12309" max="12545" width="8.7109375" style="2"/>
    <col min="12546" max="12546" width="17.28515625" style="2" customWidth="1"/>
    <col min="12547" max="12547" width="12.5703125" style="2" customWidth="1"/>
    <col min="12548" max="12548" width="13" style="2" customWidth="1"/>
    <col min="12549" max="12549" width="13.42578125" style="2" customWidth="1"/>
    <col min="12550" max="12550" width="19.5703125" style="2" customWidth="1"/>
    <col min="12551" max="12552" width="17.42578125" style="2" customWidth="1"/>
    <col min="12553" max="12553" width="19.5703125" style="2" customWidth="1"/>
    <col min="12554" max="12554" width="15.85546875" style="2" customWidth="1"/>
    <col min="12555" max="12555" width="14.5703125" style="2" customWidth="1"/>
    <col min="12556" max="12558" width="0" style="2" hidden="1" customWidth="1"/>
    <col min="12559" max="12560" width="14.42578125" style="2" customWidth="1"/>
    <col min="12561" max="12561" width="11.7109375" style="2" customWidth="1"/>
    <col min="12562" max="12562" width="13.28515625" style="2" customWidth="1"/>
    <col min="12563" max="12563" width="10.5703125" style="2" bestFit="1" customWidth="1"/>
    <col min="12564" max="12564" width="13.28515625" style="2" customWidth="1"/>
    <col min="12565" max="12801" width="8.7109375" style="2"/>
    <col min="12802" max="12802" width="17.28515625" style="2" customWidth="1"/>
    <col min="12803" max="12803" width="12.5703125" style="2" customWidth="1"/>
    <col min="12804" max="12804" width="13" style="2" customWidth="1"/>
    <col min="12805" max="12805" width="13.42578125" style="2" customWidth="1"/>
    <col min="12806" max="12806" width="19.5703125" style="2" customWidth="1"/>
    <col min="12807" max="12808" width="17.42578125" style="2" customWidth="1"/>
    <col min="12809" max="12809" width="19.5703125" style="2" customWidth="1"/>
    <col min="12810" max="12810" width="15.85546875" style="2" customWidth="1"/>
    <col min="12811" max="12811" width="14.5703125" style="2" customWidth="1"/>
    <col min="12812" max="12814" width="0" style="2" hidden="1" customWidth="1"/>
    <col min="12815" max="12816" width="14.42578125" style="2" customWidth="1"/>
    <col min="12817" max="12817" width="11.7109375" style="2" customWidth="1"/>
    <col min="12818" max="12818" width="13.28515625" style="2" customWidth="1"/>
    <col min="12819" max="12819" width="10.5703125" style="2" bestFit="1" customWidth="1"/>
    <col min="12820" max="12820" width="13.28515625" style="2" customWidth="1"/>
    <col min="12821" max="13057" width="8.7109375" style="2"/>
    <col min="13058" max="13058" width="17.28515625" style="2" customWidth="1"/>
    <col min="13059" max="13059" width="12.5703125" style="2" customWidth="1"/>
    <col min="13060" max="13060" width="13" style="2" customWidth="1"/>
    <col min="13061" max="13061" width="13.42578125" style="2" customWidth="1"/>
    <col min="13062" max="13062" width="19.5703125" style="2" customWidth="1"/>
    <col min="13063" max="13064" width="17.42578125" style="2" customWidth="1"/>
    <col min="13065" max="13065" width="19.5703125" style="2" customWidth="1"/>
    <col min="13066" max="13066" width="15.85546875" style="2" customWidth="1"/>
    <col min="13067" max="13067" width="14.5703125" style="2" customWidth="1"/>
    <col min="13068" max="13070" width="0" style="2" hidden="1" customWidth="1"/>
    <col min="13071" max="13072" width="14.42578125" style="2" customWidth="1"/>
    <col min="13073" max="13073" width="11.7109375" style="2" customWidth="1"/>
    <col min="13074" max="13074" width="13.28515625" style="2" customWidth="1"/>
    <col min="13075" max="13075" width="10.5703125" style="2" bestFit="1" customWidth="1"/>
    <col min="13076" max="13076" width="13.28515625" style="2" customWidth="1"/>
    <col min="13077" max="13313" width="8.7109375" style="2"/>
    <col min="13314" max="13314" width="17.28515625" style="2" customWidth="1"/>
    <col min="13315" max="13315" width="12.5703125" style="2" customWidth="1"/>
    <col min="13316" max="13316" width="13" style="2" customWidth="1"/>
    <col min="13317" max="13317" width="13.42578125" style="2" customWidth="1"/>
    <col min="13318" max="13318" width="19.5703125" style="2" customWidth="1"/>
    <col min="13319" max="13320" width="17.42578125" style="2" customWidth="1"/>
    <col min="13321" max="13321" width="19.5703125" style="2" customWidth="1"/>
    <col min="13322" max="13322" width="15.85546875" style="2" customWidth="1"/>
    <col min="13323" max="13323" width="14.5703125" style="2" customWidth="1"/>
    <col min="13324" max="13326" width="0" style="2" hidden="1" customWidth="1"/>
    <col min="13327" max="13328" width="14.42578125" style="2" customWidth="1"/>
    <col min="13329" max="13329" width="11.7109375" style="2" customWidth="1"/>
    <col min="13330" max="13330" width="13.28515625" style="2" customWidth="1"/>
    <col min="13331" max="13331" width="10.5703125" style="2" bestFit="1" customWidth="1"/>
    <col min="13332" max="13332" width="13.28515625" style="2" customWidth="1"/>
    <col min="13333" max="13569" width="8.7109375" style="2"/>
    <col min="13570" max="13570" width="17.28515625" style="2" customWidth="1"/>
    <col min="13571" max="13571" width="12.5703125" style="2" customWidth="1"/>
    <col min="13572" max="13572" width="13" style="2" customWidth="1"/>
    <col min="13573" max="13573" width="13.42578125" style="2" customWidth="1"/>
    <col min="13574" max="13574" width="19.5703125" style="2" customWidth="1"/>
    <col min="13575" max="13576" width="17.42578125" style="2" customWidth="1"/>
    <col min="13577" max="13577" width="19.5703125" style="2" customWidth="1"/>
    <col min="13578" max="13578" width="15.85546875" style="2" customWidth="1"/>
    <col min="13579" max="13579" width="14.5703125" style="2" customWidth="1"/>
    <col min="13580" max="13582" width="0" style="2" hidden="1" customWidth="1"/>
    <col min="13583" max="13584" width="14.42578125" style="2" customWidth="1"/>
    <col min="13585" max="13585" width="11.7109375" style="2" customWidth="1"/>
    <col min="13586" max="13586" width="13.28515625" style="2" customWidth="1"/>
    <col min="13587" max="13587" width="10.5703125" style="2" bestFit="1" customWidth="1"/>
    <col min="13588" max="13588" width="13.28515625" style="2" customWidth="1"/>
    <col min="13589" max="13825" width="8.7109375" style="2"/>
    <col min="13826" max="13826" width="17.28515625" style="2" customWidth="1"/>
    <col min="13827" max="13827" width="12.5703125" style="2" customWidth="1"/>
    <col min="13828" max="13828" width="13" style="2" customWidth="1"/>
    <col min="13829" max="13829" width="13.42578125" style="2" customWidth="1"/>
    <col min="13830" max="13830" width="19.5703125" style="2" customWidth="1"/>
    <col min="13831" max="13832" width="17.42578125" style="2" customWidth="1"/>
    <col min="13833" max="13833" width="19.5703125" style="2" customWidth="1"/>
    <col min="13834" max="13834" width="15.85546875" style="2" customWidth="1"/>
    <col min="13835" max="13835" width="14.5703125" style="2" customWidth="1"/>
    <col min="13836" max="13838" width="0" style="2" hidden="1" customWidth="1"/>
    <col min="13839" max="13840" width="14.42578125" style="2" customWidth="1"/>
    <col min="13841" max="13841" width="11.7109375" style="2" customWidth="1"/>
    <col min="13842" max="13842" width="13.28515625" style="2" customWidth="1"/>
    <col min="13843" max="13843" width="10.5703125" style="2" bestFit="1" customWidth="1"/>
    <col min="13844" max="13844" width="13.28515625" style="2" customWidth="1"/>
    <col min="13845" max="14081" width="8.7109375" style="2"/>
    <col min="14082" max="14082" width="17.28515625" style="2" customWidth="1"/>
    <col min="14083" max="14083" width="12.5703125" style="2" customWidth="1"/>
    <col min="14084" max="14084" width="13" style="2" customWidth="1"/>
    <col min="14085" max="14085" width="13.42578125" style="2" customWidth="1"/>
    <col min="14086" max="14086" width="19.5703125" style="2" customWidth="1"/>
    <col min="14087" max="14088" width="17.42578125" style="2" customWidth="1"/>
    <col min="14089" max="14089" width="19.5703125" style="2" customWidth="1"/>
    <col min="14090" max="14090" width="15.85546875" style="2" customWidth="1"/>
    <col min="14091" max="14091" width="14.5703125" style="2" customWidth="1"/>
    <col min="14092" max="14094" width="0" style="2" hidden="1" customWidth="1"/>
    <col min="14095" max="14096" width="14.42578125" style="2" customWidth="1"/>
    <col min="14097" max="14097" width="11.7109375" style="2" customWidth="1"/>
    <col min="14098" max="14098" width="13.28515625" style="2" customWidth="1"/>
    <col min="14099" max="14099" width="10.5703125" style="2" bestFit="1" customWidth="1"/>
    <col min="14100" max="14100" width="13.28515625" style="2" customWidth="1"/>
    <col min="14101" max="14337" width="8.7109375" style="2"/>
    <col min="14338" max="14338" width="17.28515625" style="2" customWidth="1"/>
    <col min="14339" max="14339" width="12.5703125" style="2" customWidth="1"/>
    <col min="14340" max="14340" width="13" style="2" customWidth="1"/>
    <col min="14341" max="14341" width="13.42578125" style="2" customWidth="1"/>
    <col min="14342" max="14342" width="19.5703125" style="2" customWidth="1"/>
    <col min="14343" max="14344" width="17.42578125" style="2" customWidth="1"/>
    <col min="14345" max="14345" width="19.5703125" style="2" customWidth="1"/>
    <col min="14346" max="14346" width="15.85546875" style="2" customWidth="1"/>
    <col min="14347" max="14347" width="14.5703125" style="2" customWidth="1"/>
    <col min="14348" max="14350" width="0" style="2" hidden="1" customWidth="1"/>
    <col min="14351" max="14352" width="14.42578125" style="2" customWidth="1"/>
    <col min="14353" max="14353" width="11.7109375" style="2" customWidth="1"/>
    <col min="14354" max="14354" width="13.28515625" style="2" customWidth="1"/>
    <col min="14355" max="14355" width="10.5703125" style="2" bestFit="1" customWidth="1"/>
    <col min="14356" max="14356" width="13.28515625" style="2" customWidth="1"/>
    <col min="14357" max="14593" width="8.7109375" style="2"/>
    <col min="14594" max="14594" width="17.28515625" style="2" customWidth="1"/>
    <col min="14595" max="14595" width="12.5703125" style="2" customWidth="1"/>
    <col min="14596" max="14596" width="13" style="2" customWidth="1"/>
    <col min="14597" max="14597" width="13.42578125" style="2" customWidth="1"/>
    <col min="14598" max="14598" width="19.5703125" style="2" customWidth="1"/>
    <col min="14599" max="14600" width="17.42578125" style="2" customWidth="1"/>
    <col min="14601" max="14601" width="19.5703125" style="2" customWidth="1"/>
    <col min="14602" max="14602" width="15.85546875" style="2" customWidth="1"/>
    <col min="14603" max="14603" width="14.5703125" style="2" customWidth="1"/>
    <col min="14604" max="14606" width="0" style="2" hidden="1" customWidth="1"/>
    <col min="14607" max="14608" width="14.42578125" style="2" customWidth="1"/>
    <col min="14609" max="14609" width="11.7109375" style="2" customWidth="1"/>
    <col min="14610" max="14610" width="13.28515625" style="2" customWidth="1"/>
    <col min="14611" max="14611" width="10.5703125" style="2" bestFit="1" customWidth="1"/>
    <col min="14612" max="14612" width="13.28515625" style="2" customWidth="1"/>
    <col min="14613" max="14849" width="8.7109375" style="2"/>
    <col min="14850" max="14850" width="17.28515625" style="2" customWidth="1"/>
    <col min="14851" max="14851" width="12.5703125" style="2" customWidth="1"/>
    <col min="14852" max="14852" width="13" style="2" customWidth="1"/>
    <col min="14853" max="14853" width="13.42578125" style="2" customWidth="1"/>
    <col min="14854" max="14854" width="19.5703125" style="2" customWidth="1"/>
    <col min="14855" max="14856" width="17.42578125" style="2" customWidth="1"/>
    <col min="14857" max="14857" width="19.5703125" style="2" customWidth="1"/>
    <col min="14858" max="14858" width="15.85546875" style="2" customWidth="1"/>
    <col min="14859" max="14859" width="14.5703125" style="2" customWidth="1"/>
    <col min="14860" max="14862" width="0" style="2" hidden="1" customWidth="1"/>
    <col min="14863" max="14864" width="14.42578125" style="2" customWidth="1"/>
    <col min="14865" max="14865" width="11.7109375" style="2" customWidth="1"/>
    <col min="14866" max="14866" width="13.28515625" style="2" customWidth="1"/>
    <col min="14867" max="14867" width="10.5703125" style="2" bestFit="1" customWidth="1"/>
    <col min="14868" max="14868" width="13.28515625" style="2" customWidth="1"/>
    <col min="14869" max="15105" width="8.7109375" style="2"/>
    <col min="15106" max="15106" width="17.28515625" style="2" customWidth="1"/>
    <col min="15107" max="15107" width="12.5703125" style="2" customWidth="1"/>
    <col min="15108" max="15108" width="13" style="2" customWidth="1"/>
    <col min="15109" max="15109" width="13.42578125" style="2" customWidth="1"/>
    <col min="15110" max="15110" width="19.5703125" style="2" customWidth="1"/>
    <col min="15111" max="15112" width="17.42578125" style="2" customWidth="1"/>
    <col min="15113" max="15113" width="19.5703125" style="2" customWidth="1"/>
    <col min="15114" max="15114" width="15.85546875" style="2" customWidth="1"/>
    <col min="15115" max="15115" width="14.5703125" style="2" customWidth="1"/>
    <col min="15116" max="15118" width="0" style="2" hidden="1" customWidth="1"/>
    <col min="15119" max="15120" width="14.42578125" style="2" customWidth="1"/>
    <col min="15121" max="15121" width="11.7109375" style="2" customWidth="1"/>
    <col min="15122" max="15122" width="13.28515625" style="2" customWidth="1"/>
    <col min="15123" max="15123" width="10.5703125" style="2" bestFit="1" customWidth="1"/>
    <col min="15124" max="15124" width="13.28515625" style="2" customWidth="1"/>
    <col min="15125" max="15361" width="8.7109375" style="2"/>
    <col min="15362" max="15362" width="17.28515625" style="2" customWidth="1"/>
    <col min="15363" max="15363" width="12.5703125" style="2" customWidth="1"/>
    <col min="15364" max="15364" width="13" style="2" customWidth="1"/>
    <col min="15365" max="15365" width="13.42578125" style="2" customWidth="1"/>
    <col min="15366" max="15366" width="19.5703125" style="2" customWidth="1"/>
    <col min="15367" max="15368" width="17.42578125" style="2" customWidth="1"/>
    <col min="15369" max="15369" width="19.5703125" style="2" customWidth="1"/>
    <col min="15370" max="15370" width="15.85546875" style="2" customWidth="1"/>
    <col min="15371" max="15371" width="14.5703125" style="2" customWidth="1"/>
    <col min="15372" max="15374" width="0" style="2" hidden="1" customWidth="1"/>
    <col min="15375" max="15376" width="14.42578125" style="2" customWidth="1"/>
    <col min="15377" max="15377" width="11.7109375" style="2" customWidth="1"/>
    <col min="15378" max="15378" width="13.28515625" style="2" customWidth="1"/>
    <col min="15379" max="15379" width="10.5703125" style="2" bestFit="1" customWidth="1"/>
    <col min="15380" max="15380" width="13.28515625" style="2" customWidth="1"/>
    <col min="15381" max="15617" width="8.7109375" style="2"/>
    <col min="15618" max="15618" width="17.28515625" style="2" customWidth="1"/>
    <col min="15619" max="15619" width="12.5703125" style="2" customWidth="1"/>
    <col min="15620" max="15620" width="13" style="2" customWidth="1"/>
    <col min="15621" max="15621" width="13.42578125" style="2" customWidth="1"/>
    <col min="15622" max="15622" width="19.5703125" style="2" customWidth="1"/>
    <col min="15623" max="15624" width="17.42578125" style="2" customWidth="1"/>
    <col min="15625" max="15625" width="19.5703125" style="2" customWidth="1"/>
    <col min="15626" max="15626" width="15.85546875" style="2" customWidth="1"/>
    <col min="15627" max="15627" width="14.5703125" style="2" customWidth="1"/>
    <col min="15628" max="15630" width="0" style="2" hidden="1" customWidth="1"/>
    <col min="15631" max="15632" width="14.42578125" style="2" customWidth="1"/>
    <col min="15633" max="15633" width="11.7109375" style="2" customWidth="1"/>
    <col min="15634" max="15634" width="13.28515625" style="2" customWidth="1"/>
    <col min="15635" max="15635" width="10.5703125" style="2" bestFit="1" customWidth="1"/>
    <col min="15636" max="15636" width="13.28515625" style="2" customWidth="1"/>
    <col min="15637" max="15873" width="8.7109375" style="2"/>
    <col min="15874" max="15874" width="17.28515625" style="2" customWidth="1"/>
    <col min="15875" max="15875" width="12.5703125" style="2" customWidth="1"/>
    <col min="15876" max="15876" width="13" style="2" customWidth="1"/>
    <col min="15877" max="15877" width="13.42578125" style="2" customWidth="1"/>
    <col min="15878" max="15878" width="19.5703125" style="2" customWidth="1"/>
    <col min="15879" max="15880" width="17.42578125" style="2" customWidth="1"/>
    <col min="15881" max="15881" width="19.5703125" style="2" customWidth="1"/>
    <col min="15882" max="15882" width="15.85546875" style="2" customWidth="1"/>
    <col min="15883" max="15883" width="14.5703125" style="2" customWidth="1"/>
    <col min="15884" max="15886" width="0" style="2" hidden="1" customWidth="1"/>
    <col min="15887" max="15888" width="14.42578125" style="2" customWidth="1"/>
    <col min="15889" max="15889" width="11.7109375" style="2" customWidth="1"/>
    <col min="15890" max="15890" width="13.28515625" style="2" customWidth="1"/>
    <col min="15891" max="15891" width="10.5703125" style="2" bestFit="1" customWidth="1"/>
    <col min="15892" max="15892" width="13.28515625" style="2" customWidth="1"/>
    <col min="15893" max="16129" width="8.7109375" style="2"/>
    <col min="16130" max="16130" width="17.28515625" style="2" customWidth="1"/>
    <col min="16131" max="16131" width="12.5703125" style="2" customWidth="1"/>
    <col min="16132" max="16132" width="13" style="2" customWidth="1"/>
    <col min="16133" max="16133" width="13.42578125" style="2" customWidth="1"/>
    <col min="16134" max="16134" width="19.5703125" style="2" customWidth="1"/>
    <col min="16135" max="16136" width="17.42578125" style="2" customWidth="1"/>
    <col min="16137" max="16137" width="19.5703125" style="2" customWidth="1"/>
    <col min="16138" max="16138" width="15.85546875" style="2" customWidth="1"/>
    <col min="16139" max="16139" width="14.5703125" style="2" customWidth="1"/>
    <col min="16140" max="16142" width="0" style="2" hidden="1" customWidth="1"/>
    <col min="16143" max="16144" width="14.42578125" style="2" customWidth="1"/>
    <col min="16145" max="16145" width="11.7109375" style="2" customWidth="1"/>
    <col min="16146" max="16146" width="13.28515625" style="2" customWidth="1"/>
    <col min="16147" max="16147" width="10.5703125" style="2" bestFit="1" customWidth="1"/>
    <col min="16148" max="16148" width="13.28515625" style="2" customWidth="1"/>
    <col min="16149" max="16384" width="8.7109375" style="2"/>
  </cols>
  <sheetData>
    <row r="2" spans="1:20" ht="21">
      <c r="A2" s="1" t="s">
        <v>0</v>
      </c>
    </row>
    <row r="3" spans="1:20">
      <c r="A3" s="3" t="str">
        <f>'[30]Air Bawah Tanah'!A3</f>
        <v>Bulan :  September 2021</v>
      </c>
      <c r="P3" s="4"/>
    </row>
    <row r="4" spans="1:20">
      <c r="L4" s="2" t="s">
        <v>1</v>
      </c>
      <c r="M4" s="2" t="s">
        <v>2</v>
      </c>
    </row>
    <row r="5" spans="1:20" ht="32.25" customHeight="1">
      <c r="A5" s="5" t="s">
        <v>3</v>
      </c>
      <c r="B5" s="5" t="s">
        <v>4</v>
      </c>
      <c r="C5" s="5" t="s">
        <v>5</v>
      </c>
      <c r="D5" s="5" t="s">
        <v>25</v>
      </c>
      <c r="E5" s="6" t="s">
        <v>6</v>
      </c>
      <c r="F5" s="5" t="s">
        <v>7</v>
      </c>
      <c r="G5" s="68" t="s">
        <v>8</v>
      </c>
      <c r="H5" s="9" t="s">
        <v>24</v>
      </c>
      <c r="I5" s="10" t="s">
        <v>10</v>
      </c>
      <c r="J5" s="6" t="s">
        <v>11</v>
      </c>
      <c r="L5" s="11">
        <v>3400</v>
      </c>
      <c r="M5" s="11">
        <v>12000</v>
      </c>
      <c r="O5" s="12" t="s">
        <v>12</v>
      </c>
      <c r="P5" s="12"/>
    </row>
    <row r="6" spans="1:20" s="62" customFormat="1" ht="24.95" customHeight="1">
      <c r="A6" s="13" t="s">
        <v>17</v>
      </c>
      <c r="B6" s="52">
        <v>6.8350000000000009</v>
      </c>
      <c r="C6" s="56">
        <v>6.15</v>
      </c>
      <c r="D6" s="117">
        <f>E6*1000/2592000</f>
        <v>1.4975789128172814</v>
      </c>
      <c r="E6" s="75">
        <v>3881.7245420223931</v>
      </c>
      <c r="F6" s="78"/>
      <c r="G6" s="79"/>
      <c r="H6" s="78">
        <v>125</v>
      </c>
      <c r="I6" s="27">
        <f>(F6*3500)+(G6*13000)+(H6*12750)</f>
        <v>1593750</v>
      </c>
      <c r="J6" s="21">
        <f>I6/E6</f>
        <v>410.57781992167077</v>
      </c>
      <c r="K6" s="59"/>
      <c r="L6" s="60">
        <f>F6*$L$5</f>
        <v>0</v>
      </c>
      <c r="M6" s="60">
        <f>G6*$M$5</f>
        <v>0</v>
      </c>
      <c r="N6" s="60">
        <f>L6+M6</f>
        <v>0</v>
      </c>
      <c r="O6" s="61">
        <f>F6/30</f>
        <v>0</v>
      </c>
      <c r="P6" s="61">
        <f>O6*220</f>
        <v>0</v>
      </c>
      <c r="Q6" s="61">
        <f>G6/30</f>
        <v>0</v>
      </c>
      <c r="R6" s="61">
        <f>Q6*220</f>
        <v>0</v>
      </c>
    </row>
    <row r="7" spans="1:20" s="62" customFormat="1" ht="24.95" customHeight="1">
      <c r="A7" s="13" t="s">
        <v>19</v>
      </c>
      <c r="B7" s="52">
        <v>6.9034482758620683</v>
      </c>
      <c r="C7" s="56">
        <v>4.7333333333333334</v>
      </c>
      <c r="D7" s="117">
        <f t="shared" ref="D7:D9" si="0">E7*1000/2592000</f>
        <v>0.75955515298616727</v>
      </c>
      <c r="E7" s="71">
        <v>1968.7669565401454</v>
      </c>
      <c r="F7" s="78"/>
      <c r="G7" s="80"/>
      <c r="H7" s="78"/>
      <c r="I7" s="27">
        <f>(F7*3500)+(G7*13000)+(H7*12750)</f>
        <v>0</v>
      </c>
      <c r="J7" s="21">
        <f>I7/E7</f>
        <v>0</v>
      </c>
      <c r="K7" s="59"/>
      <c r="L7" s="60">
        <f>F7*$L$5</f>
        <v>0</v>
      </c>
      <c r="M7" s="66"/>
      <c r="N7" s="60"/>
      <c r="O7" s="61">
        <f>F7/30</f>
        <v>0</v>
      </c>
      <c r="P7" s="61">
        <f>O7*220</f>
        <v>0</v>
      </c>
      <c r="Q7" s="61">
        <f>G7/30</f>
        <v>0</v>
      </c>
      <c r="R7" s="61">
        <f>Q7*220</f>
        <v>0</v>
      </c>
    </row>
    <row r="8" spans="1:20" s="62" customFormat="1" ht="24.95" customHeight="1">
      <c r="A8" s="13" t="s">
        <v>20</v>
      </c>
      <c r="B8" s="52">
        <v>7.2506666666666657</v>
      </c>
      <c r="C8" s="84">
        <v>2.3443333333333336</v>
      </c>
      <c r="D8" s="117">
        <f t="shared" si="0"/>
        <v>43.907499999999999</v>
      </c>
      <c r="E8" s="71">
        <v>113808.24</v>
      </c>
      <c r="F8" s="78">
        <v>1050</v>
      </c>
      <c r="G8" s="80">
        <v>0</v>
      </c>
      <c r="H8" s="78">
        <v>5650</v>
      </c>
      <c r="I8" s="27">
        <f>(F8*3500)+(G8*13000)+(H8*12750)</f>
        <v>75712500</v>
      </c>
      <c r="J8" s="21">
        <f>I8/E8</f>
        <v>665.26378054875465</v>
      </c>
      <c r="K8" s="59"/>
      <c r="L8" s="60">
        <f>F8*$L$5</f>
        <v>3570000</v>
      </c>
      <c r="M8" s="66"/>
      <c r="N8" s="60"/>
      <c r="O8" s="61">
        <f>F8/30</f>
        <v>35</v>
      </c>
      <c r="P8" s="61">
        <f>O8*220</f>
        <v>7700</v>
      </c>
      <c r="Q8" s="61">
        <f>G8/30</f>
        <v>0</v>
      </c>
      <c r="R8" s="61">
        <f>Q8*220</f>
        <v>0</v>
      </c>
    </row>
    <row r="9" spans="1:20" s="62" customFormat="1" ht="24.95" customHeight="1">
      <c r="A9" s="13" t="s">
        <v>21</v>
      </c>
      <c r="B9" s="52">
        <v>6.6299999999999981</v>
      </c>
      <c r="C9" s="56">
        <v>11.5</v>
      </c>
      <c r="D9" s="117">
        <f t="shared" si="0"/>
        <v>20.417515187387298</v>
      </c>
      <c r="E9" s="71">
        <v>52922.199365707871</v>
      </c>
      <c r="F9" s="78">
        <v>3050</v>
      </c>
      <c r="G9" s="80">
        <v>0</v>
      </c>
      <c r="H9" s="83">
        <v>3675</v>
      </c>
      <c r="I9" s="27">
        <f>(F9*3500)+(G9*13000)+(H9*12750)</f>
        <v>57531250</v>
      </c>
      <c r="J9" s="21">
        <f>I9/E9</f>
        <v>1087.0910636657832</v>
      </c>
      <c r="K9" s="59"/>
      <c r="L9" s="60"/>
      <c r="M9" s="66"/>
      <c r="N9" s="60"/>
      <c r="O9" s="61"/>
      <c r="P9" s="61"/>
      <c r="Q9" s="61"/>
      <c r="R9" s="61"/>
    </row>
    <row r="10" spans="1:20" ht="24.95" customHeight="1">
      <c r="A10" s="36" t="s">
        <v>22</v>
      </c>
      <c r="B10" s="37">
        <f>AVERAGE(B6:B9)</f>
        <v>6.9047787356321839</v>
      </c>
      <c r="C10" s="38">
        <f>AVERAGE(C6:C9)</f>
        <v>6.1819166666666661</v>
      </c>
      <c r="D10" s="37">
        <f>AVERAGE(D6:D9)</f>
        <v>16.645537313297687</v>
      </c>
      <c r="E10" s="39">
        <f>SUM(E6:E9)</f>
        <v>172580.93086427043</v>
      </c>
      <c r="F10" s="39">
        <f>SUM(F6:F9)</f>
        <v>4100</v>
      </c>
      <c r="G10" s="39">
        <f>SUM(G6:G9)</f>
        <v>0</v>
      </c>
      <c r="H10" s="39">
        <f>SUM(H6:H9)</f>
        <v>9450</v>
      </c>
      <c r="I10" s="39">
        <f>SUM(I6:I9)</f>
        <v>134837500</v>
      </c>
      <c r="J10" s="77">
        <f>I10/E10</f>
        <v>781.3001084461963</v>
      </c>
      <c r="O10" s="41"/>
      <c r="Q10" s="12"/>
      <c r="R10" s="12"/>
    </row>
    <row r="11" spans="1:20">
      <c r="N11" s="42"/>
      <c r="Q11" s="12"/>
      <c r="R11" s="12"/>
      <c r="T11" s="43"/>
    </row>
    <row r="12" spans="1:20">
      <c r="E12" s="44"/>
      <c r="F12" s="45">
        <f>F10*3850</f>
        <v>15785000</v>
      </c>
      <c r="G12" s="22">
        <f>G10*16500</f>
        <v>0</v>
      </c>
      <c r="H12" s="22"/>
      <c r="I12" s="45">
        <f>F12+G12</f>
        <v>15785000</v>
      </c>
      <c r="T12" s="4"/>
    </row>
    <row r="13" spans="1:20">
      <c r="F13" s="12"/>
      <c r="G13" s="12"/>
      <c r="H13" s="12"/>
      <c r="I13" s="46"/>
    </row>
  </sheetData>
  <sheetProtection selectLockedCells="1" selectUnlockedCells="1"/>
  <pageMargins left="0.7" right="0.7" top="0.75" bottom="0.75" header="0.51180555555555551" footer="0.51180555555555551"/>
  <pageSetup firstPageNumber="0" orientation="portrait" horizontalDpi="300" verticalDpi="300" r:id="rId1"/>
  <headerFooter alignWithMargins="0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>
    <tabColor rgb="FF00B050"/>
  </sheetPr>
  <dimension ref="A2:T13"/>
  <sheetViews>
    <sheetView zoomScale="85" zoomScaleNormal="85" workbookViewId="0">
      <selection activeCell="B6" sqref="B6:J6"/>
    </sheetView>
  </sheetViews>
  <sheetFormatPr defaultRowHeight="15"/>
  <cols>
    <col min="1" max="1" width="17.28515625" style="2" customWidth="1"/>
    <col min="2" max="2" width="12.5703125" style="2" customWidth="1"/>
    <col min="3" max="3" width="13" style="2" customWidth="1"/>
    <col min="4" max="4" width="18" style="2" bestFit="1" customWidth="1"/>
    <col min="5" max="5" width="13.42578125" style="2" customWidth="1"/>
    <col min="6" max="6" width="19.5703125" style="2" customWidth="1"/>
    <col min="7" max="8" width="17.42578125" style="2" customWidth="1"/>
    <col min="9" max="9" width="19.5703125" style="2" customWidth="1"/>
    <col min="10" max="10" width="15.85546875" style="2" customWidth="1"/>
    <col min="11" max="11" width="14.5703125" style="2" customWidth="1"/>
    <col min="12" max="14" width="0" style="2" hidden="1" customWidth="1"/>
    <col min="15" max="16" width="14.42578125" style="2" customWidth="1"/>
    <col min="17" max="17" width="11.7109375" style="2" customWidth="1"/>
    <col min="18" max="18" width="13.28515625" style="2" customWidth="1"/>
    <col min="19" max="19" width="10.5703125" style="2" bestFit="1" customWidth="1"/>
    <col min="20" max="20" width="13.28515625" style="2" customWidth="1"/>
    <col min="21" max="257" width="8.7109375" style="2"/>
    <col min="258" max="258" width="17.28515625" style="2" customWidth="1"/>
    <col min="259" max="259" width="12.5703125" style="2" customWidth="1"/>
    <col min="260" max="260" width="13" style="2" customWidth="1"/>
    <col min="261" max="261" width="13.42578125" style="2" customWidth="1"/>
    <col min="262" max="262" width="19.5703125" style="2" customWidth="1"/>
    <col min="263" max="264" width="17.42578125" style="2" customWidth="1"/>
    <col min="265" max="265" width="19.5703125" style="2" customWidth="1"/>
    <col min="266" max="266" width="15.85546875" style="2" customWidth="1"/>
    <col min="267" max="267" width="14.5703125" style="2" customWidth="1"/>
    <col min="268" max="270" width="0" style="2" hidden="1" customWidth="1"/>
    <col min="271" max="272" width="14.42578125" style="2" customWidth="1"/>
    <col min="273" max="273" width="11.7109375" style="2" customWidth="1"/>
    <col min="274" max="274" width="13.28515625" style="2" customWidth="1"/>
    <col min="275" max="275" width="10.5703125" style="2" bestFit="1" customWidth="1"/>
    <col min="276" max="276" width="13.28515625" style="2" customWidth="1"/>
    <col min="277" max="513" width="8.7109375" style="2"/>
    <col min="514" max="514" width="17.28515625" style="2" customWidth="1"/>
    <col min="515" max="515" width="12.5703125" style="2" customWidth="1"/>
    <col min="516" max="516" width="13" style="2" customWidth="1"/>
    <col min="517" max="517" width="13.42578125" style="2" customWidth="1"/>
    <col min="518" max="518" width="19.5703125" style="2" customWidth="1"/>
    <col min="519" max="520" width="17.42578125" style="2" customWidth="1"/>
    <col min="521" max="521" width="19.5703125" style="2" customWidth="1"/>
    <col min="522" max="522" width="15.85546875" style="2" customWidth="1"/>
    <col min="523" max="523" width="14.5703125" style="2" customWidth="1"/>
    <col min="524" max="526" width="0" style="2" hidden="1" customWidth="1"/>
    <col min="527" max="528" width="14.42578125" style="2" customWidth="1"/>
    <col min="529" max="529" width="11.7109375" style="2" customWidth="1"/>
    <col min="530" max="530" width="13.28515625" style="2" customWidth="1"/>
    <col min="531" max="531" width="10.5703125" style="2" bestFit="1" customWidth="1"/>
    <col min="532" max="532" width="13.28515625" style="2" customWidth="1"/>
    <col min="533" max="769" width="8.7109375" style="2"/>
    <col min="770" max="770" width="17.28515625" style="2" customWidth="1"/>
    <col min="771" max="771" width="12.5703125" style="2" customWidth="1"/>
    <col min="772" max="772" width="13" style="2" customWidth="1"/>
    <col min="773" max="773" width="13.42578125" style="2" customWidth="1"/>
    <col min="774" max="774" width="19.5703125" style="2" customWidth="1"/>
    <col min="775" max="776" width="17.42578125" style="2" customWidth="1"/>
    <col min="777" max="777" width="19.5703125" style="2" customWidth="1"/>
    <col min="778" max="778" width="15.85546875" style="2" customWidth="1"/>
    <col min="779" max="779" width="14.5703125" style="2" customWidth="1"/>
    <col min="780" max="782" width="0" style="2" hidden="1" customWidth="1"/>
    <col min="783" max="784" width="14.42578125" style="2" customWidth="1"/>
    <col min="785" max="785" width="11.7109375" style="2" customWidth="1"/>
    <col min="786" max="786" width="13.28515625" style="2" customWidth="1"/>
    <col min="787" max="787" width="10.5703125" style="2" bestFit="1" customWidth="1"/>
    <col min="788" max="788" width="13.28515625" style="2" customWidth="1"/>
    <col min="789" max="1025" width="8.7109375" style="2"/>
    <col min="1026" max="1026" width="17.28515625" style="2" customWidth="1"/>
    <col min="1027" max="1027" width="12.5703125" style="2" customWidth="1"/>
    <col min="1028" max="1028" width="13" style="2" customWidth="1"/>
    <col min="1029" max="1029" width="13.42578125" style="2" customWidth="1"/>
    <col min="1030" max="1030" width="19.5703125" style="2" customWidth="1"/>
    <col min="1031" max="1032" width="17.42578125" style="2" customWidth="1"/>
    <col min="1033" max="1033" width="19.5703125" style="2" customWidth="1"/>
    <col min="1034" max="1034" width="15.85546875" style="2" customWidth="1"/>
    <col min="1035" max="1035" width="14.5703125" style="2" customWidth="1"/>
    <col min="1036" max="1038" width="0" style="2" hidden="1" customWidth="1"/>
    <col min="1039" max="1040" width="14.42578125" style="2" customWidth="1"/>
    <col min="1041" max="1041" width="11.7109375" style="2" customWidth="1"/>
    <col min="1042" max="1042" width="13.28515625" style="2" customWidth="1"/>
    <col min="1043" max="1043" width="10.5703125" style="2" bestFit="1" customWidth="1"/>
    <col min="1044" max="1044" width="13.28515625" style="2" customWidth="1"/>
    <col min="1045" max="1281" width="8.7109375" style="2"/>
    <col min="1282" max="1282" width="17.28515625" style="2" customWidth="1"/>
    <col min="1283" max="1283" width="12.5703125" style="2" customWidth="1"/>
    <col min="1284" max="1284" width="13" style="2" customWidth="1"/>
    <col min="1285" max="1285" width="13.42578125" style="2" customWidth="1"/>
    <col min="1286" max="1286" width="19.5703125" style="2" customWidth="1"/>
    <col min="1287" max="1288" width="17.42578125" style="2" customWidth="1"/>
    <col min="1289" max="1289" width="19.5703125" style="2" customWidth="1"/>
    <col min="1290" max="1290" width="15.85546875" style="2" customWidth="1"/>
    <col min="1291" max="1291" width="14.5703125" style="2" customWidth="1"/>
    <col min="1292" max="1294" width="0" style="2" hidden="1" customWidth="1"/>
    <col min="1295" max="1296" width="14.42578125" style="2" customWidth="1"/>
    <col min="1297" max="1297" width="11.7109375" style="2" customWidth="1"/>
    <col min="1298" max="1298" width="13.28515625" style="2" customWidth="1"/>
    <col min="1299" max="1299" width="10.5703125" style="2" bestFit="1" customWidth="1"/>
    <col min="1300" max="1300" width="13.28515625" style="2" customWidth="1"/>
    <col min="1301" max="1537" width="8.7109375" style="2"/>
    <col min="1538" max="1538" width="17.28515625" style="2" customWidth="1"/>
    <col min="1539" max="1539" width="12.5703125" style="2" customWidth="1"/>
    <col min="1540" max="1540" width="13" style="2" customWidth="1"/>
    <col min="1541" max="1541" width="13.42578125" style="2" customWidth="1"/>
    <col min="1542" max="1542" width="19.5703125" style="2" customWidth="1"/>
    <col min="1543" max="1544" width="17.42578125" style="2" customWidth="1"/>
    <col min="1545" max="1545" width="19.5703125" style="2" customWidth="1"/>
    <col min="1546" max="1546" width="15.85546875" style="2" customWidth="1"/>
    <col min="1547" max="1547" width="14.5703125" style="2" customWidth="1"/>
    <col min="1548" max="1550" width="0" style="2" hidden="1" customWidth="1"/>
    <col min="1551" max="1552" width="14.42578125" style="2" customWidth="1"/>
    <col min="1553" max="1553" width="11.7109375" style="2" customWidth="1"/>
    <col min="1554" max="1554" width="13.28515625" style="2" customWidth="1"/>
    <col min="1555" max="1555" width="10.5703125" style="2" bestFit="1" customWidth="1"/>
    <col min="1556" max="1556" width="13.28515625" style="2" customWidth="1"/>
    <col min="1557" max="1793" width="8.7109375" style="2"/>
    <col min="1794" max="1794" width="17.28515625" style="2" customWidth="1"/>
    <col min="1795" max="1795" width="12.5703125" style="2" customWidth="1"/>
    <col min="1796" max="1796" width="13" style="2" customWidth="1"/>
    <col min="1797" max="1797" width="13.42578125" style="2" customWidth="1"/>
    <col min="1798" max="1798" width="19.5703125" style="2" customWidth="1"/>
    <col min="1799" max="1800" width="17.42578125" style="2" customWidth="1"/>
    <col min="1801" max="1801" width="19.5703125" style="2" customWidth="1"/>
    <col min="1802" max="1802" width="15.85546875" style="2" customWidth="1"/>
    <col min="1803" max="1803" width="14.5703125" style="2" customWidth="1"/>
    <col min="1804" max="1806" width="0" style="2" hidden="1" customWidth="1"/>
    <col min="1807" max="1808" width="14.42578125" style="2" customWidth="1"/>
    <col min="1809" max="1809" width="11.7109375" style="2" customWidth="1"/>
    <col min="1810" max="1810" width="13.28515625" style="2" customWidth="1"/>
    <col min="1811" max="1811" width="10.5703125" style="2" bestFit="1" customWidth="1"/>
    <col min="1812" max="1812" width="13.28515625" style="2" customWidth="1"/>
    <col min="1813" max="2049" width="8.7109375" style="2"/>
    <col min="2050" max="2050" width="17.28515625" style="2" customWidth="1"/>
    <col min="2051" max="2051" width="12.5703125" style="2" customWidth="1"/>
    <col min="2052" max="2052" width="13" style="2" customWidth="1"/>
    <col min="2053" max="2053" width="13.42578125" style="2" customWidth="1"/>
    <col min="2054" max="2054" width="19.5703125" style="2" customWidth="1"/>
    <col min="2055" max="2056" width="17.42578125" style="2" customWidth="1"/>
    <col min="2057" max="2057" width="19.5703125" style="2" customWidth="1"/>
    <col min="2058" max="2058" width="15.85546875" style="2" customWidth="1"/>
    <col min="2059" max="2059" width="14.5703125" style="2" customWidth="1"/>
    <col min="2060" max="2062" width="0" style="2" hidden="1" customWidth="1"/>
    <col min="2063" max="2064" width="14.42578125" style="2" customWidth="1"/>
    <col min="2065" max="2065" width="11.7109375" style="2" customWidth="1"/>
    <col min="2066" max="2066" width="13.28515625" style="2" customWidth="1"/>
    <col min="2067" max="2067" width="10.5703125" style="2" bestFit="1" customWidth="1"/>
    <col min="2068" max="2068" width="13.28515625" style="2" customWidth="1"/>
    <col min="2069" max="2305" width="8.7109375" style="2"/>
    <col min="2306" max="2306" width="17.28515625" style="2" customWidth="1"/>
    <col min="2307" max="2307" width="12.5703125" style="2" customWidth="1"/>
    <col min="2308" max="2308" width="13" style="2" customWidth="1"/>
    <col min="2309" max="2309" width="13.42578125" style="2" customWidth="1"/>
    <col min="2310" max="2310" width="19.5703125" style="2" customWidth="1"/>
    <col min="2311" max="2312" width="17.42578125" style="2" customWidth="1"/>
    <col min="2313" max="2313" width="19.5703125" style="2" customWidth="1"/>
    <col min="2314" max="2314" width="15.85546875" style="2" customWidth="1"/>
    <col min="2315" max="2315" width="14.5703125" style="2" customWidth="1"/>
    <col min="2316" max="2318" width="0" style="2" hidden="1" customWidth="1"/>
    <col min="2319" max="2320" width="14.42578125" style="2" customWidth="1"/>
    <col min="2321" max="2321" width="11.7109375" style="2" customWidth="1"/>
    <col min="2322" max="2322" width="13.28515625" style="2" customWidth="1"/>
    <col min="2323" max="2323" width="10.5703125" style="2" bestFit="1" customWidth="1"/>
    <col min="2324" max="2324" width="13.28515625" style="2" customWidth="1"/>
    <col min="2325" max="2561" width="8.7109375" style="2"/>
    <col min="2562" max="2562" width="17.28515625" style="2" customWidth="1"/>
    <col min="2563" max="2563" width="12.5703125" style="2" customWidth="1"/>
    <col min="2564" max="2564" width="13" style="2" customWidth="1"/>
    <col min="2565" max="2565" width="13.42578125" style="2" customWidth="1"/>
    <col min="2566" max="2566" width="19.5703125" style="2" customWidth="1"/>
    <col min="2567" max="2568" width="17.42578125" style="2" customWidth="1"/>
    <col min="2569" max="2569" width="19.5703125" style="2" customWidth="1"/>
    <col min="2570" max="2570" width="15.85546875" style="2" customWidth="1"/>
    <col min="2571" max="2571" width="14.5703125" style="2" customWidth="1"/>
    <col min="2572" max="2574" width="0" style="2" hidden="1" customWidth="1"/>
    <col min="2575" max="2576" width="14.42578125" style="2" customWidth="1"/>
    <col min="2577" max="2577" width="11.7109375" style="2" customWidth="1"/>
    <col min="2578" max="2578" width="13.28515625" style="2" customWidth="1"/>
    <col min="2579" max="2579" width="10.5703125" style="2" bestFit="1" customWidth="1"/>
    <col min="2580" max="2580" width="13.28515625" style="2" customWidth="1"/>
    <col min="2581" max="2817" width="8.7109375" style="2"/>
    <col min="2818" max="2818" width="17.28515625" style="2" customWidth="1"/>
    <col min="2819" max="2819" width="12.5703125" style="2" customWidth="1"/>
    <col min="2820" max="2820" width="13" style="2" customWidth="1"/>
    <col min="2821" max="2821" width="13.42578125" style="2" customWidth="1"/>
    <col min="2822" max="2822" width="19.5703125" style="2" customWidth="1"/>
    <col min="2823" max="2824" width="17.42578125" style="2" customWidth="1"/>
    <col min="2825" max="2825" width="19.5703125" style="2" customWidth="1"/>
    <col min="2826" max="2826" width="15.85546875" style="2" customWidth="1"/>
    <col min="2827" max="2827" width="14.5703125" style="2" customWidth="1"/>
    <col min="2828" max="2830" width="0" style="2" hidden="1" customWidth="1"/>
    <col min="2831" max="2832" width="14.42578125" style="2" customWidth="1"/>
    <col min="2833" max="2833" width="11.7109375" style="2" customWidth="1"/>
    <col min="2834" max="2834" width="13.28515625" style="2" customWidth="1"/>
    <col min="2835" max="2835" width="10.5703125" style="2" bestFit="1" customWidth="1"/>
    <col min="2836" max="2836" width="13.28515625" style="2" customWidth="1"/>
    <col min="2837" max="3073" width="8.7109375" style="2"/>
    <col min="3074" max="3074" width="17.28515625" style="2" customWidth="1"/>
    <col min="3075" max="3075" width="12.5703125" style="2" customWidth="1"/>
    <col min="3076" max="3076" width="13" style="2" customWidth="1"/>
    <col min="3077" max="3077" width="13.42578125" style="2" customWidth="1"/>
    <col min="3078" max="3078" width="19.5703125" style="2" customWidth="1"/>
    <col min="3079" max="3080" width="17.42578125" style="2" customWidth="1"/>
    <col min="3081" max="3081" width="19.5703125" style="2" customWidth="1"/>
    <col min="3082" max="3082" width="15.85546875" style="2" customWidth="1"/>
    <col min="3083" max="3083" width="14.5703125" style="2" customWidth="1"/>
    <col min="3084" max="3086" width="0" style="2" hidden="1" customWidth="1"/>
    <col min="3087" max="3088" width="14.42578125" style="2" customWidth="1"/>
    <col min="3089" max="3089" width="11.7109375" style="2" customWidth="1"/>
    <col min="3090" max="3090" width="13.28515625" style="2" customWidth="1"/>
    <col min="3091" max="3091" width="10.5703125" style="2" bestFit="1" customWidth="1"/>
    <col min="3092" max="3092" width="13.28515625" style="2" customWidth="1"/>
    <col min="3093" max="3329" width="8.7109375" style="2"/>
    <col min="3330" max="3330" width="17.28515625" style="2" customWidth="1"/>
    <col min="3331" max="3331" width="12.5703125" style="2" customWidth="1"/>
    <col min="3332" max="3332" width="13" style="2" customWidth="1"/>
    <col min="3333" max="3333" width="13.42578125" style="2" customWidth="1"/>
    <col min="3334" max="3334" width="19.5703125" style="2" customWidth="1"/>
    <col min="3335" max="3336" width="17.42578125" style="2" customWidth="1"/>
    <col min="3337" max="3337" width="19.5703125" style="2" customWidth="1"/>
    <col min="3338" max="3338" width="15.85546875" style="2" customWidth="1"/>
    <col min="3339" max="3339" width="14.5703125" style="2" customWidth="1"/>
    <col min="3340" max="3342" width="0" style="2" hidden="1" customWidth="1"/>
    <col min="3343" max="3344" width="14.42578125" style="2" customWidth="1"/>
    <col min="3345" max="3345" width="11.7109375" style="2" customWidth="1"/>
    <col min="3346" max="3346" width="13.28515625" style="2" customWidth="1"/>
    <col min="3347" max="3347" width="10.5703125" style="2" bestFit="1" customWidth="1"/>
    <col min="3348" max="3348" width="13.28515625" style="2" customWidth="1"/>
    <col min="3349" max="3585" width="8.7109375" style="2"/>
    <col min="3586" max="3586" width="17.28515625" style="2" customWidth="1"/>
    <col min="3587" max="3587" width="12.5703125" style="2" customWidth="1"/>
    <col min="3588" max="3588" width="13" style="2" customWidth="1"/>
    <col min="3589" max="3589" width="13.42578125" style="2" customWidth="1"/>
    <col min="3590" max="3590" width="19.5703125" style="2" customWidth="1"/>
    <col min="3591" max="3592" width="17.42578125" style="2" customWidth="1"/>
    <col min="3593" max="3593" width="19.5703125" style="2" customWidth="1"/>
    <col min="3594" max="3594" width="15.85546875" style="2" customWidth="1"/>
    <col min="3595" max="3595" width="14.5703125" style="2" customWidth="1"/>
    <col min="3596" max="3598" width="0" style="2" hidden="1" customWidth="1"/>
    <col min="3599" max="3600" width="14.42578125" style="2" customWidth="1"/>
    <col min="3601" max="3601" width="11.7109375" style="2" customWidth="1"/>
    <col min="3602" max="3602" width="13.28515625" style="2" customWidth="1"/>
    <col min="3603" max="3603" width="10.5703125" style="2" bestFit="1" customWidth="1"/>
    <col min="3604" max="3604" width="13.28515625" style="2" customWidth="1"/>
    <col min="3605" max="3841" width="8.7109375" style="2"/>
    <col min="3842" max="3842" width="17.28515625" style="2" customWidth="1"/>
    <col min="3843" max="3843" width="12.5703125" style="2" customWidth="1"/>
    <col min="3844" max="3844" width="13" style="2" customWidth="1"/>
    <col min="3845" max="3845" width="13.42578125" style="2" customWidth="1"/>
    <col min="3846" max="3846" width="19.5703125" style="2" customWidth="1"/>
    <col min="3847" max="3848" width="17.42578125" style="2" customWidth="1"/>
    <col min="3849" max="3849" width="19.5703125" style="2" customWidth="1"/>
    <col min="3850" max="3850" width="15.85546875" style="2" customWidth="1"/>
    <col min="3851" max="3851" width="14.5703125" style="2" customWidth="1"/>
    <col min="3852" max="3854" width="0" style="2" hidden="1" customWidth="1"/>
    <col min="3855" max="3856" width="14.42578125" style="2" customWidth="1"/>
    <col min="3857" max="3857" width="11.7109375" style="2" customWidth="1"/>
    <col min="3858" max="3858" width="13.28515625" style="2" customWidth="1"/>
    <col min="3859" max="3859" width="10.5703125" style="2" bestFit="1" customWidth="1"/>
    <col min="3860" max="3860" width="13.28515625" style="2" customWidth="1"/>
    <col min="3861" max="4097" width="8.7109375" style="2"/>
    <col min="4098" max="4098" width="17.28515625" style="2" customWidth="1"/>
    <col min="4099" max="4099" width="12.5703125" style="2" customWidth="1"/>
    <col min="4100" max="4100" width="13" style="2" customWidth="1"/>
    <col min="4101" max="4101" width="13.42578125" style="2" customWidth="1"/>
    <col min="4102" max="4102" width="19.5703125" style="2" customWidth="1"/>
    <col min="4103" max="4104" width="17.42578125" style="2" customWidth="1"/>
    <col min="4105" max="4105" width="19.5703125" style="2" customWidth="1"/>
    <col min="4106" max="4106" width="15.85546875" style="2" customWidth="1"/>
    <col min="4107" max="4107" width="14.5703125" style="2" customWidth="1"/>
    <col min="4108" max="4110" width="0" style="2" hidden="1" customWidth="1"/>
    <col min="4111" max="4112" width="14.42578125" style="2" customWidth="1"/>
    <col min="4113" max="4113" width="11.7109375" style="2" customWidth="1"/>
    <col min="4114" max="4114" width="13.28515625" style="2" customWidth="1"/>
    <col min="4115" max="4115" width="10.5703125" style="2" bestFit="1" customWidth="1"/>
    <col min="4116" max="4116" width="13.28515625" style="2" customWidth="1"/>
    <col min="4117" max="4353" width="8.7109375" style="2"/>
    <col min="4354" max="4354" width="17.28515625" style="2" customWidth="1"/>
    <col min="4355" max="4355" width="12.5703125" style="2" customWidth="1"/>
    <col min="4356" max="4356" width="13" style="2" customWidth="1"/>
    <col min="4357" max="4357" width="13.42578125" style="2" customWidth="1"/>
    <col min="4358" max="4358" width="19.5703125" style="2" customWidth="1"/>
    <col min="4359" max="4360" width="17.42578125" style="2" customWidth="1"/>
    <col min="4361" max="4361" width="19.5703125" style="2" customWidth="1"/>
    <col min="4362" max="4362" width="15.85546875" style="2" customWidth="1"/>
    <col min="4363" max="4363" width="14.5703125" style="2" customWidth="1"/>
    <col min="4364" max="4366" width="0" style="2" hidden="1" customWidth="1"/>
    <col min="4367" max="4368" width="14.42578125" style="2" customWidth="1"/>
    <col min="4369" max="4369" width="11.7109375" style="2" customWidth="1"/>
    <col min="4370" max="4370" width="13.28515625" style="2" customWidth="1"/>
    <col min="4371" max="4371" width="10.5703125" style="2" bestFit="1" customWidth="1"/>
    <col min="4372" max="4372" width="13.28515625" style="2" customWidth="1"/>
    <col min="4373" max="4609" width="8.7109375" style="2"/>
    <col min="4610" max="4610" width="17.28515625" style="2" customWidth="1"/>
    <col min="4611" max="4611" width="12.5703125" style="2" customWidth="1"/>
    <col min="4612" max="4612" width="13" style="2" customWidth="1"/>
    <col min="4613" max="4613" width="13.42578125" style="2" customWidth="1"/>
    <col min="4614" max="4614" width="19.5703125" style="2" customWidth="1"/>
    <col min="4615" max="4616" width="17.42578125" style="2" customWidth="1"/>
    <col min="4617" max="4617" width="19.5703125" style="2" customWidth="1"/>
    <col min="4618" max="4618" width="15.85546875" style="2" customWidth="1"/>
    <col min="4619" max="4619" width="14.5703125" style="2" customWidth="1"/>
    <col min="4620" max="4622" width="0" style="2" hidden="1" customWidth="1"/>
    <col min="4623" max="4624" width="14.42578125" style="2" customWidth="1"/>
    <col min="4625" max="4625" width="11.7109375" style="2" customWidth="1"/>
    <col min="4626" max="4626" width="13.28515625" style="2" customWidth="1"/>
    <col min="4627" max="4627" width="10.5703125" style="2" bestFit="1" customWidth="1"/>
    <col min="4628" max="4628" width="13.28515625" style="2" customWidth="1"/>
    <col min="4629" max="4865" width="8.7109375" style="2"/>
    <col min="4866" max="4866" width="17.28515625" style="2" customWidth="1"/>
    <col min="4867" max="4867" width="12.5703125" style="2" customWidth="1"/>
    <col min="4868" max="4868" width="13" style="2" customWidth="1"/>
    <col min="4869" max="4869" width="13.42578125" style="2" customWidth="1"/>
    <col min="4870" max="4870" width="19.5703125" style="2" customWidth="1"/>
    <col min="4871" max="4872" width="17.42578125" style="2" customWidth="1"/>
    <col min="4873" max="4873" width="19.5703125" style="2" customWidth="1"/>
    <col min="4874" max="4874" width="15.85546875" style="2" customWidth="1"/>
    <col min="4875" max="4875" width="14.5703125" style="2" customWidth="1"/>
    <col min="4876" max="4878" width="0" style="2" hidden="1" customWidth="1"/>
    <col min="4879" max="4880" width="14.42578125" style="2" customWidth="1"/>
    <col min="4881" max="4881" width="11.7109375" style="2" customWidth="1"/>
    <col min="4882" max="4882" width="13.28515625" style="2" customWidth="1"/>
    <col min="4883" max="4883" width="10.5703125" style="2" bestFit="1" customWidth="1"/>
    <col min="4884" max="4884" width="13.28515625" style="2" customWidth="1"/>
    <col min="4885" max="5121" width="8.7109375" style="2"/>
    <col min="5122" max="5122" width="17.28515625" style="2" customWidth="1"/>
    <col min="5123" max="5123" width="12.5703125" style="2" customWidth="1"/>
    <col min="5124" max="5124" width="13" style="2" customWidth="1"/>
    <col min="5125" max="5125" width="13.42578125" style="2" customWidth="1"/>
    <col min="5126" max="5126" width="19.5703125" style="2" customWidth="1"/>
    <col min="5127" max="5128" width="17.42578125" style="2" customWidth="1"/>
    <col min="5129" max="5129" width="19.5703125" style="2" customWidth="1"/>
    <col min="5130" max="5130" width="15.85546875" style="2" customWidth="1"/>
    <col min="5131" max="5131" width="14.5703125" style="2" customWidth="1"/>
    <col min="5132" max="5134" width="0" style="2" hidden="1" customWidth="1"/>
    <col min="5135" max="5136" width="14.42578125" style="2" customWidth="1"/>
    <col min="5137" max="5137" width="11.7109375" style="2" customWidth="1"/>
    <col min="5138" max="5138" width="13.28515625" style="2" customWidth="1"/>
    <col min="5139" max="5139" width="10.5703125" style="2" bestFit="1" customWidth="1"/>
    <col min="5140" max="5140" width="13.28515625" style="2" customWidth="1"/>
    <col min="5141" max="5377" width="8.7109375" style="2"/>
    <col min="5378" max="5378" width="17.28515625" style="2" customWidth="1"/>
    <col min="5379" max="5379" width="12.5703125" style="2" customWidth="1"/>
    <col min="5380" max="5380" width="13" style="2" customWidth="1"/>
    <col min="5381" max="5381" width="13.42578125" style="2" customWidth="1"/>
    <col min="5382" max="5382" width="19.5703125" style="2" customWidth="1"/>
    <col min="5383" max="5384" width="17.42578125" style="2" customWidth="1"/>
    <col min="5385" max="5385" width="19.5703125" style="2" customWidth="1"/>
    <col min="5386" max="5386" width="15.85546875" style="2" customWidth="1"/>
    <col min="5387" max="5387" width="14.5703125" style="2" customWidth="1"/>
    <col min="5388" max="5390" width="0" style="2" hidden="1" customWidth="1"/>
    <col min="5391" max="5392" width="14.42578125" style="2" customWidth="1"/>
    <col min="5393" max="5393" width="11.7109375" style="2" customWidth="1"/>
    <col min="5394" max="5394" width="13.28515625" style="2" customWidth="1"/>
    <col min="5395" max="5395" width="10.5703125" style="2" bestFit="1" customWidth="1"/>
    <col min="5396" max="5396" width="13.28515625" style="2" customWidth="1"/>
    <col min="5397" max="5633" width="8.7109375" style="2"/>
    <col min="5634" max="5634" width="17.28515625" style="2" customWidth="1"/>
    <col min="5635" max="5635" width="12.5703125" style="2" customWidth="1"/>
    <col min="5636" max="5636" width="13" style="2" customWidth="1"/>
    <col min="5637" max="5637" width="13.42578125" style="2" customWidth="1"/>
    <col min="5638" max="5638" width="19.5703125" style="2" customWidth="1"/>
    <col min="5639" max="5640" width="17.42578125" style="2" customWidth="1"/>
    <col min="5641" max="5641" width="19.5703125" style="2" customWidth="1"/>
    <col min="5642" max="5642" width="15.85546875" style="2" customWidth="1"/>
    <col min="5643" max="5643" width="14.5703125" style="2" customWidth="1"/>
    <col min="5644" max="5646" width="0" style="2" hidden="1" customWidth="1"/>
    <col min="5647" max="5648" width="14.42578125" style="2" customWidth="1"/>
    <col min="5649" max="5649" width="11.7109375" style="2" customWidth="1"/>
    <col min="5650" max="5650" width="13.28515625" style="2" customWidth="1"/>
    <col min="5651" max="5651" width="10.5703125" style="2" bestFit="1" customWidth="1"/>
    <col min="5652" max="5652" width="13.28515625" style="2" customWidth="1"/>
    <col min="5653" max="5889" width="8.7109375" style="2"/>
    <col min="5890" max="5890" width="17.28515625" style="2" customWidth="1"/>
    <col min="5891" max="5891" width="12.5703125" style="2" customWidth="1"/>
    <col min="5892" max="5892" width="13" style="2" customWidth="1"/>
    <col min="5893" max="5893" width="13.42578125" style="2" customWidth="1"/>
    <col min="5894" max="5894" width="19.5703125" style="2" customWidth="1"/>
    <col min="5895" max="5896" width="17.42578125" style="2" customWidth="1"/>
    <col min="5897" max="5897" width="19.5703125" style="2" customWidth="1"/>
    <col min="5898" max="5898" width="15.85546875" style="2" customWidth="1"/>
    <col min="5899" max="5899" width="14.5703125" style="2" customWidth="1"/>
    <col min="5900" max="5902" width="0" style="2" hidden="1" customWidth="1"/>
    <col min="5903" max="5904" width="14.42578125" style="2" customWidth="1"/>
    <col min="5905" max="5905" width="11.7109375" style="2" customWidth="1"/>
    <col min="5906" max="5906" width="13.28515625" style="2" customWidth="1"/>
    <col min="5907" max="5907" width="10.5703125" style="2" bestFit="1" customWidth="1"/>
    <col min="5908" max="5908" width="13.28515625" style="2" customWidth="1"/>
    <col min="5909" max="6145" width="8.7109375" style="2"/>
    <col min="6146" max="6146" width="17.28515625" style="2" customWidth="1"/>
    <col min="6147" max="6147" width="12.5703125" style="2" customWidth="1"/>
    <col min="6148" max="6148" width="13" style="2" customWidth="1"/>
    <col min="6149" max="6149" width="13.42578125" style="2" customWidth="1"/>
    <col min="6150" max="6150" width="19.5703125" style="2" customWidth="1"/>
    <col min="6151" max="6152" width="17.42578125" style="2" customWidth="1"/>
    <col min="6153" max="6153" width="19.5703125" style="2" customWidth="1"/>
    <col min="6154" max="6154" width="15.85546875" style="2" customWidth="1"/>
    <col min="6155" max="6155" width="14.5703125" style="2" customWidth="1"/>
    <col min="6156" max="6158" width="0" style="2" hidden="1" customWidth="1"/>
    <col min="6159" max="6160" width="14.42578125" style="2" customWidth="1"/>
    <col min="6161" max="6161" width="11.7109375" style="2" customWidth="1"/>
    <col min="6162" max="6162" width="13.28515625" style="2" customWidth="1"/>
    <col min="6163" max="6163" width="10.5703125" style="2" bestFit="1" customWidth="1"/>
    <col min="6164" max="6164" width="13.28515625" style="2" customWidth="1"/>
    <col min="6165" max="6401" width="8.7109375" style="2"/>
    <col min="6402" max="6402" width="17.28515625" style="2" customWidth="1"/>
    <col min="6403" max="6403" width="12.5703125" style="2" customWidth="1"/>
    <col min="6404" max="6404" width="13" style="2" customWidth="1"/>
    <col min="6405" max="6405" width="13.42578125" style="2" customWidth="1"/>
    <col min="6406" max="6406" width="19.5703125" style="2" customWidth="1"/>
    <col min="6407" max="6408" width="17.42578125" style="2" customWidth="1"/>
    <col min="6409" max="6409" width="19.5703125" style="2" customWidth="1"/>
    <col min="6410" max="6410" width="15.85546875" style="2" customWidth="1"/>
    <col min="6411" max="6411" width="14.5703125" style="2" customWidth="1"/>
    <col min="6412" max="6414" width="0" style="2" hidden="1" customWidth="1"/>
    <col min="6415" max="6416" width="14.42578125" style="2" customWidth="1"/>
    <col min="6417" max="6417" width="11.7109375" style="2" customWidth="1"/>
    <col min="6418" max="6418" width="13.28515625" style="2" customWidth="1"/>
    <col min="6419" max="6419" width="10.5703125" style="2" bestFit="1" customWidth="1"/>
    <col min="6420" max="6420" width="13.28515625" style="2" customWidth="1"/>
    <col min="6421" max="6657" width="8.7109375" style="2"/>
    <col min="6658" max="6658" width="17.28515625" style="2" customWidth="1"/>
    <col min="6659" max="6659" width="12.5703125" style="2" customWidth="1"/>
    <col min="6660" max="6660" width="13" style="2" customWidth="1"/>
    <col min="6661" max="6661" width="13.42578125" style="2" customWidth="1"/>
    <col min="6662" max="6662" width="19.5703125" style="2" customWidth="1"/>
    <col min="6663" max="6664" width="17.42578125" style="2" customWidth="1"/>
    <col min="6665" max="6665" width="19.5703125" style="2" customWidth="1"/>
    <col min="6666" max="6666" width="15.85546875" style="2" customWidth="1"/>
    <col min="6667" max="6667" width="14.5703125" style="2" customWidth="1"/>
    <col min="6668" max="6670" width="0" style="2" hidden="1" customWidth="1"/>
    <col min="6671" max="6672" width="14.42578125" style="2" customWidth="1"/>
    <col min="6673" max="6673" width="11.7109375" style="2" customWidth="1"/>
    <col min="6674" max="6674" width="13.28515625" style="2" customWidth="1"/>
    <col min="6675" max="6675" width="10.5703125" style="2" bestFit="1" customWidth="1"/>
    <col min="6676" max="6676" width="13.28515625" style="2" customWidth="1"/>
    <col min="6677" max="6913" width="8.7109375" style="2"/>
    <col min="6914" max="6914" width="17.28515625" style="2" customWidth="1"/>
    <col min="6915" max="6915" width="12.5703125" style="2" customWidth="1"/>
    <col min="6916" max="6916" width="13" style="2" customWidth="1"/>
    <col min="6917" max="6917" width="13.42578125" style="2" customWidth="1"/>
    <col min="6918" max="6918" width="19.5703125" style="2" customWidth="1"/>
    <col min="6919" max="6920" width="17.42578125" style="2" customWidth="1"/>
    <col min="6921" max="6921" width="19.5703125" style="2" customWidth="1"/>
    <col min="6922" max="6922" width="15.85546875" style="2" customWidth="1"/>
    <col min="6923" max="6923" width="14.5703125" style="2" customWidth="1"/>
    <col min="6924" max="6926" width="0" style="2" hidden="1" customWidth="1"/>
    <col min="6927" max="6928" width="14.42578125" style="2" customWidth="1"/>
    <col min="6929" max="6929" width="11.7109375" style="2" customWidth="1"/>
    <col min="6930" max="6930" width="13.28515625" style="2" customWidth="1"/>
    <col min="6931" max="6931" width="10.5703125" style="2" bestFit="1" customWidth="1"/>
    <col min="6932" max="6932" width="13.28515625" style="2" customWidth="1"/>
    <col min="6933" max="7169" width="8.7109375" style="2"/>
    <col min="7170" max="7170" width="17.28515625" style="2" customWidth="1"/>
    <col min="7171" max="7171" width="12.5703125" style="2" customWidth="1"/>
    <col min="7172" max="7172" width="13" style="2" customWidth="1"/>
    <col min="7173" max="7173" width="13.42578125" style="2" customWidth="1"/>
    <col min="7174" max="7174" width="19.5703125" style="2" customWidth="1"/>
    <col min="7175" max="7176" width="17.42578125" style="2" customWidth="1"/>
    <col min="7177" max="7177" width="19.5703125" style="2" customWidth="1"/>
    <col min="7178" max="7178" width="15.85546875" style="2" customWidth="1"/>
    <col min="7179" max="7179" width="14.5703125" style="2" customWidth="1"/>
    <col min="7180" max="7182" width="0" style="2" hidden="1" customWidth="1"/>
    <col min="7183" max="7184" width="14.42578125" style="2" customWidth="1"/>
    <col min="7185" max="7185" width="11.7109375" style="2" customWidth="1"/>
    <col min="7186" max="7186" width="13.28515625" style="2" customWidth="1"/>
    <col min="7187" max="7187" width="10.5703125" style="2" bestFit="1" customWidth="1"/>
    <col min="7188" max="7188" width="13.28515625" style="2" customWidth="1"/>
    <col min="7189" max="7425" width="8.7109375" style="2"/>
    <col min="7426" max="7426" width="17.28515625" style="2" customWidth="1"/>
    <col min="7427" max="7427" width="12.5703125" style="2" customWidth="1"/>
    <col min="7428" max="7428" width="13" style="2" customWidth="1"/>
    <col min="7429" max="7429" width="13.42578125" style="2" customWidth="1"/>
    <col min="7430" max="7430" width="19.5703125" style="2" customWidth="1"/>
    <col min="7431" max="7432" width="17.42578125" style="2" customWidth="1"/>
    <col min="7433" max="7433" width="19.5703125" style="2" customWidth="1"/>
    <col min="7434" max="7434" width="15.85546875" style="2" customWidth="1"/>
    <col min="7435" max="7435" width="14.5703125" style="2" customWidth="1"/>
    <col min="7436" max="7438" width="0" style="2" hidden="1" customWidth="1"/>
    <col min="7439" max="7440" width="14.42578125" style="2" customWidth="1"/>
    <col min="7441" max="7441" width="11.7109375" style="2" customWidth="1"/>
    <col min="7442" max="7442" width="13.28515625" style="2" customWidth="1"/>
    <col min="7443" max="7443" width="10.5703125" style="2" bestFit="1" customWidth="1"/>
    <col min="7444" max="7444" width="13.28515625" style="2" customWidth="1"/>
    <col min="7445" max="7681" width="8.7109375" style="2"/>
    <col min="7682" max="7682" width="17.28515625" style="2" customWidth="1"/>
    <col min="7683" max="7683" width="12.5703125" style="2" customWidth="1"/>
    <col min="7684" max="7684" width="13" style="2" customWidth="1"/>
    <col min="7685" max="7685" width="13.42578125" style="2" customWidth="1"/>
    <col min="7686" max="7686" width="19.5703125" style="2" customWidth="1"/>
    <col min="7687" max="7688" width="17.42578125" style="2" customWidth="1"/>
    <col min="7689" max="7689" width="19.5703125" style="2" customWidth="1"/>
    <col min="7690" max="7690" width="15.85546875" style="2" customWidth="1"/>
    <col min="7691" max="7691" width="14.5703125" style="2" customWidth="1"/>
    <col min="7692" max="7694" width="0" style="2" hidden="1" customWidth="1"/>
    <col min="7695" max="7696" width="14.42578125" style="2" customWidth="1"/>
    <col min="7697" max="7697" width="11.7109375" style="2" customWidth="1"/>
    <col min="7698" max="7698" width="13.28515625" style="2" customWidth="1"/>
    <col min="7699" max="7699" width="10.5703125" style="2" bestFit="1" customWidth="1"/>
    <col min="7700" max="7700" width="13.28515625" style="2" customWidth="1"/>
    <col min="7701" max="7937" width="8.7109375" style="2"/>
    <col min="7938" max="7938" width="17.28515625" style="2" customWidth="1"/>
    <col min="7939" max="7939" width="12.5703125" style="2" customWidth="1"/>
    <col min="7940" max="7940" width="13" style="2" customWidth="1"/>
    <col min="7941" max="7941" width="13.42578125" style="2" customWidth="1"/>
    <col min="7942" max="7942" width="19.5703125" style="2" customWidth="1"/>
    <col min="7943" max="7944" width="17.42578125" style="2" customWidth="1"/>
    <col min="7945" max="7945" width="19.5703125" style="2" customWidth="1"/>
    <col min="7946" max="7946" width="15.85546875" style="2" customWidth="1"/>
    <col min="7947" max="7947" width="14.5703125" style="2" customWidth="1"/>
    <col min="7948" max="7950" width="0" style="2" hidden="1" customWidth="1"/>
    <col min="7951" max="7952" width="14.42578125" style="2" customWidth="1"/>
    <col min="7953" max="7953" width="11.7109375" style="2" customWidth="1"/>
    <col min="7954" max="7954" width="13.28515625" style="2" customWidth="1"/>
    <col min="7955" max="7955" width="10.5703125" style="2" bestFit="1" customWidth="1"/>
    <col min="7956" max="7956" width="13.28515625" style="2" customWidth="1"/>
    <col min="7957" max="8193" width="8.7109375" style="2"/>
    <col min="8194" max="8194" width="17.28515625" style="2" customWidth="1"/>
    <col min="8195" max="8195" width="12.5703125" style="2" customWidth="1"/>
    <col min="8196" max="8196" width="13" style="2" customWidth="1"/>
    <col min="8197" max="8197" width="13.42578125" style="2" customWidth="1"/>
    <col min="8198" max="8198" width="19.5703125" style="2" customWidth="1"/>
    <col min="8199" max="8200" width="17.42578125" style="2" customWidth="1"/>
    <col min="8201" max="8201" width="19.5703125" style="2" customWidth="1"/>
    <col min="8202" max="8202" width="15.85546875" style="2" customWidth="1"/>
    <col min="8203" max="8203" width="14.5703125" style="2" customWidth="1"/>
    <col min="8204" max="8206" width="0" style="2" hidden="1" customWidth="1"/>
    <col min="8207" max="8208" width="14.42578125" style="2" customWidth="1"/>
    <col min="8209" max="8209" width="11.7109375" style="2" customWidth="1"/>
    <col min="8210" max="8210" width="13.28515625" style="2" customWidth="1"/>
    <col min="8211" max="8211" width="10.5703125" style="2" bestFit="1" customWidth="1"/>
    <col min="8212" max="8212" width="13.28515625" style="2" customWidth="1"/>
    <col min="8213" max="8449" width="8.7109375" style="2"/>
    <col min="8450" max="8450" width="17.28515625" style="2" customWidth="1"/>
    <col min="8451" max="8451" width="12.5703125" style="2" customWidth="1"/>
    <col min="8452" max="8452" width="13" style="2" customWidth="1"/>
    <col min="8453" max="8453" width="13.42578125" style="2" customWidth="1"/>
    <col min="8454" max="8454" width="19.5703125" style="2" customWidth="1"/>
    <col min="8455" max="8456" width="17.42578125" style="2" customWidth="1"/>
    <col min="8457" max="8457" width="19.5703125" style="2" customWidth="1"/>
    <col min="8458" max="8458" width="15.85546875" style="2" customWidth="1"/>
    <col min="8459" max="8459" width="14.5703125" style="2" customWidth="1"/>
    <col min="8460" max="8462" width="0" style="2" hidden="1" customWidth="1"/>
    <col min="8463" max="8464" width="14.42578125" style="2" customWidth="1"/>
    <col min="8465" max="8465" width="11.7109375" style="2" customWidth="1"/>
    <col min="8466" max="8466" width="13.28515625" style="2" customWidth="1"/>
    <col min="8467" max="8467" width="10.5703125" style="2" bestFit="1" customWidth="1"/>
    <col min="8468" max="8468" width="13.28515625" style="2" customWidth="1"/>
    <col min="8469" max="8705" width="8.7109375" style="2"/>
    <col min="8706" max="8706" width="17.28515625" style="2" customWidth="1"/>
    <col min="8707" max="8707" width="12.5703125" style="2" customWidth="1"/>
    <col min="8708" max="8708" width="13" style="2" customWidth="1"/>
    <col min="8709" max="8709" width="13.42578125" style="2" customWidth="1"/>
    <col min="8710" max="8710" width="19.5703125" style="2" customWidth="1"/>
    <col min="8711" max="8712" width="17.42578125" style="2" customWidth="1"/>
    <col min="8713" max="8713" width="19.5703125" style="2" customWidth="1"/>
    <col min="8714" max="8714" width="15.85546875" style="2" customWidth="1"/>
    <col min="8715" max="8715" width="14.5703125" style="2" customWidth="1"/>
    <col min="8716" max="8718" width="0" style="2" hidden="1" customWidth="1"/>
    <col min="8719" max="8720" width="14.42578125" style="2" customWidth="1"/>
    <col min="8721" max="8721" width="11.7109375" style="2" customWidth="1"/>
    <col min="8722" max="8722" width="13.28515625" style="2" customWidth="1"/>
    <col min="8723" max="8723" width="10.5703125" style="2" bestFit="1" customWidth="1"/>
    <col min="8724" max="8724" width="13.28515625" style="2" customWidth="1"/>
    <col min="8725" max="8961" width="8.7109375" style="2"/>
    <col min="8962" max="8962" width="17.28515625" style="2" customWidth="1"/>
    <col min="8963" max="8963" width="12.5703125" style="2" customWidth="1"/>
    <col min="8964" max="8964" width="13" style="2" customWidth="1"/>
    <col min="8965" max="8965" width="13.42578125" style="2" customWidth="1"/>
    <col min="8966" max="8966" width="19.5703125" style="2" customWidth="1"/>
    <col min="8967" max="8968" width="17.42578125" style="2" customWidth="1"/>
    <col min="8969" max="8969" width="19.5703125" style="2" customWidth="1"/>
    <col min="8970" max="8970" width="15.85546875" style="2" customWidth="1"/>
    <col min="8971" max="8971" width="14.5703125" style="2" customWidth="1"/>
    <col min="8972" max="8974" width="0" style="2" hidden="1" customWidth="1"/>
    <col min="8975" max="8976" width="14.42578125" style="2" customWidth="1"/>
    <col min="8977" max="8977" width="11.7109375" style="2" customWidth="1"/>
    <col min="8978" max="8978" width="13.28515625" style="2" customWidth="1"/>
    <col min="8979" max="8979" width="10.5703125" style="2" bestFit="1" customWidth="1"/>
    <col min="8980" max="8980" width="13.28515625" style="2" customWidth="1"/>
    <col min="8981" max="9217" width="8.7109375" style="2"/>
    <col min="9218" max="9218" width="17.28515625" style="2" customWidth="1"/>
    <col min="9219" max="9219" width="12.5703125" style="2" customWidth="1"/>
    <col min="9220" max="9220" width="13" style="2" customWidth="1"/>
    <col min="9221" max="9221" width="13.42578125" style="2" customWidth="1"/>
    <col min="9222" max="9222" width="19.5703125" style="2" customWidth="1"/>
    <col min="9223" max="9224" width="17.42578125" style="2" customWidth="1"/>
    <col min="9225" max="9225" width="19.5703125" style="2" customWidth="1"/>
    <col min="9226" max="9226" width="15.85546875" style="2" customWidth="1"/>
    <col min="9227" max="9227" width="14.5703125" style="2" customWidth="1"/>
    <col min="9228" max="9230" width="0" style="2" hidden="1" customWidth="1"/>
    <col min="9231" max="9232" width="14.42578125" style="2" customWidth="1"/>
    <col min="9233" max="9233" width="11.7109375" style="2" customWidth="1"/>
    <col min="9234" max="9234" width="13.28515625" style="2" customWidth="1"/>
    <col min="9235" max="9235" width="10.5703125" style="2" bestFit="1" customWidth="1"/>
    <col min="9236" max="9236" width="13.28515625" style="2" customWidth="1"/>
    <col min="9237" max="9473" width="8.7109375" style="2"/>
    <col min="9474" max="9474" width="17.28515625" style="2" customWidth="1"/>
    <col min="9475" max="9475" width="12.5703125" style="2" customWidth="1"/>
    <col min="9476" max="9476" width="13" style="2" customWidth="1"/>
    <col min="9477" max="9477" width="13.42578125" style="2" customWidth="1"/>
    <col min="9478" max="9478" width="19.5703125" style="2" customWidth="1"/>
    <col min="9479" max="9480" width="17.42578125" style="2" customWidth="1"/>
    <col min="9481" max="9481" width="19.5703125" style="2" customWidth="1"/>
    <col min="9482" max="9482" width="15.85546875" style="2" customWidth="1"/>
    <col min="9483" max="9483" width="14.5703125" style="2" customWidth="1"/>
    <col min="9484" max="9486" width="0" style="2" hidden="1" customWidth="1"/>
    <col min="9487" max="9488" width="14.42578125" style="2" customWidth="1"/>
    <col min="9489" max="9489" width="11.7109375" style="2" customWidth="1"/>
    <col min="9490" max="9490" width="13.28515625" style="2" customWidth="1"/>
    <col min="9491" max="9491" width="10.5703125" style="2" bestFit="1" customWidth="1"/>
    <col min="9492" max="9492" width="13.28515625" style="2" customWidth="1"/>
    <col min="9493" max="9729" width="8.7109375" style="2"/>
    <col min="9730" max="9730" width="17.28515625" style="2" customWidth="1"/>
    <col min="9731" max="9731" width="12.5703125" style="2" customWidth="1"/>
    <col min="9732" max="9732" width="13" style="2" customWidth="1"/>
    <col min="9733" max="9733" width="13.42578125" style="2" customWidth="1"/>
    <col min="9734" max="9734" width="19.5703125" style="2" customWidth="1"/>
    <col min="9735" max="9736" width="17.42578125" style="2" customWidth="1"/>
    <col min="9737" max="9737" width="19.5703125" style="2" customWidth="1"/>
    <col min="9738" max="9738" width="15.85546875" style="2" customWidth="1"/>
    <col min="9739" max="9739" width="14.5703125" style="2" customWidth="1"/>
    <col min="9740" max="9742" width="0" style="2" hidden="1" customWidth="1"/>
    <col min="9743" max="9744" width="14.42578125" style="2" customWidth="1"/>
    <col min="9745" max="9745" width="11.7109375" style="2" customWidth="1"/>
    <col min="9746" max="9746" width="13.28515625" style="2" customWidth="1"/>
    <col min="9747" max="9747" width="10.5703125" style="2" bestFit="1" customWidth="1"/>
    <col min="9748" max="9748" width="13.28515625" style="2" customWidth="1"/>
    <col min="9749" max="9985" width="8.7109375" style="2"/>
    <col min="9986" max="9986" width="17.28515625" style="2" customWidth="1"/>
    <col min="9987" max="9987" width="12.5703125" style="2" customWidth="1"/>
    <col min="9988" max="9988" width="13" style="2" customWidth="1"/>
    <col min="9989" max="9989" width="13.42578125" style="2" customWidth="1"/>
    <col min="9990" max="9990" width="19.5703125" style="2" customWidth="1"/>
    <col min="9991" max="9992" width="17.42578125" style="2" customWidth="1"/>
    <col min="9993" max="9993" width="19.5703125" style="2" customWidth="1"/>
    <col min="9994" max="9994" width="15.85546875" style="2" customWidth="1"/>
    <col min="9995" max="9995" width="14.5703125" style="2" customWidth="1"/>
    <col min="9996" max="9998" width="0" style="2" hidden="1" customWidth="1"/>
    <col min="9999" max="10000" width="14.42578125" style="2" customWidth="1"/>
    <col min="10001" max="10001" width="11.7109375" style="2" customWidth="1"/>
    <col min="10002" max="10002" width="13.28515625" style="2" customWidth="1"/>
    <col min="10003" max="10003" width="10.5703125" style="2" bestFit="1" customWidth="1"/>
    <col min="10004" max="10004" width="13.28515625" style="2" customWidth="1"/>
    <col min="10005" max="10241" width="8.7109375" style="2"/>
    <col min="10242" max="10242" width="17.28515625" style="2" customWidth="1"/>
    <col min="10243" max="10243" width="12.5703125" style="2" customWidth="1"/>
    <col min="10244" max="10244" width="13" style="2" customWidth="1"/>
    <col min="10245" max="10245" width="13.42578125" style="2" customWidth="1"/>
    <col min="10246" max="10246" width="19.5703125" style="2" customWidth="1"/>
    <col min="10247" max="10248" width="17.42578125" style="2" customWidth="1"/>
    <col min="10249" max="10249" width="19.5703125" style="2" customWidth="1"/>
    <col min="10250" max="10250" width="15.85546875" style="2" customWidth="1"/>
    <col min="10251" max="10251" width="14.5703125" style="2" customWidth="1"/>
    <col min="10252" max="10254" width="0" style="2" hidden="1" customWidth="1"/>
    <col min="10255" max="10256" width="14.42578125" style="2" customWidth="1"/>
    <col min="10257" max="10257" width="11.7109375" style="2" customWidth="1"/>
    <col min="10258" max="10258" width="13.28515625" style="2" customWidth="1"/>
    <col min="10259" max="10259" width="10.5703125" style="2" bestFit="1" customWidth="1"/>
    <col min="10260" max="10260" width="13.28515625" style="2" customWidth="1"/>
    <col min="10261" max="10497" width="8.7109375" style="2"/>
    <col min="10498" max="10498" width="17.28515625" style="2" customWidth="1"/>
    <col min="10499" max="10499" width="12.5703125" style="2" customWidth="1"/>
    <col min="10500" max="10500" width="13" style="2" customWidth="1"/>
    <col min="10501" max="10501" width="13.42578125" style="2" customWidth="1"/>
    <col min="10502" max="10502" width="19.5703125" style="2" customWidth="1"/>
    <col min="10503" max="10504" width="17.42578125" style="2" customWidth="1"/>
    <col min="10505" max="10505" width="19.5703125" style="2" customWidth="1"/>
    <col min="10506" max="10506" width="15.85546875" style="2" customWidth="1"/>
    <col min="10507" max="10507" width="14.5703125" style="2" customWidth="1"/>
    <col min="10508" max="10510" width="0" style="2" hidden="1" customWidth="1"/>
    <col min="10511" max="10512" width="14.42578125" style="2" customWidth="1"/>
    <col min="10513" max="10513" width="11.7109375" style="2" customWidth="1"/>
    <col min="10514" max="10514" width="13.28515625" style="2" customWidth="1"/>
    <col min="10515" max="10515" width="10.5703125" style="2" bestFit="1" customWidth="1"/>
    <col min="10516" max="10516" width="13.28515625" style="2" customWidth="1"/>
    <col min="10517" max="10753" width="8.7109375" style="2"/>
    <col min="10754" max="10754" width="17.28515625" style="2" customWidth="1"/>
    <col min="10755" max="10755" width="12.5703125" style="2" customWidth="1"/>
    <col min="10756" max="10756" width="13" style="2" customWidth="1"/>
    <col min="10757" max="10757" width="13.42578125" style="2" customWidth="1"/>
    <col min="10758" max="10758" width="19.5703125" style="2" customWidth="1"/>
    <col min="10759" max="10760" width="17.42578125" style="2" customWidth="1"/>
    <col min="10761" max="10761" width="19.5703125" style="2" customWidth="1"/>
    <col min="10762" max="10762" width="15.85546875" style="2" customWidth="1"/>
    <col min="10763" max="10763" width="14.5703125" style="2" customWidth="1"/>
    <col min="10764" max="10766" width="0" style="2" hidden="1" customWidth="1"/>
    <col min="10767" max="10768" width="14.42578125" style="2" customWidth="1"/>
    <col min="10769" max="10769" width="11.7109375" style="2" customWidth="1"/>
    <col min="10770" max="10770" width="13.28515625" style="2" customWidth="1"/>
    <col min="10771" max="10771" width="10.5703125" style="2" bestFit="1" customWidth="1"/>
    <col min="10772" max="10772" width="13.28515625" style="2" customWidth="1"/>
    <col min="10773" max="11009" width="8.7109375" style="2"/>
    <col min="11010" max="11010" width="17.28515625" style="2" customWidth="1"/>
    <col min="11011" max="11011" width="12.5703125" style="2" customWidth="1"/>
    <col min="11012" max="11012" width="13" style="2" customWidth="1"/>
    <col min="11013" max="11013" width="13.42578125" style="2" customWidth="1"/>
    <col min="11014" max="11014" width="19.5703125" style="2" customWidth="1"/>
    <col min="11015" max="11016" width="17.42578125" style="2" customWidth="1"/>
    <col min="11017" max="11017" width="19.5703125" style="2" customWidth="1"/>
    <col min="11018" max="11018" width="15.85546875" style="2" customWidth="1"/>
    <col min="11019" max="11019" width="14.5703125" style="2" customWidth="1"/>
    <col min="11020" max="11022" width="0" style="2" hidden="1" customWidth="1"/>
    <col min="11023" max="11024" width="14.42578125" style="2" customWidth="1"/>
    <col min="11025" max="11025" width="11.7109375" style="2" customWidth="1"/>
    <col min="11026" max="11026" width="13.28515625" style="2" customWidth="1"/>
    <col min="11027" max="11027" width="10.5703125" style="2" bestFit="1" customWidth="1"/>
    <col min="11028" max="11028" width="13.28515625" style="2" customWidth="1"/>
    <col min="11029" max="11265" width="8.7109375" style="2"/>
    <col min="11266" max="11266" width="17.28515625" style="2" customWidth="1"/>
    <col min="11267" max="11267" width="12.5703125" style="2" customWidth="1"/>
    <col min="11268" max="11268" width="13" style="2" customWidth="1"/>
    <col min="11269" max="11269" width="13.42578125" style="2" customWidth="1"/>
    <col min="11270" max="11270" width="19.5703125" style="2" customWidth="1"/>
    <col min="11271" max="11272" width="17.42578125" style="2" customWidth="1"/>
    <col min="11273" max="11273" width="19.5703125" style="2" customWidth="1"/>
    <col min="11274" max="11274" width="15.85546875" style="2" customWidth="1"/>
    <col min="11275" max="11275" width="14.5703125" style="2" customWidth="1"/>
    <col min="11276" max="11278" width="0" style="2" hidden="1" customWidth="1"/>
    <col min="11279" max="11280" width="14.42578125" style="2" customWidth="1"/>
    <col min="11281" max="11281" width="11.7109375" style="2" customWidth="1"/>
    <col min="11282" max="11282" width="13.28515625" style="2" customWidth="1"/>
    <col min="11283" max="11283" width="10.5703125" style="2" bestFit="1" customWidth="1"/>
    <col min="11284" max="11284" width="13.28515625" style="2" customWidth="1"/>
    <col min="11285" max="11521" width="8.7109375" style="2"/>
    <col min="11522" max="11522" width="17.28515625" style="2" customWidth="1"/>
    <col min="11523" max="11523" width="12.5703125" style="2" customWidth="1"/>
    <col min="11524" max="11524" width="13" style="2" customWidth="1"/>
    <col min="11525" max="11525" width="13.42578125" style="2" customWidth="1"/>
    <col min="11526" max="11526" width="19.5703125" style="2" customWidth="1"/>
    <col min="11527" max="11528" width="17.42578125" style="2" customWidth="1"/>
    <col min="11529" max="11529" width="19.5703125" style="2" customWidth="1"/>
    <col min="11530" max="11530" width="15.85546875" style="2" customWidth="1"/>
    <col min="11531" max="11531" width="14.5703125" style="2" customWidth="1"/>
    <col min="11532" max="11534" width="0" style="2" hidden="1" customWidth="1"/>
    <col min="11535" max="11536" width="14.42578125" style="2" customWidth="1"/>
    <col min="11537" max="11537" width="11.7109375" style="2" customWidth="1"/>
    <col min="11538" max="11538" width="13.28515625" style="2" customWidth="1"/>
    <col min="11539" max="11539" width="10.5703125" style="2" bestFit="1" customWidth="1"/>
    <col min="11540" max="11540" width="13.28515625" style="2" customWidth="1"/>
    <col min="11541" max="11777" width="8.7109375" style="2"/>
    <col min="11778" max="11778" width="17.28515625" style="2" customWidth="1"/>
    <col min="11779" max="11779" width="12.5703125" style="2" customWidth="1"/>
    <col min="11780" max="11780" width="13" style="2" customWidth="1"/>
    <col min="11781" max="11781" width="13.42578125" style="2" customWidth="1"/>
    <col min="11782" max="11782" width="19.5703125" style="2" customWidth="1"/>
    <col min="11783" max="11784" width="17.42578125" style="2" customWidth="1"/>
    <col min="11785" max="11785" width="19.5703125" style="2" customWidth="1"/>
    <col min="11786" max="11786" width="15.85546875" style="2" customWidth="1"/>
    <col min="11787" max="11787" width="14.5703125" style="2" customWidth="1"/>
    <col min="11788" max="11790" width="0" style="2" hidden="1" customWidth="1"/>
    <col min="11791" max="11792" width="14.42578125" style="2" customWidth="1"/>
    <col min="11793" max="11793" width="11.7109375" style="2" customWidth="1"/>
    <col min="11794" max="11794" width="13.28515625" style="2" customWidth="1"/>
    <col min="11795" max="11795" width="10.5703125" style="2" bestFit="1" customWidth="1"/>
    <col min="11796" max="11796" width="13.28515625" style="2" customWidth="1"/>
    <col min="11797" max="12033" width="8.7109375" style="2"/>
    <col min="12034" max="12034" width="17.28515625" style="2" customWidth="1"/>
    <col min="12035" max="12035" width="12.5703125" style="2" customWidth="1"/>
    <col min="12036" max="12036" width="13" style="2" customWidth="1"/>
    <col min="12037" max="12037" width="13.42578125" style="2" customWidth="1"/>
    <col min="12038" max="12038" width="19.5703125" style="2" customWidth="1"/>
    <col min="12039" max="12040" width="17.42578125" style="2" customWidth="1"/>
    <col min="12041" max="12041" width="19.5703125" style="2" customWidth="1"/>
    <col min="12042" max="12042" width="15.85546875" style="2" customWidth="1"/>
    <col min="12043" max="12043" width="14.5703125" style="2" customWidth="1"/>
    <col min="12044" max="12046" width="0" style="2" hidden="1" customWidth="1"/>
    <col min="12047" max="12048" width="14.42578125" style="2" customWidth="1"/>
    <col min="12049" max="12049" width="11.7109375" style="2" customWidth="1"/>
    <col min="12050" max="12050" width="13.28515625" style="2" customWidth="1"/>
    <col min="12051" max="12051" width="10.5703125" style="2" bestFit="1" customWidth="1"/>
    <col min="12052" max="12052" width="13.28515625" style="2" customWidth="1"/>
    <col min="12053" max="12289" width="8.7109375" style="2"/>
    <col min="12290" max="12290" width="17.28515625" style="2" customWidth="1"/>
    <col min="12291" max="12291" width="12.5703125" style="2" customWidth="1"/>
    <col min="12292" max="12292" width="13" style="2" customWidth="1"/>
    <col min="12293" max="12293" width="13.42578125" style="2" customWidth="1"/>
    <col min="12294" max="12294" width="19.5703125" style="2" customWidth="1"/>
    <col min="12295" max="12296" width="17.42578125" style="2" customWidth="1"/>
    <col min="12297" max="12297" width="19.5703125" style="2" customWidth="1"/>
    <col min="12298" max="12298" width="15.85546875" style="2" customWidth="1"/>
    <col min="12299" max="12299" width="14.5703125" style="2" customWidth="1"/>
    <col min="12300" max="12302" width="0" style="2" hidden="1" customWidth="1"/>
    <col min="12303" max="12304" width="14.42578125" style="2" customWidth="1"/>
    <col min="12305" max="12305" width="11.7109375" style="2" customWidth="1"/>
    <col min="12306" max="12306" width="13.28515625" style="2" customWidth="1"/>
    <col min="12307" max="12307" width="10.5703125" style="2" bestFit="1" customWidth="1"/>
    <col min="12308" max="12308" width="13.28515625" style="2" customWidth="1"/>
    <col min="12309" max="12545" width="8.7109375" style="2"/>
    <col min="12546" max="12546" width="17.28515625" style="2" customWidth="1"/>
    <col min="12547" max="12547" width="12.5703125" style="2" customWidth="1"/>
    <col min="12548" max="12548" width="13" style="2" customWidth="1"/>
    <col min="12549" max="12549" width="13.42578125" style="2" customWidth="1"/>
    <col min="12550" max="12550" width="19.5703125" style="2" customWidth="1"/>
    <col min="12551" max="12552" width="17.42578125" style="2" customWidth="1"/>
    <col min="12553" max="12553" width="19.5703125" style="2" customWidth="1"/>
    <col min="12554" max="12554" width="15.85546875" style="2" customWidth="1"/>
    <col min="12555" max="12555" width="14.5703125" style="2" customWidth="1"/>
    <col min="12556" max="12558" width="0" style="2" hidden="1" customWidth="1"/>
    <col min="12559" max="12560" width="14.42578125" style="2" customWidth="1"/>
    <col min="12561" max="12561" width="11.7109375" style="2" customWidth="1"/>
    <col min="12562" max="12562" width="13.28515625" style="2" customWidth="1"/>
    <col min="12563" max="12563" width="10.5703125" style="2" bestFit="1" customWidth="1"/>
    <col min="12564" max="12564" width="13.28515625" style="2" customWidth="1"/>
    <col min="12565" max="12801" width="8.7109375" style="2"/>
    <col min="12802" max="12802" width="17.28515625" style="2" customWidth="1"/>
    <col min="12803" max="12803" width="12.5703125" style="2" customWidth="1"/>
    <col min="12804" max="12804" width="13" style="2" customWidth="1"/>
    <col min="12805" max="12805" width="13.42578125" style="2" customWidth="1"/>
    <col min="12806" max="12806" width="19.5703125" style="2" customWidth="1"/>
    <col min="12807" max="12808" width="17.42578125" style="2" customWidth="1"/>
    <col min="12809" max="12809" width="19.5703125" style="2" customWidth="1"/>
    <col min="12810" max="12810" width="15.85546875" style="2" customWidth="1"/>
    <col min="12811" max="12811" width="14.5703125" style="2" customWidth="1"/>
    <col min="12812" max="12814" width="0" style="2" hidden="1" customWidth="1"/>
    <col min="12815" max="12816" width="14.42578125" style="2" customWidth="1"/>
    <col min="12817" max="12817" width="11.7109375" style="2" customWidth="1"/>
    <col min="12818" max="12818" width="13.28515625" style="2" customWidth="1"/>
    <col min="12819" max="12819" width="10.5703125" style="2" bestFit="1" customWidth="1"/>
    <col min="12820" max="12820" width="13.28515625" style="2" customWidth="1"/>
    <col min="12821" max="13057" width="8.7109375" style="2"/>
    <col min="13058" max="13058" width="17.28515625" style="2" customWidth="1"/>
    <col min="13059" max="13059" width="12.5703125" style="2" customWidth="1"/>
    <col min="13060" max="13060" width="13" style="2" customWidth="1"/>
    <col min="13061" max="13061" width="13.42578125" style="2" customWidth="1"/>
    <col min="13062" max="13062" width="19.5703125" style="2" customWidth="1"/>
    <col min="13063" max="13064" width="17.42578125" style="2" customWidth="1"/>
    <col min="13065" max="13065" width="19.5703125" style="2" customWidth="1"/>
    <col min="13066" max="13066" width="15.85546875" style="2" customWidth="1"/>
    <col min="13067" max="13067" width="14.5703125" style="2" customWidth="1"/>
    <col min="13068" max="13070" width="0" style="2" hidden="1" customWidth="1"/>
    <col min="13071" max="13072" width="14.42578125" style="2" customWidth="1"/>
    <col min="13073" max="13073" width="11.7109375" style="2" customWidth="1"/>
    <col min="13074" max="13074" width="13.28515625" style="2" customWidth="1"/>
    <col min="13075" max="13075" width="10.5703125" style="2" bestFit="1" customWidth="1"/>
    <col min="13076" max="13076" width="13.28515625" style="2" customWidth="1"/>
    <col min="13077" max="13313" width="8.7109375" style="2"/>
    <col min="13314" max="13314" width="17.28515625" style="2" customWidth="1"/>
    <col min="13315" max="13315" width="12.5703125" style="2" customWidth="1"/>
    <col min="13316" max="13316" width="13" style="2" customWidth="1"/>
    <col min="13317" max="13317" width="13.42578125" style="2" customWidth="1"/>
    <col min="13318" max="13318" width="19.5703125" style="2" customWidth="1"/>
    <col min="13319" max="13320" width="17.42578125" style="2" customWidth="1"/>
    <col min="13321" max="13321" width="19.5703125" style="2" customWidth="1"/>
    <col min="13322" max="13322" width="15.85546875" style="2" customWidth="1"/>
    <col min="13323" max="13323" width="14.5703125" style="2" customWidth="1"/>
    <col min="13324" max="13326" width="0" style="2" hidden="1" customWidth="1"/>
    <col min="13327" max="13328" width="14.42578125" style="2" customWidth="1"/>
    <col min="13329" max="13329" width="11.7109375" style="2" customWidth="1"/>
    <col min="13330" max="13330" width="13.28515625" style="2" customWidth="1"/>
    <col min="13331" max="13331" width="10.5703125" style="2" bestFit="1" customWidth="1"/>
    <col min="13332" max="13332" width="13.28515625" style="2" customWidth="1"/>
    <col min="13333" max="13569" width="8.7109375" style="2"/>
    <col min="13570" max="13570" width="17.28515625" style="2" customWidth="1"/>
    <col min="13571" max="13571" width="12.5703125" style="2" customWidth="1"/>
    <col min="13572" max="13572" width="13" style="2" customWidth="1"/>
    <col min="13573" max="13573" width="13.42578125" style="2" customWidth="1"/>
    <col min="13574" max="13574" width="19.5703125" style="2" customWidth="1"/>
    <col min="13575" max="13576" width="17.42578125" style="2" customWidth="1"/>
    <col min="13577" max="13577" width="19.5703125" style="2" customWidth="1"/>
    <col min="13578" max="13578" width="15.85546875" style="2" customWidth="1"/>
    <col min="13579" max="13579" width="14.5703125" style="2" customWidth="1"/>
    <col min="13580" max="13582" width="0" style="2" hidden="1" customWidth="1"/>
    <col min="13583" max="13584" width="14.42578125" style="2" customWidth="1"/>
    <col min="13585" max="13585" width="11.7109375" style="2" customWidth="1"/>
    <col min="13586" max="13586" width="13.28515625" style="2" customWidth="1"/>
    <col min="13587" max="13587" width="10.5703125" style="2" bestFit="1" customWidth="1"/>
    <col min="13588" max="13588" width="13.28515625" style="2" customWidth="1"/>
    <col min="13589" max="13825" width="8.7109375" style="2"/>
    <col min="13826" max="13826" width="17.28515625" style="2" customWidth="1"/>
    <col min="13827" max="13827" width="12.5703125" style="2" customWidth="1"/>
    <col min="13828" max="13828" width="13" style="2" customWidth="1"/>
    <col min="13829" max="13829" width="13.42578125" style="2" customWidth="1"/>
    <col min="13830" max="13830" width="19.5703125" style="2" customWidth="1"/>
    <col min="13831" max="13832" width="17.42578125" style="2" customWidth="1"/>
    <col min="13833" max="13833" width="19.5703125" style="2" customWidth="1"/>
    <col min="13834" max="13834" width="15.85546875" style="2" customWidth="1"/>
    <col min="13835" max="13835" width="14.5703125" style="2" customWidth="1"/>
    <col min="13836" max="13838" width="0" style="2" hidden="1" customWidth="1"/>
    <col min="13839" max="13840" width="14.42578125" style="2" customWidth="1"/>
    <col min="13841" max="13841" width="11.7109375" style="2" customWidth="1"/>
    <col min="13842" max="13842" width="13.28515625" style="2" customWidth="1"/>
    <col min="13843" max="13843" width="10.5703125" style="2" bestFit="1" customWidth="1"/>
    <col min="13844" max="13844" width="13.28515625" style="2" customWidth="1"/>
    <col min="13845" max="14081" width="8.7109375" style="2"/>
    <col min="14082" max="14082" width="17.28515625" style="2" customWidth="1"/>
    <col min="14083" max="14083" width="12.5703125" style="2" customWidth="1"/>
    <col min="14084" max="14084" width="13" style="2" customWidth="1"/>
    <col min="14085" max="14085" width="13.42578125" style="2" customWidth="1"/>
    <col min="14086" max="14086" width="19.5703125" style="2" customWidth="1"/>
    <col min="14087" max="14088" width="17.42578125" style="2" customWidth="1"/>
    <col min="14089" max="14089" width="19.5703125" style="2" customWidth="1"/>
    <col min="14090" max="14090" width="15.85546875" style="2" customWidth="1"/>
    <col min="14091" max="14091" width="14.5703125" style="2" customWidth="1"/>
    <col min="14092" max="14094" width="0" style="2" hidden="1" customWidth="1"/>
    <col min="14095" max="14096" width="14.42578125" style="2" customWidth="1"/>
    <col min="14097" max="14097" width="11.7109375" style="2" customWidth="1"/>
    <col min="14098" max="14098" width="13.28515625" style="2" customWidth="1"/>
    <col min="14099" max="14099" width="10.5703125" style="2" bestFit="1" customWidth="1"/>
    <col min="14100" max="14100" width="13.28515625" style="2" customWidth="1"/>
    <col min="14101" max="14337" width="8.7109375" style="2"/>
    <col min="14338" max="14338" width="17.28515625" style="2" customWidth="1"/>
    <col min="14339" max="14339" width="12.5703125" style="2" customWidth="1"/>
    <col min="14340" max="14340" width="13" style="2" customWidth="1"/>
    <col min="14341" max="14341" width="13.42578125" style="2" customWidth="1"/>
    <col min="14342" max="14342" width="19.5703125" style="2" customWidth="1"/>
    <col min="14343" max="14344" width="17.42578125" style="2" customWidth="1"/>
    <col min="14345" max="14345" width="19.5703125" style="2" customWidth="1"/>
    <col min="14346" max="14346" width="15.85546875" style="2" customWidth="1"/>
    <col min="14347" max="14347" width="14.5703125" style="2" customWidth="1"/>
    <col min="14348" max="14350" width="0" style="2" hidden="1" customWidth="1"/>
    <col min="14351" max="14352" width="14.42578125" style="2" customWidth="1"/>
    <col min="14353" max="14353" width="11.7109375" style="2" customWidth="1"/>
    <col min="14354" max="14354" width="13.28515625" style="2" customWidth="1"/>
    <col min="14355" max="14355" width="10.5703125" style="2" bestFit="1" customWidth="1"/>
    <col min="14356" max="14356" width="13.28515625" style="2" customWidth="1"/>
    <col min="14357" max="14593" width="8.7109375" style="2"/>
    <col min="14594" max="14594" width="17.28515625" style="2" customWidth="1"/>
    <col min="14595" max="14595" width="12.5703125" style="2" customWidth="1"/>
    <col min="14596" max="14596" width="13" style="2" customWidth="1"/>
    <col min="14597" max="14597" width="13.42578125" style="2" customWidth="1"/>
    <col min="14598" max="14598" width="19.5703125" style="2" customWidth="1"/>
    <col min="14599" max="14600" width="17.42578125" style="2" customWidth="1"/>
    <col min="14601" max="14601" width="19.5703125" style="2" customWidth="1"/>
    <col min="14602" max="14602" width="15.85546875" style="2" customWidth="1"/>
    <col min="14603" max="14603" width="14.5703125" style="2" customWidth="1"/>
    <col min="14604" max="14606" width="0" style="2" hidden="1" customWidth="1"/>
    <col min="14607" max="14608" width="14.42578125" style="2" customWidth="1"/>
    <col min="14609" max="14609" width="11.7109375" style="2" customWidth="1"/>
    <col min="14610" max="14610" width="13.28515625" style="2" customWidth="1"/>
    <col min="14611" max="14611" width="10.5703125" style="2" bestFit="1" customWidth="1"/>
    <col min="14612" max="14612" width="13.28515625" style="2" customWidth="1"/>
    <col min="14613" max="14849" width="8.7109375" style="2"/>
    <col min="14850" max="14850" width="17.28515625" style="2" customWidth="1"/>
    <col min="14851" max="14851" width="12.5703125" style="2" customWidth="1"/>
    <col min="14852" max="14852" width="13" style="2" customWidth="1"/>
    <col min="14853" max="14853" width="13.42578125" style="2" customWidth="1"/>
    <col min="14854" max="14854" width="19.5703125" style="2" customWidth="1"/>
    <col min="14855" max="14856" width="17.42578125" style="2" customWidth="1"/>
    <col min="14857" max="14857" width="19.5703125" style="2" customWidth="1"/>
    <col min="14858" max="14858" width="15.85546875" style="2" customWidth="1"/>
    <col min="14859" max="14859" width="14.5703125" style="2" customWidth="1"/>
    <col min="14860" max="14862" width="0" style="2" hidden="1" customWidth="1"/>
    <col min="14863" max="14864" width="14.42578125" style="2" customWidth="1"/>
    <col min="14865" max="14865" width="11.7109375" style="2" customWidth="1"/>
    <col min="14866" max="14866" width="13.28515625" style="2" customWidth="1"/>
    <col min="14867" max="14867" width="10.5703125" style="2" bestFit="1" customWidth="1"/>
    <col min="14868" max="14868" width="13.28515625" style="2" customWidth="1"/>
    <col min="14869" max="15105" width="8.7109375" style="2"/>
    <col min="15106" max="15106" width="17.28515625" style="2" customWidth="1"/>
    <col min="15107" max="15107" width="12.5703125" style="2" customWidth="1"/>
    <col min="15108" max="15108" width="13" style="2" customWidth="1"/>
    <col min="15109" max="15109" width="13.42578125" style="2" customWidth="1"/>
    <col min="15110" max="15110" width="19.5703125" style="2" customWidth="1"/>
    <col min="15111" max="15112" width="17.42578125" style="2" customWidth="1"/>
    <col min="15113" max="15113" width="19.5703125" style="2" customWidth="1"/>
    <col min="15114" max="15114" width="15.85546875" style="2" customWidth="1"/>
    <col min="15115" max="15115" width="14.5703125" style="2" customWidth="1"/>
    <col min="15116" max="15118" width="0" style="2" hidden="1" customWidth="1"/>
    <col min="15119" max="15120" width="14.42578125" style="2" customWidth="1"/>
    <col min="15121" max="15121" width="11.7109375" style="2" customWidth="1"/>
    <col min="15122" max="15122" width="13.28515625" style="2" customWidth="1"/>
    <col min="15123" max="15123" width="10.5703125" style="2" bestFit="1" customWidth="1"/>
    <col min="15124" max="15124" width="13.28515625" style="2" customWidth="1"/>
    <col min="15125" max="15361" width="8.7109375" style="2"/>
    <col min="15362" max="15362" width="17.28515625" style="2" customWidth="1"/>
    <col min="15363" max="15363" width="12.5703125" style="2" customWidth="1"/>
    <col min="15364" max="15364" width="13" style="2" customWidth="1"/>
    <col min="15365" max="15365" width="13.42578125" style="2" customWidth="1"/>
    <col min="15366" max="15366" width="19.5703125" style="2" customWidth="1"/>
    <col min="15367" max="15368" width="17.42578125" style="2" customWidth="1"/>
    <col min="15369" max="15369" width="19.5703125" style="2" customWidth="1"/>
    <col min="15370" max="15370" width="15.85546875" style="2" customWidth="1"/>
    <col min="15371" max="15371" width="14.5703125" style="2" customWidth="1"/>
    <col min="15372" max="15374" width="0" style="2" hidden="1" customWidth="1"/>
    <col min="15375" max="15376" width="14.42578125" style="2" customWidth="1"/>
    <col min="15377" max="15377" width="11.7109375" style="2" customWidth="1"/>
    <col min="15378" max="15378" width="13.28515625" style="2" customWidth="1"/>
    <col min="15379" max="15379" width="10.5703125" style="2" bestFit="1" customWidth="1"/>
    <col min="15380" max="15380" width="13.28515625" style="2" customWidth="1"/>
    <col min="15381" max="15617" width="8.7109375" style="2"/>
    <col min="15618" max="15618" width="17.28515625" style="2" customWidth="1"/>
    <col min="15619" max="15619" width="12.5703125" style="2" customWidth="1"/>
    <col min="15620" max="15620" width="13" style="2" customWidth="1"/>
    <col min="15621" max="15621" width="13.42578125" style="2" customWidth="1"/>
    <col min="15622" max="15622" width="19.5703125" style="2" customWidth="1"/>
    <col min="15623" max="15624" width="17.42578125" style="2" customWidth="1"/>
    <col min="15625" max="15625" width="19.5703125" style="2" customWidth="1"/>
    <col min="15626" max="15626" width="15.85546875" style="2" customWidth="1"/>
    <col min="15627" max="15627" width="14.5703125" style="2" customWidth="1"/>
    <col min="15628" max="15630" width="0" style="2" hidden="1" customWidth="1"/>
    <col min="15631" max="15632" width="14.42578125" style="2" customWidth="1"/>
    <col min="15633" max="15633" width="11.7109375" style="2" customWidth="1"/>
    <col min="15634" max="15634" width="13.28515625" style="2" customWidth="1"/>
    <col min="15635" max="15635" width="10.5703125" style="2" bestFit="1" customWidth="1"/>
    <col min="15636" max="15636" width="13.28515625" style="2" customWidth="1"/>
    <col min="15637" max="15873" width="8.7109375" style="2"/>
    <col min="15874" max="15874" width="17.28515625" style="2" customWidth="1"/>
    <col min="15875" max="15875" width="12.5703125" style="2" customWidth="1"/>
    <col min="15876" max="15876" width="13" style="2" customWidth="1"/>
    <col min="15877" max="15877" width="13.42578125" style="2" customWidth="1"/>
    <col min="15878" max="15878" width="19.5703125" style="2" customWidth="1"/>
    <col min="15879" max="15880" width="17.42578125" style="2" customWidth="1"/>
    <col min="15881" max="15881" width="19.5703125" style="2" customWidth="1"/>
    <col min="15882" max="15882" width="15.85546875" style="2" customWidth="1"/>
    <col min="15883" max="15883" width="14.5703125" style="2" customWidth="1"/>
    <col min="15884" max="15886" width="0" style="2" hidden="1" customWidth="1"/>
    <col min="15887" max="15888" width="14.42578125" style="2" customWidth="1"/>
    <col min="15889" max="15889" width="11.7109375" style="2" customWidth="1"/>
    <col min="15890" max="15890" width="13.28515625" style="2" customWidth="1"/>
    <col min="15891" max="15891" width="10.5703125" style="2" bestFit="1" customWidth="1"/>
    <col min="15892" max="15892" width="13.28515625" style="2" customWidth="1"/>
    <col min="15893" max="16129" width="8.7109375" style="2"/>
    <col min="16130" max="16130" width="17.28515625" style="2" customWidth="1"/>
    <col min="16131" max="16131" width="12.5703125" style="2" customWidth="1"/>
    <col min="16132" max="16132" width="13" style="2" customWidth="1"/>
    <col min="16133" max="16133" width="13.42578125" style="2" customWidth="1"/>
    <col min="16134" max="16134" width="19.5703125" style="2" customWidth="1"/>
    <col min="16135" max="16136" width="17.42578125" style="2" customWidth="1"/>
    <col min="16137" max="16137" width="19.5703125" style="2" customWidth="1"/>
    <col min="16138" max="16138" width="15.85546875" style="2" customWidth="1"/>
    <col min="16139" max="16139" width="14.5703125" style="2" customWidth="1"/>
    <col min="16140" max="16142" width="0" style="2" hidden="1" customWidth="1"/>
    <col min="16143" max="16144" width="14.42578125" style="2" customWidth="1"/>
    <col min="16145" max="16145" width="11.7109375" style="2" customWidth="1"/>
    <col min="16146" max="16146" width="13.28515625" style="2" customWidth="1"/>
    <col min="16147" max="16147" width="10.5703125" style="2" bestFit="1" customWidth="1"/>
    <col min="16148" max="16148" width="13.28515625" style="2" customWidth="1"/>
    <col min="16149" max="16384" width="8.7109375" style="2"/>
  </cols>
  <sheetData>
    <row r="2" spans="1:20" ht="21">
      <c r="A2" s="1" t="s">
        <v>0</v>
      </c>
    </row>
    <row r="3" spans="1:20">
      <c r="A3" s="3" t="str">
        <f>'[31]Air Bawah Tanah'!A3</f>
        <v>Bulan :  Agustus 2021</v>
      </c>
      <c r="P3" s="4"/>
    </row>
    <row r="4" spans="1:20">
      <c r="L4" s="2" t="s">
        <v>1</v>
      </c>
      <c r="M4" s="2" t="s">
        <v>2</v>
      </c>
    </row>
    <row r="5" spans="1:20" ht="32.25" customHeight="1">
      <c r="A5" s="5" t="s">
        <v>3</v>
      </c>
      <c r="B5" s="5" t="s">
        <v>4</v>
      </c>
      <c r="C5" s="5" t="s">
        <v>5</v>
      </c>
      <c r="D5" s="5" t="s">
        <v>25</v>
      </c>
      <c r="E5" s="6" t="s">
        <v>6</v>
      </c>
      <c r="F5" s="5" t="s">
        <v>7</v>
      </c>
      <c r="G5" s="68" t="s">
        <v>8</v>
      </c>
      <c r="H5" s="9" t="s">
        <v>9</v>
      </c>
      <c r="I5" s="10" t="s">
        <v>10</v>
      </c>
      <c r="J5" s="6" t="s">
        <v>11</v>
      </c>
      <c r="L5" s="11">
        <v>3400</v>
      </c>
      <c r="M5" s="11">
        <v>12000</v>
      </c>
      <c r="O5" s="12" t="s">
        <v>12</v>
      </c>
      <c r="P5" s="12"/>
    </row>
    <row r="6" spans="1:20" s="62" customFormat="1" ht="24.95" customHeight="1">
      <c r="A6" s="13" t="s">
        <v>17</v>
      </c>
      <c r="B6" s="52">
        <v>6.8571428571428541</v>
      </c>
      <c r="C6" s="56">
        <v>2.225806451612903</v>
      </c>
      <c r="D6" s="117">
        <f>E6*1000/2678400</f>
        <v>0.87385775102766061</v>
      </c>
      <c r="E6" s="75">
        <v>2340.5406003524863</v>
      </c>
      <c r="F6" s="78">
        <v>0</v>
      </c>
      <c r="G6" s="79">
        <v>0</v>
      </c>
      <c r="H6" s="78">
        <v>75</v>
      </c>
      <c r="I6" s="27">
        <f>(F6*3500)+(G6*13000)+(H6*12750)</f>
        <v>956250</v>
      </c>
      <c r="J6" s="21">
        <f>I6/E6</f>
        <v>408.55945838153303</v>
      </c>
      <c r="K6" s="59"/>
      <c r="L6" s="60">
        <f>F6*$L$5</f>
        <v>0</v>
      </c>
      <c r="M6" s="60">
        <f>G6*$M$5</f>
        <v>0</v>
      </c>
      <c r="N6" s="60">
        <f>L6+M6</f>
        <v>0</v>
      </c>
      <c r="O6" s="61">
        <f>F6/30</f>
        <v>0</v>
      </c>
      <c r="P6" s="61">
        <f>O6*220</f>
        <v>0</v>
      </c>
      <c r="Q6" s="61">
        <f>G6/30</f>
        <v>0</v>
      </c>
      <c r="R6" s="61">
        <f>Q6*220</f>
        <v>0</v>
      </c>
    </row>
    <row r="7" spans="1:20" s="62" customFormat="1" ht="24.95" customHeight="1">
      <c r="A7" s="13" t="s">
        <v>19</v>
      </c>
      <c r="B7" s="52">
        <v>6.8125000000000018</v>
      </c>
      <c r="C7" s="56">
        <v>2.6451612903225805</v>
      </c>
      <c r="D7" s="117">
        <f t="shared" ref="D7:D9" si="0">E7*1000/2678400</f>
        <v>1.6149062615378997</v>
      </c>
      <c r="E7" s="71">
        <v>4325.3649309031107</v>
      </c>
      <c r="F7" s="78">
        <v>0</v>
      </c>
      <c r="G7" s="80">
        <v>0</v>
      </c>
      <c r="H7" s="78">
        <v>0</v>
      </c>
      <c r="I7" s="27">
        <f>(F7*3500)+(G7*13000)+(H7*12750)</f>
        <v>0</v>
      </c>
      <c r="J7" s="21">
        <f>I7/E7</f>
        <v>0</v>
      </c>
      <c r="K7" s="59"/>
      <c r="L7" s="60">
        <f>F7*$L$5</f>
        <v>0</v>
      </c>
      <c r="M7" s="66"/>
      <c r="N7" s="60"/>
      <c r="O7" s="61">
        <f>F7/30</f>
        <v>0</v>
      </c>
      <c r="P7" s="61">
        <f>O7*220</f>
        <v>0</v>
      </c>
      <c r="Q7" s="61">
        <f>G7/30</f>
        <v>0</v>
      </c>
      <c r="R7" s="61">
        <f>Q7*220</f>
        <v>0</v>
      </c>
    </row>
    <row r="8" spans="1:20" s="62" customFormat="1" ht="24.95" customHeight="1">
      <c r="A8" s="13" t="s">
        <v>20</v>
      </c>
      <c r="B8" s="81">
        <v>7.161290322580645</v>
      </c>
      <c r="C8" s="82">
        <v>2.7096774193548385</v>
      </c>
      <c r="D8" s="117">
        <f t="shared" si="0"/>
        <v>12.814826429009464</v>
      </c>
      <c r="E8" s="71">
        <v>34323.231107458952</v>
      </c>
      <c r="F8" s="78">
        <v>8375</v>
      </c>
      <c r="G8" s="80">
        <v>0</v>
      </c>
      <c r="H8" s="78">
        <v>1750</v>
      </c>
      <c r="I8" s="27">
        <f>(F8*3500)+(G8*13000)+(H8*12750)</f>
        <v>51625000</v>
      </c>
      <c r="J8" s="21">
        <f>I8/E8</f>
        <v>1504.0833375614545</v>
      </c>
      <c r="K8" s="59"/>
      <c r="L8" s="60">
        <f>F8*$L$5</f>
        <v>28475000</v>
      </c>
      <c r="M8" s="66"/>
      <c r="N8" s="60"/>
      <c r="O8" s="61">
        <f>F8/30</f>
        <v>279.16666666666669</v>
      </c>
      <c r="P8" s="61">
        <f>O8*220</f>
        <v>61416.666666666672</v>
      </c>
      <c r="Q8" s="61">
        <f>G8/30</f>
        <v>0</v>
      </c>
      <c r="R8" s="61">
        <f>Q8*220</f>
        <v>0</v>
      </c>
    </row>
    <row r="9" spans="1:20" s="62" customFormat="1" ht="24.95" customHeight="1">
      <c r="A9" s="13" t="s">
        <v>21</v>
      </c>
      <c r="B9" s="52">
        <v>6.5870967741935509</v>
      </c>
      <c r="C9" s="56">
        <v>9.4516129032258061</v>
      </c>
      <c r="D9" s="117">
        <f t="shared" si="0"/>
        <v>9.3004799698161946</v>
      </c>
      <c r="E9" s="71">
        <v>24910.405551155694</v>
      </c>
      <c r="F9" s="78">
        <v>2500</v>
      </c>
      <c r="G9" s="80">
        <v>0</v>
      </c>
      <c r="H9" s="83">
        <v>1200</v>
      </c>
      <c r="I9" s="27">
        <f>(F9*3500)+(G9*13000)+(H9*12750)</f>
        <v>24050000</v>
      </c>
      <c r="J9" s="21">
        <f>I9/E9</f>
        <v>965.45999424261572</v>
      </c>
      <c r="K9" s="59"/>
      <c r="L9" s="60"/>
      <c r="M9" s="66"/>
      <c r="N9" s="60"/>
      <c r="O9" s="61"/>
      <c r="P9" s="61"/>
      <c r="Q9" s="61"/>
      <c r="R9" s="61"/>
    </row>
    <row r="10" spans="1:20" ht="24.95" customHeight="1">
      <c r="A10" s="36" t="s">
        <v>22</v>
      </c>
      <c r="B10" s="37">
        <f>AVERAGE(B6:B9)</f>
        <v>6.8545074884792632</v>
      </c>
      <c r="C10" s="38">
        <f>AVERAGE(C6:C9)</f>
        <v>4.258064516129032</v>
      </c>
      <c r="D10" s="37">
        <f>AVERAGE(D6:D9)</f>
        <v>6.151017602847805</v>
      </c>
      <c r="E10" s="39">
        <f>SUM(E6:E9)</f>
        <v>65899.542189870248</v>
      </c>
      <c r="F10" s="39">
        <f>SUM(F6:F9)</f>
        <v>10875</v>
      </c>
      <c r="G10" s="39">
        <f>SUM(G6:G9)</f>
        <v>0</v>
      </c>
      <c r="H10" s="39">
        <f>SUM(H6:H9)</f>
        <v>3025</v>
      </c>
      <c r="I10" s="39">
        <f>SUM(I6:I9)</f>
        <v>76631250</v>
      </c>
      <c r="J10" s="77">
        <f>I10/E10</f>
        <v>1162.8495047690844</v>
      </c>
      <c r="O10" s="41"/>
      <c r="Q10" s="12"/>
      <c r="R10" s="12"/>
    </row>
    <row r="11" spans="1:20">
      <c r="N11" s="42"/>
      <c r="Q11" s="12"/>
      <c r="R11" s="12"/>
      <c r="T11" s="43"/>
    </row>
    <row r="12" spans="1:20">
      <c r="E12" s="44"/>
      <c r="F12" s="45">
        <f>F10*3850</f>
        <v>41868750</v>
      </c>
      <c r="G12" s="22">
        <f>G10*16500</f>
        <v>0</v>
      </c>
      <c r="H12" s="22"/>
      <c r="I12" s="45">
        <f>F12+G12</f>
        <v>41868750</v>
      </c>
      <c r="T12" s="4"/>
    </row>
    <row r="13" spans="1:20">
      <c r="F13" s="12"/>
      <c r="G13" s="12"/>
      <c r="H13" s="12"/>
      <c r="I13" s="46"/>
    </row>
  </sheetData>
  <sheetProtection selectLockedCells="1" selectUnlockedCells="1"/>
  <pageMargins left="0.7" right="0.7" top="0.75" bottom="0.75" header="0.51180555555555551" footer="0.51180555555555551"/>
  <pageSetup firstPageNumber="0" orientation="portrait" horizontalDpi="300" verticalDpi="300" r:id="rId1"/>
  <headerFooter alignWithMargins="0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>
    <tabColor rgb="FF00B050"/>
  </sheetPr>
  <dimension ref="A2:T13"/>
  <sheetViews>
    <sheetView zoomScale="85" zoomScaleNormal="85" workbookViewId="0">
      <selection activeCell="B6" sqref="B6:J6"/>
    </sheetView>
  </sheetViews>
  <sheetFormatPr defaultRowHeight="15"/>
  <cols>
    <col min="1" max="1" width="17.28515625" style="2" customWidth="1"/>
    <col min="2" max="2" width="12.5703125" style="2" customWidth="1"/>
    <col min="3" max="3" width="13" style="2" customWidth="1"/>
    <col min="4" max="4" width="18" style="2" bestFit="1" customWidth="1"/>
    <col min="5" max="5" width="13.42578125" style="2" customWidth="1"/>
    <col min="6" max="6" width="19.5703125" style="2" customWidth="1"/>
    <col min="7" max="8" width="17.42578125" style="2" customWidth="1"/>
    <col min="9" max="9" width="19.5703125" style="2" customWidth="1"/>
    <col min="10" max="10" width="15.85546875" style="2" customWidth="1"/>
    <col min="11" max="11" width="14.5703125" style="2" customWidth="1"/>
    <col min="12" max="14" width="0" style="2" hidden="1" customWidth="1"/>
    <col min="15" max="16" width="14.42578125" style="2" customWidth="1"/>
    <col min="17" max="17" width="11.7109375" style="2" customWidth="1"/>
    <col min="18" max="18" width="13.28515625" style="2" customWidth="1"/>
    <col min="19" max="19" width="10.5703125" style="2" bestFit="1" customWidth="1"/>
    <col min="20" max="20" width="13.28515625" style="2" customWidth="1"/>
    <col min="21" max="257" width="8.7109375" style="2"/>
    <col min="258" max="258" width="17.28515625" style="2" customWidth="1"/>
    <col min="259" max="259" width="12.5703125" style="2" customWidth="1"/>
    <col min="260" max="260" width="13" style="2" customWidth="1"/>
    <col min="261" max="261" width="13.42578125" style="2" customWidth="1"/>
    <col min="262" max="262" width="19.5703125" style="2" customWidth="1"/>
    <col min="263" max="264" width="17.42578125" style="2" customWidth="1"/>
    <col min="265" max="265" width="19.5703125" style="2" customWidth="1"/>
    <col min="266" max="266" width="15.85546875" style="2" customWidth="1"/>
    <col min="267" max="267" width="14.5703125" style="2" customWidth="1"/>
    <col min="268" max="270" width="0" style="2" hidden="1" customWidth="1"/>
    <col min="271" max="272" width="14.42578125" style="2" customWidth="1"/>
    <col min="273" max="273" width="11.7109375" style="2" customWidth="1"/>
    <col min="274" max="274" width="13.28515625" style="2" customWidth="1"/>
    <col min="275" max="275" width="10.5703125" style="2" bestFit="1" customWidth="1"/>
    <col min="276" max="276" width="13.28515625" style="2" customWidth="1"/>
    <col min="277" max="513" width="8.7109375" style="2"/>
    <col min="514" max="514" width="17.28515625" style="2" customWidth="1"/>
    <col min="515" max="515" width="12.5703125" style="2" customWidth="1"/>
    <col min="516" max="516" width="13" style="2" customWidth="1"/>
    <col min="517" max="517" width="13.42578125" style="2" customWidth="1"/>
    <col min="518" max="518" width="19.5703125" style="2" customWidth="1"/>
    <col min="519" max="520" width="17.42578125" style="2" customWidth="1"/>
    <col min="521" max="521" width="19.5703125" style="2" customWidth="1"/>
    <col min="522" max="522" width="15.85546875" style="2" customWidth="1"/>
    <col min="523" max="523" width="14.5703125" style="2" customWidth="1"/>
    <col min="524" max="526" width="0" style="2" hidden="1" customWidth="1"/>
    <col min="527" max="528" width="14.42578125" style="2" customWidth="1"/>
    <col min="529" max="529" width="11.7109375" style="2" customWidth="1"/>
    <col min="530" max="530" width="13.28515625" style="2" customWidth="1"/>
    <col min="531" max="531" width="10.5703125" style="2" bestFit="1" customWidth="1"/>
    <col min="532" max="532" width="13.28515625" style="2" customWidth="1"/>
    <col min="533" max="769" width="8.7109375" style="2"/>
    <col min="770" max="770" width="17.28515625" style="2" customWidth="1"/>
    <col min="771" max="771" width="12.5703125" style="2" customWidth="1"/>
    <col min="772" max="772" width="13" style="2" customWidth="1"/>
    <col min="773" max="773" width="13.42578125" style="2" customWidth="1"/>
    <col min="774" max="774" width="19.5703125" style="2" customWidth="1"/>
    <col min="775" max="776" width="17.42578125" style="2" customWidth="1"/>
    <col min="777" max="777" width="19.5703125" style="2" customWidth="1"/>
    <col min="778" max="778" width="15.85546875" style="2" customWidth="1"/>
    <col min="779" max="779" width="14.5703125" style="2" customWidth="1"/>
    <col min="780" max="782" width="0" style="2" hidden="1" customWidth="1"/>
    <col min="783" max="784" width="14.42578125" style="2" customWidth="1"/>
    <col min="785" max="785" width="11.7109375" style="2" customWidth="1"/>
    <col min="786" max="786" width="13.28515625" style="2" customWidth="1"/>
    <col min="787" max="787" width="10.5703125" style="2" bestFit="1" customWidth="1"/>
    <col min="788" max="788" width="13.28515625" style="2" customWidth="1"/>
    <col min="789" max="1025" width="8.7109375" style="2"/>
    <col min="1026" max="1026" width="17.28515625" style="2" customWidth="1"/>
    <col min="1027" max="1027" width="12.5703125" style="2" customWidth="1"/>
    <col min="1028" max="1028" width="13" style="2" customWidth="1"/>
    <col min="1029" max="1029" width="13.42578125" style="2" customWidth="1"/>
    <col min="1030" max="1030" width="19.5703125" style="2" customWidth="1"/>
    <col min="1031" max="1032" width="17.42578125" style="2" customWidth="1"/>
    <col min="1033" max="1033" width="19.5703125" style="2" customWidth="1"/>
    <col min="1034" max="1034" width="15.85546875" style="2" customWidth="1"/>
    <col min="1035" max="1035" width="14.5703125" style="2" customWidth="1"/>
    <col min="1036" max="1038" width="0" style="2" hidden="1" customWidth="1"/>
    <col min="1039" max="1040" width="14.42578125" style="2" customWidth="1"/>
    <col min="1041" max="1041" width="11.7109375" style="2" customWidth="1"/>
    <col min="1042" max="1042" width="13.28515625" style="2" customWidth="1"/>
    <col min="1043" max="1043" width="10.5703125" style="2" bestFit="1" customWidth="1"/>
    <col min="1044" max="1044" width="13.28515625" style="2" customWidth="1"/>
    <col min="1045" max="1281" width="8.7109375" style="2"/>
    <col min="1282" max="1282" width="17.28515625" style="2" customWidth="1"/>
    <col min="1283" max="1283" width="12.5703125" style="2" customWidth="1"/>
    <col min="1284" max="1284" width="13" style="2" customWidth="1"/>
    <col min="1285" max="1285" width="13.42578125" style="2" customWidth="1"/>
    <col min="1286" max="1286" width="19.5703125" style="2" customWidth="1"/>
    <col min="1287" max="1288" width="17.42578125" style="2" customWidth="1"/>
    <col min="1289" max="1289" width="19.5703125" style="2" customWidth="1"/>
    <col min="1290" max="1290" width="15.85546875" style="2" customWidth="1"/>
    <col min="1291" max="1291" width="14.5703125" style="2" customWidth="1"/>
    <col min="1292" max="1294" width="0" style="2" hidden="1" customWidth="1"/>
    <col min="1295" max="1296" width="14.42578125" style="2" customWidth="1"/>
    <col min="1297" max="1297" width="11.7109375" style="2" customWidth="1"/>
    <col min="1298" max="1298" width="13.28515625" style="2" customWidth="1"/>
    <col min="1299" max="1299" width="10.5703125" style="2" bestFit="1" customWidth="1"/>
    <col min="1300" max="1300" width="13.28515625" style="2" customWidth="1"/>
    <col min="1301" max="1537" width="8.7109375" style="2"/>
    <col min="1538" max="1538" width="17.28515625" style="2" customWidth="1"/>
    <col min="1539" max="1539" width="12.5703125" style="2" customWidth="1"/>
    <col min="1540" max="1540" width="13" style="2" customWidth="1"/>
    <col min="1541" max="1541" width="13.42578125" style="2" customWidth="1"/>
    <col min="1542" max="1542" width="19.5703125" style="2" customWidth="1"/>
    <col min="1543" max="1544" width="17.42578125" style="2" customWidth="1"/>
    <col min="1545" max="1545" width="19.5703125" style="2" customWidth="1"/>
    <col min="1546" max="1546" width="15.85546875" style="2" customWidth="1"/>
    <col min="1547" max="1547" width="14.5703125" style="2" customWidth="1"/>
    <col min="1548" max="1550" width="0" style="2" hidden="1" customWidth="1"/>
    <col min="1551" max="1552" width="14.42578125" style="2" customWidth="1"/>
    <col min="1553" max="1553" width="11.7109375" style="2" customWidth="1"/>
    <col min="1554" max="1554" width="13.28515625" style="2" customWidth="1"/>
    <col min="1555" max="1555" width="10.5703125" style="2" bestFit="1" customWidth="1"/>
    <col min="1556" max="1556" width="13.28515625" style="2" customWidth="1"/>
    <col min="1557" max="1793" width="8.7109375" style="2"/>
    <col min="1794" max="1794" width="17.28515625" style="2" customWidth="1"/>
    <col min="1795" max="1795" width="12.5703125" style="2" customWidth="1"/>
    <col min="1796" max="1796" width="13" style="2" customWidth="1"/>
    <col min="1797" max="1797" width="13.42578125" style="2" customWidth="1"/>
    <col min="1798" max="1798" width="19.5703125" style="2" customWidth="1"/>
    <col min="1799" max="1800" width="17.42578125" style="2" customWidth="1"/>
    <col min="1801" max="1801" width="19.5703125" style="2" customWidth="1"/>
    <col min="1802" max="1802" width="15.85546875" style="2" customWidth="1"/>
    <col min="1803" max="1803" width="14.5703125" style="2" customWidth="1"/>
    <col min="1804" max="1806" width="0" style="2" hidden="1" customWidth="1"/>
    <col min="1807" max="1808" width="14.42578125" style="2" customWidth="1"/>
    <col min="1809" max="1809" width="11.7109375" style="2" customWidth="1"/>
    <col min="1810" max="1810" width="13.28515625" style="2" customWidth="1"/>
    <col min="1811" max="1811" width="10.5703125" style="2" bestFit="1" customWidth="1"/>
    <col min="1812" max="1812" width="13.28515625" style="2" customWidth="1"/>
    <col min="1813" max="2049" width="8.7109375" style="2"/>
    <col min="2050" max="2050" width="17.28515625" style="2" customWidth="1"/>
    <col min="2051" max="2051" width="12.5703125" style="2" customWidth="1"/>
    <col min="2052" max="2052" width="13" style="2" customWidth="1"/>
    <col min="2053" max="2053" width="13.42578125" style="2" customWidth="1"/>
    <col min="2054" max="2054" width="19.5703125" style="2" customWidth="1"/>
    <col min="2055" max="2056" width="17.42578125" style="2" customWidth="1"/>
    <col min="2057" max="2057" width="19.5703125" style="2" customWidth="1"/>
    <col min="2058" max="2058" width="15.85546875" style="2" customWidth="1"/>
    <col min="2059" max="2059" width="14.5703125" style="2" customWidth="1"/>
    <col min="2060" max="2062" width="0" style="2" hidden="1" customWidth="1"/>
    <col min="2063" max="2064" width="14.42578125" style="2" customWidth="1"/>
    <col min="2065" max="2065" width="11.7109375" style="2" customWidth="1"/>
    <col min="2066" max="2066" width="13.28515625" style="2" customWidth="1"/>
    <col min="2067" max="2067" width="10.5703125" style="2" bestFit="1" customWidth="1"/>
    <col min="2068" max="2068" width="13.28515625" style="2" customWidth="1"/>
    <col min="2069" max="2305" width="8.7109375" style="2"/>
    <col min="2306" max="2306" width="17.28515625" style="2" customWidth="1"/>
    <col min="2307" max="2307" width="12.5703125" style="2" customWidth="1"/>
    <col min="2308" max="2308" width="13" style="2" customWidth="1"/>
    <col min="2309" max="2309" width="13.42578125" style="2" customWidth="1"/>
    <col min="2310" max="2310" width="19.5703125" style="2" customWidth="1"/>
    <col min="2311" max="2312" width="17.42578125" style="2" customWidth="1"/>
    <col min="2313" max="2313" width="19.5703125" style="2" customWidth="1"/>
    <col min="2314" max="2314" width="15.85546875" style="2" customWidth="1"/>
    <col min="2315" max="2315" width="14.5703125" style="2" customWidth="1"/>
    <col min="2316" max="2318" width="0" style="2" hidden="1" customWidth="1"/>
    <col min="2319" max="2320" width="14.42578125" style="2" customWidth="1"/>
    <col min="2321" max="2321" width="11.7109375" style="2" customWidth="1"/>
    <col min="2322" max="2322" width="13.28515625" style="2" customWidth="1"/>
    <col min="2323" max="2323" width="10.5703125" style="2" bestFit="1" customWidth="1"/>
    <col min="2324" max="2324" width="13.28515625" style="2" customWidth="1"/>
    <col min="2325" max="2561" width="8.7109375" style="2"/>
    <col min="2562" max="2562" width="17.28515625" style="2" customWidth="1"/>
    <col min="2563" max="2563" width="12.5703125" style="2" customWidth="1"/>
    <col min="2564" max="2564" width="13" style="2" customWidth="1"/>
    <col min="2565" max="2565" width="13.42578125" style="2" customWidth="1"/>
    <col min="2566" max="2566" width="19.5703125" style="2" customWidth="1"/>
    <col min="2567" max="2568" width="17.42578125" style="2" customWidth="1"/>
    <col min="2569" max="2569" width="19.5703125" style="2" customWidth="1"/>
    <col min="2570" max="2570" width="15.85546875" style="2" customWidth="1"/>
    <col min="2571" max="2571" width="14.5703125" style="2" customWidth="1"/>
    <col min="2572" max="2574" width="0" style="2" hidden="1" customWidth="1"/>
    <col min="2575" max="2576" width="14.42578125" style="2" customWidth="1"/>
    <col min="2577" max="2577" width="11.7109375" style="2" customWidth="1"/>
    <col min="2578" max="2578" width="13.28515625" style="2" customWidth="1"/>
    <col min="2579" max="2579" width="10.5703125" style="2" bestFit="1" customWidth="1"/>
    <col min="2580" max="2580" width="13.28515625" style="2" customWidth="1"/>
    <col min="2581" max="2817" width="8.7109375" style="2"/>
    <col min="2818" max="2818" width="17.28515625" style="2" customWidth="1"/>
    <col min="2819" max="2819" width="12.5703125" style="2" customWidth="1"/>
    <col min="2820" max="2820" width="13" style="2" customWidth="1"/>
    <col min="2821" max="2821" width="13.42578125" style="2" customWidth="1"/>
    <col min="2822" max="2822" width="19.5703125" style="2" customWidth="1"/>
    <col min="2823" max="2824" width="17.42578125" style="2" customWidth="1"/>
    <col min="2825" max="2825" width="19.5703125" style="2" customWidth="1"/>
    <col min="2826" max="2826" width="15.85546875" style="2" customWidth="1"/>
    <col min="2827" max="2827" width="14.5703125" style="2" customWidth="1"/>
    <col min="2828" max="2830" width="0" style="2" hidden="1" customWidth="1"/>
    <col min="2831" max="2832" width="14.42578125" style="2" customWidth="1"/>
    <col min="2833" max="2833" width="11.7109375" style="2" customWidth="1"/>
    <col min="2834" max="2834" width="13.28515625" style="2" customWidth="1"/>
    <col min="2835" max="2835" width="10.5703125" style="2" bestFit="1" customWidth="1"/>
    <col min="2836" max="2836" width="13.28515625" style="2" customWidth="1"/>
    <col min="2837" max="3073" width="8.7109375" style="2"/>
    <col min="3074" max="3074" width="17.28515625" style="2" customWidth="1"/>
    <col min="3075" max="3075" width="12.5703125" style="2" customWidth="1"/>
    <col min="3076" max="3076" width="13" style="2" customWidth="1"/>
    <col min="3077" max="3077" width="13.42578125" style="2" customWidth="1"/>
    <col min="3078" max="3078" width="19.5703125" style="2" customWidth="1"/>
    <col min="3079" max="3080" width="17.42578125" style="2" customWidth="1"/>
    <col min="3081" max="3081" width="19.5703125" style="2" customWidth="1"/>
    <col min="3082" max="3082" width="15.85546875" style="2" customWidth="1"/>
    <col min="3083" max="3083" width="14.5703125" style="2" customWidth="1"/>
    <col min="3084" max="3086" width="0" style="2" hidden="1" customWidth="1"/>
    <col min="3087" max="3088" width="14.42578125" style="2" customWidth="1"/>
    <col min="3089" max="3089" width="11.7109375" style="2" customWidth="1"/>
    <col min="3090" max="3090" width="13.28515625" style="2" customWidth="1"/>
    <col min="3091" max="3091" width="10.5703125" style="2" bestFit="1" customWidth="1"/>
    <col min="3092" max="3092" width="13.28515625" style="2" customWidth="1"/>
    <col min="3093" max="3329" width="8.7109375" style="2"/>
    <col min="3330" max="3330" width="17.28515625" style="2" customWidth="1"/>
    <col min="3331" max="3331" width="12.5703125" style="2" customWidth="1"/>
    <col min="3332" max="3332" width="13" style="2" customWidth="1"/>
    <col min="3333" max="3333" width="13.42578125" style="2" customWidth="1"/>
    <col min="3334" max="3334" width="19.5703125" style="2" customWidth="1"/>
    <col min="3335" max="3336" width="17.42578125" style="2" customWidth="1"/>
    <col min="3337" max="3337" width="19.5703125" style="2" customWidth="1"/>
    <col min="3338" max="3338" width="15.85546875" style="2" customWidth="1"/>
    <col min="3339" max="3339" width="14.5703125" style="2" customWidth="1"/>
    <col min="3340" max="3342" width="0" style="2" hidden="1" customWidth="1"/>
    <col min="3343" max="3344" width="14.42578125" style="2" customWidth="1"/>
    <col min="3345" max="3345" width="11.7109375" style="2" customWidth="1"/>
    <col min="3346" max="3346" width="13.28515625" style="2" customWidth="1"/>
    <col min="3347" max="3347" width="10.5703125" style="2" bestFit="1" customWidth="1"/>
    <col min="3348" max="3348" width="13.28515625" style="2" customWidth="1"/>
    <col min="3349" max="3585" width="8.7109375" style="2"/>
    <col min="3586" max="3586" width="17.28515625" style="2" customWidth="1"/>
    <col min="3587" max="3587" width="12.5703125" style="2" customWidth="1"/>
    <col min="3588" max="3588" width="13" style="2" customWidth="1"/>
    <col min="3589" max="3589" width="13.42578125" style="2" customWidth="1"/>
    <col min="3590" max="3590" width="19.5703125" style="2" customWidth="1"/>
    <col min="3591" max="3592" width="17.42578125" style="2" customWidth="1"/>
    <col min="3593" max="3593" width="19.5703125" style="2" customWidth="1"/>
    <col min="3594" max="3594" width="15.85546875" style="2" customWidth="1"/>
    <col min="3595" max="3595" width="14.5703125" style="2" customWidth="1"/>
    <col min="3596" max="3598" width="0" style="2" hidden="1" customWidth="1"/>
    <col min="3599" max="3600" width="14.42578125" style="2" customWidth="1"/>
    <col min="3601" max="3601" width="11.7109375" style="2" customWidth="1"/>
    <col min="3602" max="3602" width="13.28515625" style="2" customWidth="1"/>
    <col min="3603" max="3603" width="10.5703125" style="2" bestFit="1" customWidth="1"/>
    <col min="3604" max="3604" width="13.28515625" style="2" customWidth="1"/>
    <col min="3605" max="3841" width="8.7109375" style="2"/>
    <col min="3842" max="3842" width="17.28515625" style="2" customWidth="1"/>
    <col min="3843" max="3843" width="12.5703125" style="2" customWidth="1"/>
    <col min="3844" max="3844" width="13" style="2" customWidth="1"/>
    <col min="3845" max="3845" width="13.42578125" style="2" customWidth="1"/>
    <col min="3846" max="3846" width="19.5703125" style="2" customWidth="1"/>
    <col min="3847" max="3848" width="17.42578125" style="2" customWidth="1"/>
    <col min="3849" max="3849" width="19.5703125" style="2" customWidth="1"/>
    <col min="3850" max="3850" width="15.85546875" style="2" customWidth="1"/>
    <col min="3851" max="3851" width="14.5703125" style="2" customWidth="1"/>
    <col min="3852" max="3854" width="0" style="2" hidden="1" customWidth="1"/>
    <col min="3855" max="3856" width="14.42578125" style="2" customWidth="1"/>
    <col min="3857" max="3857" width="11.7109375" style="2" customWidth="1"/>
    <col min="3858" max="3858" width="13.28515625" style="2" customWidth="1"/>
    <col min="3859" max="3859" width="10.5703125" style="2" bestFit="1" customWidth="1"/>
    <col min="3860" max="3860" width="13.28515625" style="2" customWidth="1"/>
    <col min="3861" max="4097" width="8.7109375" style="2"/>
    <col min="4098" max="4098" width="17.28515625" style="2" customWidth="1"/>
    <col min="4099" max="4099" width="12.5703125" style="2" customWidth="1"/>
    <col min="4100" max="4100" width="13" style="2" customWidth="1"/>
    <col min="4101" max="4101" width="13.42578125" style="2" customWidth="1"/>
    <col min="4102" max="4102" width="19.5703125" style="2" customWidth="1"/>
    <col min="4103" max="4104" width="17.42578125" style="2" customWidth="1"/>
    <col min="4105" max="4105" width="19.5703125" style="2" customWidth="1"/>
    <col min="4106" max="4106" width="15.85546875" style="2" customWidth="1"/>
    <col min="4107" max="4107" width="14.5703125" style="2" customWidth="1"/>
    <col min="4108" max="4110" width="0" style="2" hidden="1" customWidth="1"/>
    <col min="4111" max="4112" width="14.42578125" style="2" customWidth="1"/>
    <col min="4113" max="4113" width="11.7109375" style="2" customWidth="1"/>
    <col min="4114" max="4114" width="13.28515625" style="2" customWidth="1"/>
    <col min="4115" max="4115" width="10.5703125" style="2" bestFit="1" customWidth="1"/>
    <col min="4116" max="4116" width="13.28515625" style="2" customWidth="1"/>
    <col min="4117" max="4353" width="8.7109375" style="2"/>
    <col min="4354" max="4354" width="17.28515625" style="2" customWidth="1"/>
    <col min="4355" max="4355" width="12.5703125" style="2" customWidth="1"/>
    <col min="4356" max="4356" width="13" style="2" customWidth="1"/>
    <col min="4357" max="4357" width="13.42578125" style="2" customWidth="1"/>
    <col min="4358" max="4358" width="19.5703125" style="2" customWidth="1"/>
    <col min="4359" max="4360" width="17.42578125" style="2" customWidth="1"/>
    <col min="4361" max="4361" width="19.5703125" style="2" customWidth="1"/>
    <col min="4362" max="4362" width="15.85546875" style="2" customWidth="1"/>
    <col min="4363" max="4363" width="14.5703125" style="2" customWidth="1"/>
    <col min="4364" max="4366" width="0" style="2" hidden="1" customWidth="1"/>
    <col min="4367" max="4368" width="14.42578125" style="2" customWidth="1"/>
    <col min="4369" max="4369" width="11.7109375" style="2" customWidth="1"/>
    <col min="4370" max="4370" width="13.28515625" style="2" customWidth="1"/>
    <col min="4371" max="4371" width="10.5703125" style="2" bestFit="1" customWidth="1"/>
    <col min="4372" max="4372" width="13.28515625" style="2" customWidth="1"/>
    <col min="4373" max="4609" width="8.7109375" style="2"/>
    <col min="4610" max="4610" width="17.28515625" style="2" customWidth="1"/>
    <col min="4611" max="4611" width="12.5703125" style="2" customWidth="1"/>
    <col min="4612" max="4612" width="13" style="2" customWidth="1"/>
    <col min="4613" max="4613" width="13.42578125" style="2" customWidth="1"/>
    <col min="4614" max="4614" width="19.5703125" style="2" customWidth="1"/>
    <col min="4615" max="4616" width="17.42578125" style="2" customWidth="1"/>
    <col min="4617" max="4617" width="19.5703125" style="2" customWidth="1"/>
    <col min="4618" max="4618" width="15.85546875" style="2" customWidth="1"/>
    <col min="4619" max="4619" width="14.5703125" style="2" customWidth="1"/>
    <col min="4620" max="4622" width="0" style="2" hidden="1" customWidth="1"/>
    <col min="4623" max="4624" width="14.42578125" style="2" customWidth="1"/>
    <col min="4625" max="4625" width="11.7109375" style="2" customWidth="1"/>
    <col min="4626" max="4626" width="13.28515625" style="2" customWidth="1"/>
    <col min="4627" max="4627" width="10.5703125" style="2" bestFit="1" customWidth="1"/>
    <col min="4628" max="4628" width="13.28515625" style="2" customWidth="1"/>
    <col min="4629" max="4865" width="8.7109375" style="2"/>
    <col min="4866" max="4866" width="17.28515625" style="2" customWidth="1"/>
    <col min="4867" max="4867" width="12.5703125" style="2" customWidth="1"/>
    <col min="4868" max="4868" width="13" style="2" customWidth="1"/>
    <col min="4869" max="4869" width="13.42578125" style="2" customWidth="1"/>
    <col min="4870" max="4870" width="19.5703125" style="2" customWidth="1"/>
    <col min="4871" max="4872" width="17.42578125" style="2" customWidth="1"/>
    <col min="4873" max="4873" width="19.5703125" style="2" customWidth="1"/>
    <col min="4874" max="4874" width="15.85546875" style="2" customWidth="1"/>
    <col min="4875" max="4875" width="14.5703125" style="2" customWidth="1"/>
    <col min="4876" max="4878" width="0" style="2" hidden="1" customWidth="1"/>
    <col min="4879" max="4880" width="14.42578125" style="2" customWidth="1"/>
    <col min="4881" max="4881" width="11.7109375" style="2" customWidth="1"/>
    <col min="4882" max="4882" width="13.28515625" style="2" customWidth="1"/>
    <col min="4883" max="4883" width="10.5703125" style="2" bestFit="1" customWidth="1"/>
    <col min="4884" max="4884" width="13.28515625" style="2" customWidth="1"/>
    <col min="4885" max="5121" width="8.7109375" style="2"/>
    <col min="5122" max="5122" width="17.28515625" style="2" customWidth="1"/>
    <col min="5123" max="5123" width="12.5703125" style="2" customWidth="1"/>
    <col min="5124" max="5124" width="13" style="2" customWidth="1"/>
    <col min="5125" max="5125" width="13.42578125" style="2" customWidth="1"/>
    <col min="5126" max="5126" width="19.5703125" style="2" customWidth="1"/>
    <col min="5127" max="5128" width="17.42578125" style="2" customWidth="1"/>
    <col min="5129" max="5129" width="19.5703125" style="2" customWidth="1"/>
    <col min="5130" max="5130" width="15.85546875" style="2" customWidth="1"/>
    <col min="5131" max="5131" width="14.5703125" style="2" customWidth="1"/>
    <col min="5132" max="5134" width="0" style="2" hidden="1" customWidth="1"/>
    <col min="5135" max="5136" width="14.42578125" style="2" customWidth="1"/>
    <col min="5137" max="5137" width="11.7109375" style="2" customWidth="1"/>
    <col min="5138" max="5138" width="13.28515625" style="2" customWidth="1"/>
    <col min="5139" max="5139" width="10.5703125" style="2" bestFit="1" customWidth="1"/>
    <col min="5140" max="5140" width="13.28515625" style="2" customWidth="1"/>
    <col min="5141" max="5377" width="8.7109375" style="2"/>
    <col min="5378" max="5378" width="17.28515625" style="2" customWidth="1"/>
    <col min="5379" max="5379" width="12.5703125" style="2" customWidth="1"/>
    <col min="5380" max="5380" width="13" style="2" customWidth="1"/>
    <col min="5381" max="5381" width="13.42578125" style="2" customWidth="1"/>
    <col min="5382" max="5382" width="19.5703125" style="2" customWidth="1"/>
    <col min="5383" max="5384" width="17.42578125" style="2" customWidth="1"/>
    <col min="5385" max="5385" width="19.5703125" style="2" customWidth="1"/>
    <col min="5386" max="5386" width="15.85546875" style="2" customWidth="1"/>
    <col min="5387" max="5387" width="14.5703125" style="2" customWidth="1"/>
    <col min="5388" max="5390" width="0" style="2" hidden="1" customWidth="1"/>
    <col min="5391" max="5392" width="14.42578125" style="2" customWidth="1"/>
    <col min="5393" max="5393" width="11.7109375" style="2" customWidth="1"/>
    <col min="5394" max="5394" width="13.28515625" style="2" customWidth="1"/>
    <col min="5395" max="5395" width="10.5703125" style="2" bestFit="1" customWidth="1"/>
    <col min="5396" max="5396" width="13.28515625" style="2" customWidth="1"/>
    <col min="5397" max="5633" width="8.7109375" style="2"/>
    <col min="5634" max="5634" width="17.28515625" style="2" customWidth="1"/>
    <col min="5635" max="5635" width="12.5703125" style="2" customWidth="1"/>
    <col min="5636" max="5636" width="13" style="2" customWidth="1"/>
    <col min="5637" max="5637" width="13.42578125" style="2" customWidth="1"/>
    <col min="5638" max="5638" width="19.5703125" style="2" customWidth="1"/>
    <col min="5639" max="5640" width="17.42578125" style="2" customWidth="1"/>
    <col min="5641" max="5641" width="19.5703125" style="2" customWidth="1"/>
    <col min="5642" max="5642" width="15.85546875" style="2" customWidth="1"/>
    <col min="5643" max="5643" width="14.5703125" style="2" customWidth="1"/>
    <col min="5644" max="5646" width="0" style="2" hidden="1" customWidth="1"/>
    <col min="5647" max="5648" width="14.42578125" style="2" customWidth="1"/>
    <col min="5649" max="5649" width="11.7109375" style="2" customWidth="1"/>
    <col min="5650" max="5650" width="13.28515625" style="2" customWidth="1"/>
    <col min="5651" max="5651" width="10.5703125" style="2" bestFit="1" customWidth="1"/>
    <col min="5652" max="5652" width="13.28515625" style="2" customWidth="1"/>
    <col min="5653" max="5889" width="8.7109375" style="2"/>
    <col min="5890" max="5890" width="17.28515625" style="2" customWidth="1"/>
    <col min="5891" max="5891" width="12.5703125" style="2" customWidth="1"/>
    <col min="5892" max="5892" width="13" style="2" customWidth="1"/>
    <col min="5893" max="5893" width="13.42578125" style="2" customWidth="1"/>
    <col min="5894" max="5894" width="19.5703125" style="2" customWidth="1"/>
    <col min="5895" max="5896" width="17.42578125" style="2" customWidth="1"/>
    <col min="5897" max="5897" width="19.5703125" style="2" customWidth="1"/>
    <col min="5898" max="5898" width="15.85546875" style="2" customWidth="1"/>
    <col min="5899" max="5899" width="14.5703125" style="2" customWidth="1"/>
    <col min="5900" max="5902" width="0" style="2" hidden="1" customWidth="1"/>
    <col min="5903" max="5904" width="14.42578125" style="2" customWidth="1"/>
    <col min="5905" max="5905" width="11.7109375" style="2" customWidth="1"/>
    <col min="5906" max="5906" width="13.28515625" style="2" customWidth="1"/>
    <col min="5907" max="5907" width="10.5703125" style="2" bestFit="1" customWidth="1"/>
    <col min="5908" max="5908" width="13.28515625" style="2" customWidth="1"/>
    <col min="5909" max="6145" width="8.7109375" style="2"/>
    <col min="6146" max="6146" width="17.28515625" style="2" customWidth="1"/>
    <col min="6147" max="6147" width="12.5703125" style="2" customWidth="1"/>
    <col min="6148" max="6148" width="13" style="2" customWidth="1"/>
    <col min="6149" max="6149" width="13.42578125" style="2" customWidth="1"/>
    <col min="6150" max="6150" width="19.5703125" style="2" customWidth="1"/>
    <col min="6151" max="6152" width="17.42578125" style="2" customWidth="1"/>
    <col min="6153" max="6153" width="19.5703125" style="2" customWidth="1"/>
    <col min="6154" max="6154" width="15.85546875" style="2" customWidth="1"/>
    <col min="6155" max="6155" width="14.5703125" style="2" customWidth="1"/>
    <col min="6156" max="6158" width="0" style="2" hidden="1" customWidth="1"/>
    <col min="6159" max="6160" width="14.42578125" style="2" customWidth="1"/>
    <col min="6161" max="6161" width="11.7109375" style="2" customWidth="1"/>
    <col min="6162" max="6162" width="13.28515625" style="2" customWidth="1"/>
    <col min="6163" max="6163" width="10.5703125" style="2" bestFit="1" customWidth="1"/>
    <col min="6164" max="6164" width="13.28515625" style="2" customWidth="1"/>
    <col min="6165" max="6401" width="8.7109375" style="2"/>
    <col min="6402" max="6402" width="17.28515625" style="2" customWidth="1"/>
    <col min="6403" max="6403" width="12.5703125" style="2" customWidth="1"/>
    <col min="6404" max="6404" width="13" style="2" customWidth="1"/>
    <col min="6405" max="6405" width="13.42578125" style="2" customWidth="1"/>
    <col min="6406" max="6406" width="19.5703125" style="2" customWidth="1"/>
    <col min="6407" max="6408" width="17.42578125" style="2" customWidth="1"/>
    <col min="6409" max="6409" width="19.5703125" style="2" customWidth="1"/>
    <col min="6410" max="6410" width="15.85546875" style="2" customWidth="1"/>
    <col min="6411" max="6411" width="14.5703125" style="2" customWidth="1"/>
    <col min="6412" max="6414" width="0" style="2" hidden="1" customWidth="1"/>
    <col min="6415" max="6416" width="14.42578125" style="2" customWidth="1"/>
    <col min="6417" max="6417" width="11.7109375" style="2" customWidth="1"/>
    <col min="6418" max="6418" width="13.28515625" style="2" customWidth="1"/>
    <col min="6419" max="6419" width="10.5703125" style="2" bestFit="1" customWidth="1"/>
    <col min="6420" max="6420" width="13.28515625" style="2" customWidth="1"/>
    <col min="6421" max="6657" width="8.7109375" style="2"/>
    <col min="6658" max="6658" width="17.28515625" style="2" customWidth="1"/>
    <col min="6659" max="6659" width="12.5703125" style="2" customWidth="1"/>
    <col min="6660" max="6660" width="13" style="2" customWidth="1"/>
    <col min="6661" max="6661" width="13.42578125" style="2" customWidth="1"/>
    <col min="6662" max="6662" width="19.5703125" style="2" customWidth="1"/>
    <col min="6663" max="6664" width="17.42578125" style="2" customWidth="1"/>
    <col min="6665" max="6665" width="19.5703125" style="2" customWidth="1"/>
    <col min="6666" max="6666" width="15.85546875" style="2" customWidth="1"/>
    <col min="6667" max="6667" width="14.5703125" style="2" customWidth="1"/>
    <col min="6668" max="6670" width="0" style="2" hidden="1" customWidth="1"/>
    <col min="6671" max="6672" width="14.42578125" style="2" customWidth="1"/>
    <col min="6673" max="6673" width="11.7109375" style="2" customWidth="1"/>
    <col min="6674" max="6674" width="13.28515625" style="2" customWidth="1"/>
    <col min="6675" max="6675" width="10.5703125" style="2" bestFit="1" customWidth="1"/>
    <col min="6676" max="6676" width="13.28515625" style="2" customWidth="1"/>
    <col min="6677" max="6913" width="8.7109375" style="2"/>
    <col min="6914" max="6914" width="17.28515625" style="2" customWidth="1"/>
    <col min="6915" max="6915" width="12.5703125" style="2" customWidth="1"/>
    <col min="6916" max="6916" width="13" style="2" customWidth="1"/>
    <col min="6917" max="6917" width="13.42578125" style="2" customWidth="1"/>
    <col min="6918" max="6918" width="19.5703125" style="2" customWidth="1"/>
    <col min="6919" max="6920" width="17.42578125" style="2" customWidth="1"/>
    <col min="6921" max="6921" width="19.5703125" style="2" customWidth="1"/>
    <col min="6922" max="6922" width="15.85546875" style="2" customWidth="1"/>
    <col min="6923" max="6923" width="14.5703125" style="2" customWidth="1"/>
    <col min="6924" max="6926" width="0" style="2" hidden="1" customWidth="1"/>
    <col min="6927" max="6928" width="14.42578125" style="2" customWidth="1"/>
    <col min="6929" max="6929" width="11.7109375" style="2" customWidth="1"/>
    <col min="6930" max="6930" width="13.28515625" style="2" customWidth="1"/>
    <col min="6931" max="6931" width="10.5703125" style="2" bestFit="1" customWidth="1"/>
    <col min="6932" max="6932" width="13.28515625" style="2" customWidth="1"/>
    <col min="6933" max="7169" width="8.7109375" style="2"/>
    <col min="7170" max="7170" width="17.28515625" style="2" customWidth="1"/>
    <col min="7171" max="7171" width="12.5703125" style="2" customWidth="1"/>
    <col min="7172" max="7172" width="13" style="2" customWidth="1"/>
    <col min="7173" max="7173" width="13.42578125" style="2" customWidth="1"/>
    <col min="7174" max="7174" width="19.5703125" style="2" customWidth="1"/>
    <col min="7175" max="7176" width="17.42578125" style="2" customWidth="1"/>
    <col min="7177" max="7177" width="19.5703125" style="2" customWidth="1"/>
    <col min="7178" max="7178" width="15.85546875" style="2" customWidth="1"/>
    <col min="7179" max="7179" width="14.5703125" style="2" customWidth="1"/>
    <col min="7180" max="7182" width="0" style="2" hidden="1" customWidth="1"/>
    <col min="7183" max="7184" width="14.42578125" style="2" customWidth="1"/>
    <col min="7185" max="7185" width="11.7109375" style="2" customWidth="1"/>
    <col min="7186" max="7186" width="13.28515625" style="2" customWidth="1"/>
    <col min="7187" max="7187" width="10.5703125" style="2" bestFit="1" customWidth="1"/>
    <col min="7188" max="7188" width="13.28515625" style="2" customWidth="1"/>
    <col min="7189" max="7425" width="8.7109375" style="2"/>
    <col min="7426" max="7426" width="17.28515625" style="2" customWidth="1"/>
    <col min="7427" max="7427" width="12.5703125" style="2" customWidth="1"/>
    <col min="7428" max="7428" width="13" style="2" customWidth="1"/>
    <col min="7429" max="7429" width="13.42578125" style="2" customWidth="1"/>
    <col min="7430" max="7430" width="19.5703125" style="2" customWidth="1"/>
    <col min="7431" max="7432" width="17.42578125" style="2" customWidth="1"/>
    <col min="7433" max="7433" width="19.5703125" style="2" customWidth="1"/>
    <col min="7434" max="7434" width="15.85546875" style="2" customWidth="1"/>
    <col min="7435" max="7435" width="14.5703125" style="2" customWidth="1"/>
    <col min="7436" max="7438" width="0" style="2" hidden="1" customWidth="1"/>
    <col min="7439" max="7440" width="14.42578125" style="2" customWidth="1"/>
    <col min="7441" max="7441" width="11.7109375" style="2" customWidth="1"/>
    <col min="7442" max="7442" width="13.28515625" style="2" customWidth="1"/>
    <col min="7443" max="7443" width="10.5703125" style="2" bestFit="1" customWidth="1"/>
    <col min="7444" max="7444" width="13.28515625" style="2" customWidth="1"/>
    <col min="7445" max="7681" width="8.7109375" style="2"/>
    <col min="7682" max="7682" width="17.28515625" style="2" customWidth="1"/>
    <col min="7683" max="7683" width="12.5703125" style="2" customWidth="1"/>
    <col min="7684" max="7684" width="13" style="2" customWidth="1"/>
    <col min="7685" max="7685" width="13.42578125" style="2" customWidth="1"/>
    <col min="7686" max="7686" width="19.5703125" style="2" customWidth="1"/>
    <col min="7687" max="7688" width="17.42578125" style="2" customWidth="1"/>
    <col min="7689" max="7689" width="19.5703125" style="2" customWidth="1"/>
    <col min="7690" max="7690" width="15.85546875" style="2" customWidth="1"/>
    <col min="7691" max="7691" width="14.5703125" style="2" customWidth="1"/>
    <col min="7692" max="7694" width="0" style="2" hidden="1" customWidth="1"/>
    <col min="7695" max="7696" width="14.42578125" style="2" customWidth="1"/>
    <col min="7697" max="7697" width="11.7109375" style="2" customWidth="1"/>
    <col min="7698" max="7698" width="13.28515625" style="2" customWidth="1"/>
    <col min="7699" max="7699" width="10.5703125" style="2" bestFit="1" customWidth="1"/>
    <col min="7700" max="7700" width="13.28515625" style="2" customWidth="1"/>
    <col min="7701" max="7937" width="8.7109375" style="2"/>
    <col min="7938" max="7938" width="17.28515625" style="2" customWidth="1"/>
    <col min="7939" max="7939" width="12.5703125" style="2" customWidth="1"/>
    <col min="7940" max="7940" width="13" style="2" customWidth="1"/>
    <col min="7941" max="7941" width="13.42578125" style="2" customWidth="1"/>
    <col min="7942" max="7942" width="19.5703125" style="2" customWidth="1"/>
    <col min="7943" max="7944" width="17.42578125" style="2" customWidth="1"/>
    <col min="7945" max="7945" width="19.5703125" style="2" customWidth="1"/>
    <col min="7946" max="7946" width="15.85546875" style="2" customWidth="1"/>
    <col min="7947" max="7947" width="14.5703125" style="2" customWidth="1"/>
    <col min="7948" max="7950" width="0" style="2" hidden="1" customWidth="1"/>
    <col min="7951" max="7952" width="14.42578125" style="2" customWidth="1"/>
    <col min="7953" max="7953" width="11.7109375" style="2" customWidth="1"/>
    <col min="7954" max="7954" width="13.28515625" style="2" customWidth="1"/>
    <col min="7955" max="7955" width="10.5703125" style="2" bestFit="1" customWidth="1"/>
    <col min="7956" max="7956" width="13.28515625" style="2" customWidth="1"/>
    <col min="7957" max="8193" width="8.7109375" style="2"/>
    <col min="8194" max="8194" width="17.28515625" style="2" customWidth="1"/>
    <col min="8195" max="8195" width="12.5703125" style="2" customWidth="1"/>
    <col min="8196" max="8196" width="13" style="2" customWidth="1"/>
    <col min="8197" max="8197" width="13.42578125" style="2" customWidth="1"/>
    <col min="8198" max="8198" width="19.5703125" style="2" customWidth="1"/>
    <col min="8199" max="8200" width="17.42578125" style="2" customWidth="1"/>
    <col min="8201" max="8201" width="19.5703125" style="2" customWidth="1"/>
    <col min="8202" max="8202" width="15.85546875" style="2" customWidth="1"/>
    <col min="8203" max="8203" width="14.5703125" style="2" customWidth="1"/>
    <col min="8204" max="8206" width="0" style="2" hidden="1" customWidth="1"/>
    <col min="8207" max="8208" width="14.42578125" style="2" customWidth="1"/>
    <col min="8209" max="8209" width="11.7109375" style="2" customWidth="1"/>
    <col min="8210" max="8210" width="13.28515625" style="2" customWidth="1"/>
    <col min="8211" max="8211" width="10.5703125" style="2" bestFit="1" customWidth="1"/>
    <col min="8212" max="8212" width="13.28515625" style="2" customWidth="1"/>
    <col min="8213" max="8449" width="8.7109375" style="2"/>
    <col min="8450" max="8450" width="17.28515625" style="2" customWidth="1"/>
    <col min="8451" max="8451" width="12.5703125" style="2" customWidth="1"/>
    <col min="8452" max="8452" width="13" style="2" customWidth="1"/>
    <col min="8453" max="8453" width="13.42578125" style="2" customWidth="1"/>
    <col min="8454" max="8454" width="19.5703125" style="2" customWidth="1"/>
    <col min="8455" max="8456" width="17.42578125" style="2" customWidth="1"/>
    <col min="8457" max="8457" width="19.5703125" style="2" customWidth="1"/>
    <col min="8458" max="8458" width="15.85546875" style="2" customWidth="1"/>
    <col min="8459" max="8459" width="14.5703125" style="2" customWidth="1"/>
    <col min="8460" max="8462" width="0" style="2" hidden="1" customWidth="1"/>
    <col min="8463" max="8464" width="14.42578125" style="2" customWidth="1"/>
    <col min="8465" max="8465" width="11.7109375" style="2" customWidth="1"/>
    <col min="8466" max="8466" width="13.28515625" style="2" customWidth="1"/>
    <col min="8467" max="8467" width="10.5703125" style="2" bestFit="1" customWidth="1"/>
    <col min="8468" max="8468" width="13.28515625" style="2" customWidth="1"/>
    <col min="8469" max="8705" width="8.7109375" style="2"/>
    <col min="8706" max="8706" width="17.28515625" style="2" customWidth="1"/>
    <col min="8707" max="8707" width="12.5703125" style="2" customWidth="1"/>
    <col min="8708" max="8708" width="13" style="2" customWidth="1"/>
    <col min="8709" max="8709" width="13.42578125" style="2" customWidth="1"/>
    <col min="8710" max="8710" width="19.5703125" style="2" customWidth="1"/>
    <col min="8711" max="8712" width="17.42578125" style="2" customWidth="1"/>
    <col min="8713" max="8713" width="19.5703125" style="2" customWidth="1"/>
    <col min="8714" max="8714" width="15.85546875" style="2" customWidth="1"/>
    <col min="8715" max="8715" width="14.5703125" style="2" customWidth="1"/>
    <col min="8716" max="8718" width="0" style="2" hidden="1" customWidth="1"/>
    <col min="8719" max="8720" width="14.42578125" style="2" customWidth="1"/>
    <col min="8721" max="8721" width="11.7109375" style="2" customWidth="1"/>
    <col min="8722" max="8722" width="13.28515625" style="2" customWidth="1"/>
    <col min="8723" max="8723" width="10.5703125" style="2" bestFit="1" customWidth="1"/>
    <col min="8724" max="8724" width="13.28515625" style="2" customWidth="1"/>
    <col min="8725" max="8961" width="8.7109375" style="2"/>
    <col min="8962" max="8962" width="17.28515625" style="2" customWidth="1"/>
    <col min="8963" max="8963" width="12.5703125" style="2" customWidth="1"/>
    <col min="8964" max="8964" width="13" style="2" customWidth="1"/>
    <col min="8965" max="8965" width="13.42578125" style="2" customWidth="1"/>
    <col min="8966" max="8966" width="19.5703125" style="2" customWidth="1"/>
    <col min="8967" max="8968" width="17.42578125" style="2" customWidth="1"/>
    <col min="8969" max="8969" width="19.5703125" style="2" customWidth="1"/>
    <col min="8970" max="8970" width="15.85546875" style="2" customWidth="1"/>
    <col min="8971" max="8971" width="14.5703125" style="2" customWidth="1"/>
    <col min="8972" max="8974" width="0" style="2" hidden="1" customWidth="1"/>
    <col min="8975" max="8976" width="14.42578125" style="2" customWidth="1"/>
    <col min="8977" max="8977" width="11.7109375" style="2" customWidth="1"/>
    <col min="8978" max="8978" width="13.28515625" style="2" customWidth="1"/>
    <col min="8979" max="8979" width="10.5703125" style="2" bestFit="1" customWidth="1"/>
    <col min="8980" max="8980" width="13.28515625" style="2" customWidth="1"/>
    <col min="8981" max="9217" width="8.7109375" style="2"/>
    <col min="9218" max="9218" width="17.28515625" style="2" customWidth="1"/>
    <col min="9219" max="9219" width="12.5703125" style="2" customWidth="1"/>
    <col min="9220" max="9220" width="13" style="2" customWidth="1"/>
    <col min="9221" max="9221" width="13.42578125" style="2" customWidth="1"/>
    <col min="9222" max="9222" width="19.5703125" style="2" customWidth="1"/>
    <col min="9223" max="9224" width="17.42578125" style="2" customWidth="1"/>
    <col min="9225" max="9225" width="19.5703125" style="2" customWidth="1"/>
    <col min="9226" max="9226" width="15.85546875" style="2" customWidth="1"/>
    <col min="9227" max="9227" width="14.5703125" style="2" customWidth="1"/>
    <col min="9228" max="9230" width="0" style="2" hidden="1" customWidth="1"/>
    <col min="9231" max="9232" width="14.42578125" style="2" customWidth="1"/>
    <col min="9233" max="9233" width="11.7109375" style="2" customWidth="1"/>
    <col min="9234" max="9234" width="13.28515625" style="2" customWidth="1"/>
    <col min="9235" max="9235" width="10.5703125" style="2" bestFit="1" customWidth="1"/>
    <col min="9236" max="9236" width="13.28515625" style="2" customWidth="1"/>
    <col min="9237" max="9473" width="8.7109375" style="2"/>
    <col min="9474" max="9474" width="17.28515625" style="2" customWidth="1"/>
    <col min="9475" max="9475" width="12.5703125" style="2" customWidth="1"/>
    <col min="9476" max="9476" width="13" style="2" customWidth="1"/>
    <col min="9477" max="9477" width="13.42578125" style="2" customWidth="1"/>
    <col min="9478" max="9478" width="19.5703125" style="2" customWidth="1"/>
    <col min="9479" max="9480" width="17.42578125" style="2" customWidth="1"/>
    <col min="9481" max="9481" width="19.5703125" style="2" customWidth="1"/>
    <col min="9482" max="9482" width="15.85546875" style="2" customWidth="1"/>
    <col min="9483" max="9483" width="14.5703125" style="2" customWidth="1"/>
    <col min="9484" max="9486" width="0" style="2" hidden="1" customWidth="1"/>
    <col min="9487" max="9488" width="14.42578125" style="2" customWidth="1"/>
    <col min="9489" max="9489" width="11.7109375" style="2" customWidth="1"/>
    <col min="9490" max="9490" width="13.28515625" style="2" customWidth="1"/>
    <col min="9491" max="9491" width="10.5703125" style="2" bestFit="1" customWidth="1"/>
    <col min="9492" max="9492" width="13.28515625" style="2" customWidth="1"/>
    <col min="9493" max="9729" width="8.7109375" style="2"/>
    <col min="9730" max="9730" width="17.28515625" style="2" customWidth="1"/>
    <col min="9731" max="9731" width="12.5703125" style="2" customWidth="1"/>
    <col min="9732" max="9732" width="13" style="2" customWidth="1"/>
    <col min="9733" max="9733" width="13.42578125" style="2" customWidth="1"/>
    <col min="9734" max="9734" width="19.5703125" style="2" customWidth="1"/>
    <col min="9735" max="9736" width="17.42578125" style="2" customWidth="1"/>
    <col min="9737" max="9737" width="19.5703125" style="2" customWidth="1"/>
    <col min="9738" max="9738" width="15.85546875" style="2" customWidth="1"/>
    <col min="9739" max="9739" width="14.5703125" style="2" customWidth="1"/>
    <col min="9740" max="9742" width="0" style="2" hidden="1" customWidth="1"/>
    <col min="9743" max="9744" width="14.42578125" style="2" customWidth="1"/>
    <col min="9745" max="9745" width="11.7109375" style="2" customWidth="1"/>
    <col min="9746" max="9746" width="13.28515625" style="2" customWidth="1"/>
    <col min="9747" max="9747" width="10.5703125" style="2" bestFit="1" customWidth="1"/>
    <col min="9748" max="9748" width="13.28515625" style="2" customWidth="1"/>
    <col min="9749" max="9985" width="8.7109375" style="2"/>
    <col min="9986" max="9986" width="17.28515625" style="2" customWidth="1"/>
    <col min="9987" max="9987" width="12.5703125" style="2" customWidth="1"/>
    <col min="9988" max="9988" width="13" style="2" customWidth="1"/>
    <col min="9989" max="9989" width="13.42578125" style="2" customWidth="1"/>
    <col min="9990" max="9990" width="19.5703125" style="2" customWidth="1"/>
    <col min="9991" max="9992" width="17.42578125" style="2" customWidth="1"/>
    <col min="9993" max="9993" width="19.5703125" style="2" customWidth="1"/>
    <col min="9994" max="9994" width="15.85546875" style="2" customWidth="1"/>
    <col min="9995" max="9995" width="14.5703125" style="2" customWidth="1"/>
    <col min="9996" max="9998" width="0" style="2" hidden="1" customWidth="1"/>
    <col min="9999" max="10000" width="14.42578125" style="2" customWidth="1"/>
    <col min="10001" max="10001" width="11.7109375" style="2" customWidth="1"/>
    <col min="10002" max="10002" width="13.28515625" style="2" customWidth="1"/>
    <col min="10003" max="10003" width="10.5703125" style="2" bestFit="1" customWidth="1"/>
    <col min="10004" max="10004" width="13.28515625" style="2" customWidth="1"/>
    <col min="10005" max="10241" width="8.7109375" style="2"/>
    <col min="10242" max="10242" width="17.28515625" style="2" customWidth="1"/>
    <col min="10243" max="10243" width="12.5703125" style="2" customWidth="1"/>
    <col min="10244" max="10244" width="13" style="2" customWidth="1"/>
    <col min="10245" max="10245" width="13.42578125" style="2" customWidth="1"/>
    <col min="10246" max="10246" width="19.5703125" style="2" customWidth="1"/>
    <col min="10247" max="10248" width="17.42578125" style="2" customWidth="1"/>
    <col min="10249" max="10249" width="19.5703125" style="2" customWidth="1"/>
    <col min="10250" max="10250" width="15.85546875" style="2" customWidth="1"/>
    <col min="10251" max="10251" width="14.5703125" style="2" customWidth="1"/>
    <col min="10252" max="10254" width="0" style="2" hidden="1" customWidth="1"/>
    <col min="10255" max="10256" width="14.42578125" style="2" customWidth="1"/>
    <col min="10257" max="10257" width="11.7109375" style="2" customWidth="1"/>
    <col min="10258" max="10258" width="13.28515625" style="2" customWidth="1"/>
    <col min="10259" max="10259" width="10.5703125" style="2" bestFit="1" customWidth="1"/>
    <col min="10260" max="10260" width="13.28515625" style="2" customWidth="1"/>
    <col min="10261" max="10497" width="8.7109375" style="2"/>
    <col min="10498" max="10498" width="17.28515625" style="2" customWidth="1"/>
    <col min="10499" max="10499" width="12.5703125" style="2" customWidth="1"/>
    <col min="10500" max="10500" width="13" style="2" customWidth="1"/>
    <col min="10501" max="10501" width="13.42578125" style="2" customWidth="1"/>
    <col min="10502" max="10502" width="19.5703125" style="2" customWidth="1"/>
    <col min="10503" max="10504" width="17.42578125" style="2" customWidth="1"/>
    <col min="10505" max="10505" width="19.5703125" style="2" customWidth="1"/>
    <col min="10506" max="10506" width="15.85546875" style="2" customWidth="1"/>
    <col min="10507" max="10507" width="14.5703125" style="2" customWidth="1"/>
    <col min="10508" max="10510" width="0" style="2" hidden="1" customWidth="1"/>
    <col min="10511" max="10512" width="14.42578125" style="2" customWidth="1"/>
    <col min="10513" max="10513" width="11.7109375" style="2" customWidth="1"/>
    <col min="10514" max="10514" width="13.28515625" style="2" customWidth="1"/>
    <col min="10515" max="10515" width="10.5703125" style="2" bestFit="1" customWidth="1"/>
    <col min="10516" max="10516" width="13.28515625" style="2" customWidth="1"/>
    <col min="10517" max="10753" width="8.7109375" style="2"/>
    <col min="10754" max="10754" width="17.28515625" style="2" customWidth="1"/>
    <col min="10755" max="10755" width="12.5703125" style="2" customWidth="1"/>
    <col min="10756" max="10756" width="13" style="2" customWidth="1"/>
    <col min="10757" max="10757" width="13.42578125" style="2" customWidth="1"/>
    <col min="10758" max="10758" width="19.5703125" style="2" customWidth="1"/>
    <col min="10759" max="10760" width="17.42578125" style="2" customWidth="1"/>
    <col min="10761" max="10761" width="19.5703125" style="2" customWidth="1"/>
    <col min="10762" max="10762" width="15.85546875" style="2" customWidth="1"/>
    <col min="10763" max="10763" width="14.5703125" style="2" customWidth="1"/>
    <col min="10764" max="10766" width="0" style="2" hidden="1" customWidth="1"/>
    <col min="10767" max="10768" width="14.42578125" style="2" customWidth="1"/>
    <col min="10769" max="10769" width="11.7109375" style="2" customWidth="1"/>
    <col min="10770" max="10770" width="13.28515625" style="2" customWidth="1"/>
    <col min="10771" max="10771" width="10.5703125" style="2" bestFit="1" customWidth="1"/>
    <col min="10772" max="10772" width="13.28515625" style="2" customWidth="1"/>
    <col min="10773" max="11009" width="8.7109375" style="2"/>
    <col min="11010" max="11010" width="17.28515625" style="2" customWidth="1"/>
    <col min="11011" max="11011" width="12.5703125" style="2" customWidth="1"/>
    <col min="11012" max="11012" width="13" style="2" customWidth="1"/>
    <col min="11013" max="11013" width="13.42578125" style="2" customWidth="1"/>
    <col min="11014" max="11014" width="19.5703125" style="2" customWidth="1"/>
    <col min="11015" max="11016" width="17.42578125" style="2" customWidth="1"/>
    <col min="11017" max="11017" width="19.5703125" style="2" customWidth="1"/>
    <col min="11018" max="11018" width="15.85546875" style="2" customWidth="1"/>
    <col min="11019" max="11019" width="14.5703125" style="2" customWidth="1"/>
    <col min="11020" max="11022" width="0" style="2" hidden="1" customWidth="1"/>
    <col min="11023" max="11024" width="14.42578125" style="2" customWidth="1"/>
    <col min="11025" max="11025" width="11.7109375" style="2" customWidth="1"/>
    <col min="11026" max="11026" width="13.28515625" style="2" customWidth="1"/>
    <col min="11027" max="11027" width="10.5703125" style="2" bestFit="1" customWidth="1"/>
    <col min="11028" max="11028" width="13.28515625" style="2" customWidth="1"/>
    <col min="11029" max="11265" width="8.7109375" style="2"/>
    <col min="11266" max="11266" width="17.28515625" style="2" customWidth="1"/>
    <col min="11267" max="11267" width="12.5703125" style="2" customWidth="1"/>
    <col min="11268" max="11268" width="13" style="2" customWidth="1"/>
    <col min="11269" max="11269" width="13.42578125" style="2" customWidth="1"/>
    <col min="11270" max="11270" width="19.5703125" style="2" customWidth="1"/>
    <col min="11271" max="11272" width="17.42578125" style="2" customWidth="1"/>
    <col min="11273" max="11273" width="19.5703125" style="2" customWidth="1"/>
    <col min="11274" max="11274" width="15.85546875" style="2" customWidth="1"/>
    <col min="11275" max="11275" width="14.5703125" style="2" customWidth="1"/>
    <col min="11276" max="11278" width="0" style="2" hidden="1" customWidth="1"/>
    <col min="11279" max="11280" width="14.42578125" style="2" customWidth="1"/>
    <col min="11281" max="11281" width="11.7109375" style="2" customWidth="1"/>
    <col min="11282" max="11282" width="13.28515625" style="2" customWidth="1"/>
    <col min="11283" max="11283" width="10.5703125" style="2" bestFit="1" customWidth="1"/>
    <col min="11284" max="11284" width="13.28515625" style="2" customWidth="1"/>
    <col min="11285" max="11521" width="8.7109375" style="2"/>
    <col min="11522" max="11522" width="17.28515625" style="2" customWidth="1"/>
    <col min="11523" max="11523" width="12.5703125" style="2" customWidth="1"/>
    <col min="11524" max="11524" width="13" style="2" customWidth="1"/>
    <col min="11525" max="11525" width="13.42578125" style="2" customWidth="1"/>
    <col min="11526" max="11526" width="19.5703125" style="2" customWidth="1"/>
    <col min="11527" max="11528" width="17.42578125" style="2" customWidth="1"/>
    <col min="11529" max="11529" width="19.5703125" style="2" customWidth="1"/>
    <col min="11530" max="11530" width="15.85546875" style="2" customWidth="1"/>
    <col min="11531" max="11531" width="14.5703125" style="2" customWidth="1"/>
    <col min="11532" max="11534" width="0" style="2" hidden="1" customWidth="1"/>
    <col min="11535" max="11536" width="14.42578125" style="2" customWidth="1"/>
    <col min="11537" max="11537" width="11.7109375" style="2" customWidth="1"/>
    <col min="11538" max="11538" width="13.28515625" style="2" customWidth="1"/>
    <col min="11539" max="11539" width="10.5703125" style="2" bestFit="1" customWidth="1"/>
    <col min="11540" max="11540" width="13.28515625" style="2" customWidth="1"/>
    <col min="11541" max="11777" width="8.7109375" style="2"/>
    <col min="11778" max="11778" width="17.28515625" style="2" customWidth="1"/>
    <col min="11779" max="11779" width="12.5703125" style="2" customWidth="1"/>
    <col min="11780" max="11780" width="13" style="2" customWidth="1"/>
    <col min="11781" max="11781" width="13.42578125" style="2" customWidth="1"/>
    <col min="11782" max="11782" width="19.5703125" style="2" customWidth="1"/>
    <col min="11783" max="11784" width="17.42578125" style="2" customWidth="1"/>
    <col min="11785" max="11785" width="19.5703125" style="2" customWidth="1"/>
    <col min="11786" max="11786" width="15.85546875" style="2" customWidth="1"/>
    <col min="11787" max="11787" width="14.5703125" style="2" customWidth="1"/>
    <col min="11788" max="11790" width="0" style="2" hidden="1" customWidth="1"/>
    <col min="11791" max="11792" width="14.42578125" style="2" customWidth="1"/>
    <col min="11793" max="11793" width="11.7109375" style="2" customWidth="1"/>
    <col min="11794" max="11794" width="13.28515625" style="2" customWidth="1"/>
    <col min="11795" max="11795" width="10.5703125" style="2" bestFit="1" customWidth="1"/>
    <col min="11796" max="11796" width="13.28515625" style="2" customWidth="1"/>
    <col min="11797" max="12033" width="8.7109375" style="2"/>
    <col min="12034" max="12034" width="17.28515625" style="2" customWidth="1"/>
    <col min="12035" max="12035" width="12.5703125" style="2" customWidth="1"/>
    <col min="12036" max="12036" width="13" style="2" customWidth="1"/>
    <col min="12037" max="12037" width="13.42578125" style="2" customWidth="1"/>
    <col min="12038" max="12038" width="19.5703125" style="2" customWidth="1"/>
    <col min="12039" max="12040" width="17.42578125" style="2" customWidth="1"/>
    <col min="12041" max="12041" width="19.5703125" style="2" customWidth="1"/>
    <col min="12042" max="12042" width="15.85546875" style="2" customWidth="1"/>
    <col min="12043" max="12043" width="14.5703125" style="2" customWidth="1"/>
    <col min="12044" max="12046" width="0" style="2" hidden="1" customWidth="1"/>
    <col min="12047" max="12048" width="14.42578125" style="2" customWidth="1"/>
    <col min="12049" max="12049" width="11.7109375" style="2" customWidth="1"/>
    <col min="12050" max="12050" width="13.28515625" style="2" customWidth="1"/>
    <col min="12051" max="12051" width="10.5703125" style="2" bestFit="1" customWidth="1"/>
    <col min="12052" max="12052" width="13.28515625" style="2" customWidth="1"/>
    <col min="12053" max="12289" width="8.7109375" style="2"/>
    <col min="12290" max="12290" width="17.28515625" style="2" customWidth="1"/>
    <col min="12291" max="12291" width="12.5703125" style="2" customWidth="1"/>
    <col min="12292" max="12292" width="13" style="2" customWidth="1"/>
    <col min="12293" max="12293" width="13.42578125" style="2" customWidth="1"/>
    <col min="12294" max="12294" width="19.5703125" style="2" customWidth="1"/>
    <col min="12295" max="12296" width="17.42578125" style="2" customWidth="1"/>
    <col min="12297" max="12297" width="19.5703125" style="2" customWidth="1"/>
    <col min="12298" max="12298" width="15.85546875" style="2" customWidth="1"/>
    <col min="12299" max="12299" width="14.5703125" style="2" customWidth="1"/>
    <col min="12300" max="12302" width="0" style="2" hidden="1" customWidth="1"/>
    <col min="12303" max="12304" width="14.42578125" style="2" customWidth="1"/>
    <col min="12305" max="12305" width="11.7109375" style="2" customWidth="1"/>
    <col min="12306" max="12306" width="13.28515625" style="2" customWidth="1"/>
    <col min="12307" max="12307" width="10.5703125" style="2" bestFit="1" customWidth="1"/>
    <col min="12308" max="12308" width="13.28515625" style="2" customWidth="1"/>
    <col min="12309" max="12545" width="8.7109375" style="2"/>
    <col min="12546" max="12546" width="17.28515625" style="2" customWidth="1"/>
    <col min="12547" max="12547" width="12.5703125" style="2" customWidth="1"/>
    <col min="12548" max="12548" width="13" style="2" customWidth="1"/>
    <col min="12549" max="12549" width="13.42578125" style="2" customWidth="1"/>
    <col min="12550" max="12550" width="19.5703125" style="2" customWidth="1"/>
    <col min="12551" max="12552" width="17.42578125" style="2" customWidth="1"/>
    <col min="12553" max="12553" width="19.5703125" style="2" customWidth="1"/>
    <col min="12554" max="12554" width="15.85546875" style="2" customWidth="1"/>
    <col min="12555" max="12555" width="14.5703125" style="2" customWidth="1"/>
    <col min="12556" max="12558" width="0" style="2" hidden="1" customWidth="1"/>
    <col min="12559" max="12560" width="14.42578125" style="2" customWidth="1"/>
    <col min="12561" max="12561" width="11.7109375" style="2" customWidth="1"/>
    <col min="12562" max="12562" width="13.28515625" style="2" customWidth="1"/>
    <col min="12563" max="12563" width="10.5703125" style="2" bestFit="1" customWidth="1"/>
    <col min="12564" max="12564" width="13.28515625" style="2" customWidth="1"/>
    <col min="12565" max="12801" width="8.7109375" style="2"/>
    <col min="12802" max="12802" width="17.28515625" style="2" customWidth="1"/>
    <col min="12803" max="12803" width="12.5703125" style="2" customWidth="1"/>
    <col min="12804" max="12804" width="13" style="2" customWidth="1"/>
    <col min="12805" max="12805" width="13.42578125" style="2" customWidth="1"/>
    <col min="12806" max="12806" width="19.5703125" style="2" customWidth="1"/>
    <col min="12807" max="12808" width="17.42578125" style="2" customWidth="1"/>
    <col min="12809" max="12809" width="19.5703125" style="2" customWidth="1"/>
    <col min="12810" max="12810" width="15.85546875" style="2" customWidth="1"/>
    <col min="12811" max="12811" width="14.5703125" style="2" customWidth="1"/>
    <col min="12812" max="12814" width="0" style="2" hidden="1" customWidth="1"/>
    <col min="12815" max="12816" width="14.42578125" style="2" customWidth="1"/>
    <col min="12817" max="12817" width="11.7109375" style="2" customWidth="1"/>
    <col min="12818" max="12818" width="13.28515625" style="2" customWidth="1"/>
    <col min="12819" max="12819" width="10.5703125" style="2" bestFit="1" customWidth="1"/>
    <col min="12820" max="12820" width="13.28515625" style="2" customWidth="1"/>
    <col min="12821" max="13057" width="8.7109375" style="2"/>
    <col min="13058" max="13058" width="17.28515625" style="2" customWidth="1"/>
    <col min="13059" max="13059" width="12.5703125" style="2" customWidth="1"/>
    <col min="13060" max="13060" width="13" style="2" customWidth="1"/>
    <col min="13061" max="13061" width="13.42578125" style="2" customWidth="1"/>
    <col min="13062" max="13062" width="19.5703125" style="2" customWidth="1"/>
    <col min="13063" max="13064" width="17.42578125" style="2" customWidth="1"/>
    <col min="13065" max="13065" width="19.5703125" style="2" customWidth="1"/>
    <col min="13066" max="13066" width="15.85546875" style="2" customWidth="1"/>
    <col min="13067" max="13067" width="14.5703125" style="2" customWidth="1"/>
    <col min="13068" max="13070" width="0" style="2" hidden="1" customWidth="1"/>
    <col min="13071" max="13072" width="14.42578125" style="2" customWidth="1"/>
    <col min="13073" max="13073" width="11.7109375" style="2" customWidth="1"/>
    <col min="13074" max="13074" width="13.28515625" style="2" customWidth="1"/>
    <col min="13075" max="13075" width="10.5703125" style="2" bestFit="1" customWidth="1"/>
    <col min="13076" max="13076" width="13.28515625" style="2" customWidth="1"/>
    <col min="13077" max="13313" width="8.7109375" style="2"/>
    <col min="13314" max="13314" width="17.28515625" style="2" customWidth="1"/>
    <col min="13315" max="13315" width="12.5703125" style="2" customWidth="1"/>
    <col min="13316" max="13316" width="13" style="2" customWidth="1"/>
    <col min="13317" max="13317" width="13.42578125" style="2" customWidth="1"/>
    <col min="13318" max="13318" width="19.5703125" style="2" customWidth="1"/>
    <col min="13319" max="13320" width="17.42578125" style="2" customWidth="1"/>
    <col min="13321" max="13321" width="19.5703125" style="2" customWidth="1"/>
    <col min="13322" max="13322" width="15.85546875" style="2" customWidth="1"/>
    <col min="13323" max="13323" width="14.5703125" style="2" customWidth="1"/>
    <col min="13324" max="13326" width="0" style="2" hidden="1" customWidth="1"/>
    <col min="13327" max="13328" width="14.42578125" style="2" customWidth="1"/>
    <col min="13329" max="13329" width="11.7109375" style="2" customWidth="1"/>
    <col min="13330" max="13330" width="13.28515625" style="2" customWidth="1"/>
    <col min="13331" max="13331" width="10.5703125" style="2" bestFit="1" customWidth="1"/>
    <col min="13332" max="13332" width="13.28515625" style="2" customWidth="1"/>
    <col min="13333" max="13569" width="8.7109375" style="2"/>
    <col min="13570" max="13570" width="17.28515625" style="2" customWidth="1"/>
    <col min="13571" max="13571" width="12.5703125" style="2" customWidth="1"/>
    <col min="13572" max="13572" width="13" style="2" customWidth="1"/>
    <col min="13573" max="13573" width="13.42578125" style="2" customWidth="1"/>
    <col min="13574" max="13574" width="19.5703125" style="2" customWidth="1"/>
    <col min="13575" max="13576" width="17.42578125" style="2" customWidth="1"/>
    <col min="13577" max="13577" width="19.5703125" style="2" customWidth="1"/>
    <col min="13578" max="13578" width="15.85546875" style="2" customWidth="1"/>
    <col min="13579" max="13579" width="14.5703125" style="2" customWidth="1"/>
    <col min="13580" max="13582" width="0" style="2" hidden="1" customWidth="1"/>
    <col min="13583" max="13584" width="14.42578125" style="2" customWidth="1"/>
    <col min="13585" max="13585" width="11.7109375" style="2" customWidth="1"/>
    <col min="13586" max="13586" width="13.28515625" style="2" customWidth="1"/>
    <col min="13587" max="13587" width="10.5703125" style="2" bestFit="1" customWidth="1"/>
    <col min="13588" max="13588" width="13.28515625" style="2" customWidth="1"/>
    <col min="13589" max="13825" width="8.7109375" style="2"/>
    <col min="13826" max="13826" width="17.28515625" style="2" customWidth="1"/>
    <col min="13827" max="13827" width="12.5703125" style="2" customWidth="1"/>
    <col min="13828" max="13828" width="13" style="2" customWidth="1"/>
    <col min="13829" max="13829" width="13.42578125" style="2" customWidth="1"/>
    <col min="13830" max="13830" width="19.5703125" style="2" customWidth="1"/>
    <col min="13831" max="13832" width="17.42578125" style="2" customWidth="1"/>
    <col min="13833" max="13833" width="19.5703125" style="2" customWidth="1"/>
    <col min="13834" max="13834" width="15.85546875" style="2" customWidth="1"/>
    <col min="13835" max="13835" width="14.5703125" style="2" customWidth="1"/>
    <col min="13836" max="13838" width="0" style="2" hidden="1" customWidth="1"/>
    <col min="13839" max="13840" width="14.42578125" style="2" customWidth="1"/>
    <col min="13841" max="13841" width="11.7109375" style="2" customWidth="1"/>
    <col min="13842" max="13842" width="13.28515625" style="2" customWidth="1"/>
    <col min="13843" max="13843" width="10.5703125" style="2" bestFit="1" customWidth="1"/>
    <col min="13844" max="13844" width="13.28515625" style="2" customWidth="1"/>
    <col min="13845" max="14081" width="8.7109375" style="2"/>
    <col min="14082" max="14082" width="17.28515625" style="2" customWidth="1"/>
    <col min="14083" max="14083" width="12.5703125" style="2" customWidth="1"/>
    <col min="14084" max="14084" width="13" style="2" customWidth="1"/>
    <col min="14085" max="14085" width="13.42578125" style="2" customWidth="1"/>
    <col min="14086" max="14086" width="19.5703125" style="2" customWidth="1"/>
    <col min="14087" max="14088" width="17.42578125" style="2" customWidth="1"/>
    <col min="14089" max="14089" width="19.5703125" style="2" customWidth="1"/>
    <col min="14090" max="14090" width="15.85546875" style="2" customWidth="1"/>
    <col min="14091" max="14091" width="14.5703125" style="2" customWidth="1"/>
    <col min="14092" max="14094" width="0" style="2" hidden="1" customWidth="1"/>
    <col min="14095" max="14096" width="14.42578125" style="2" customWidth="1"/>
    <col min="14097" max="14097" width="11.7109375" style="2" customWidth="1"/>
    <col min="14098" max="14098" width="13.28515625" style="2" customWidth="1"/>
    <col min="14099" max="14099" width="10.5703125" style="2" bestFit="1" customWidth="1"/>
    <col min="14100" max="14100" width="13.28515625" style="2" customWidth="1"/>
    <col min="14101" max="14337" width="8.7109375" style="2"/>
    <col min="14338" max="14338" width="17.28515625" style="2" customWidth="1"/>
    <col min="14339" max="14339" width="12.5703125" style="2" customWidth="1"/>
    <col min="14340" max="14340" width="13" style="2" customWidth="1"/>
    <col min="14341" max="14341" width="13.42578125" style="2" customWidth="1"/>
    <col min="14342" max="14342" width="19.5703125" style="2" customWidth="1"/>
    <col min="14343" max="14344" width="17.42578125" style="2" customWidth="1"/>
    <col min="14345" max="14345" width="19.5703125" style="2" customWidth="1"/>
    <col min="14346" max="14346" width="15.85546875" style="2" customWidth="1"/>
    <col min="14347" max="14347" width="14.5703125" style="2" customWidth="1"/>
    <col min="14348" max="14350" width="0" style="2" hidden="1" customWidth="1"/>
    <col min="14351" max="14352" width="14.42578125" style="2" customWidth="1"/>
    <col min="14353" max="14353" width="11.7109375" style="2" customWidth="1"/>
    <col min="14354" max="14354" width="13.28515625" style="2" customWidth="1"/>
    <col min="14355" max="14355" width="10.5703125" style="2" bestFit="1" customWidth="1"/>
    <col min="14356" max="14356" width="13.28515625" style="2" customWidth="1"/>
    <col min="14357" max="14593" width="8.7109375" style="2"/>
    <col min="14594" max="14594" width="17.28515625" style="2" customWidth="1"/>
    <col min="14595" max="14595" width="12.5703125" style="2" customWidth="1"/>
    <col min="14596" max="14596" width="13" style="2" customWidth="1"/>
    <col min="14597" max="14597" width="13.42578125" style="2" customWidth="1"/>
    <col min="14598" max="14598" width="19.5703125" style="2" customWidth="1"/>
    <col min="14599" max="14600" width="17.42578125" style="2" customWidth="1"/>
    <col min="14601" max="14601" width="19.5703125" style="2" customWidth="1"/>
    <col min="14602" max="14602" width="15.85546875" style="2" customWidth="1"/>
    <col min="14603" max="14603" width="14.5703125" style="2" customWidth="1"/>
    <col min="14604" max="14606" width="0" style="2" hidden="1" customWidth="1"/>
    <col min="14607" max="14608" width="14.42578125" style="2" customWidth="1"/>
    <col min="14609" max="14609" width="11.7109375" style="2" customWidth="1"/>
    <col min="14610" max="14610" width="13.28515625" style="2" customWidth="1"/>
    <col min="14611" max="14611" width="10.5703125" style="2" bestFit="1" customWidth="1"/>
    <col min="14612" max="14612" width="13.28515625" style="2" customWidth="1"/>
    <col min="14613" max="14849" width="8.7109375" style="2"/>
    <col min="14850" max="14850" width="17.28515625" style="2" customWidth="1"/>
    <col min="14851" max="14851" width="12.5703125" style="2" customWidth="1"/>
    <col min="14852" max="14852" width="13" style="2" customWidth="1"/>
    <col min="14853" max="14853" width="13.42578125" style="2" customWidth="1"/>
    <col min="14854" max="14854" width="19.5703125" style="2" customWidth="1"/>
    <col min="14855" max="14856" width="17.42578125" style="2" customWidth="1"/>
    <col min="14857" max="14857" width="19.5703125" style="2" customWidth="1"/>
    <col min="14858" max="14858" width="15.85546875" style="2" customWidth="1"/>
    <col min="14859" max="14859" width="14.5703125" style="2" customWidth="1"/>
    <col min="14860" max="14862" width="0" style="2" hidden="1" customWidth="1"/>
    <col min="14863" max="14864" width="14.42578125" style="2" customWidth="1"/>
    <col min="14865" max="14865" width="11.7109375" style="2" customWidth="1"/>
    <col min="14866" max="14866" width="13.28515625" style="2" customWidth="1"/>
    <col min="14867" max="14867" width="10.5703125" style="2" bestFit="1" customWidth="1"/>
    <col min="14868" max="14868" width="13.28515625" style="2" customWidth="1"/>
    <col min="14869" max="15105" width="8.7109375" style="2"/>
    <col min="15106" max="15106" width="17.28515625" style="2" customWidth="1"/>
    <col min="15107" max="15107" width="12.5703125" style="2" customWidth="1"/>
    <col min="15108" max="15108" width="13" style="2" customWidth="1"/>
    <col min="15109" max="15109" width="13.42578125" style="2" customWidth="1"/>
    <col min="15110" max="15110" width="19.5703125" style="2" customWidth="1"/>
    <col min="15111" max="15112" width="17.42578125" style="2" customWidth="1"/>
    <col min="15113" max="15113" width="19.5703125" style="2" customWidth="1"/>
    <col min="15114" max="15114" width="15.85546875" style="2" customWidth="1"/>
    <col min="15115" max="15115" width="14.5703125" style="2" customWidth="1"/>
    <col min="15116" max="15118" width="0" style="2" hidden="1" customWidth="1"/>
    <col min="15119" max="15120" width="14.42578125" style="2" customWidth="1"/>
    <col min="15121" max="15121" width="11.7109375" style="2" customWidth="1"/>
    <col min="15122" max="15122" width="13.28515625" style="2" customWidth="1"/>
    <col min="15123" max="15123" width="10.5703125" style="2" bestFit="1" customWidth="1"/>
    <col min="15124" max="15124" width="13.28515625" style="2" customWidth="1"/>
    <col min="15125" max="15361" width="8.7109375" style="2"/>
    <col min="15362" max="15362" width="17.28515625" style="2" customWidth="1"/>
    <col min="15363" max="15363" width="12.5703125" style="2" customWidth="1"/>
    <col min="15364" max="15364" width="13" style="2" customWidth="1"/>
    <col min="15365" max="15365" width="13.42578125" style="2" customWidth="1"/>
    <col min="15366" max="15366" width="19.5703125" style="2" customWidth="1"/>
    <col min="15367" max="15368" width="17.42578125" style="2" customWidth="1"/>
    <col min="15369" max="15369" width="19.5703125" style="2" customWidth="1"/>
    <col min="15370" max="15370" width="15.85546875" style="2" customWidth="1"/>
    <col min="15371" max="15371" width="14.5703125" style="2" customWidth="1"/>
    <col min="15372" max="15374" width="0" style="2" hidden="1" customWidth="1"/>
    <col min="15375" max="15376" width="14.42578125" style="2" customWidth="1"/>
    <col min="15377" max="15377" width="11.7109375" style="2" customWidth="1"/>
    <col min="15378" max="15378" width="13.28515625" style="2" customWidth="1"/>
    <col min="15379" max="15379" width="10.5703125" style="2" bestFit="1" customWidth="1"/>
    <col min="15380" max="15380" width="13.28515625" style="2" customWidth="1"/>
    <col min="15381" max="15617" width="8.7109375" style="2"/>
    <col min="15618" max="15618" width="17.28515625" style="2" customWidth="1"/>
    <col min="15619" max="15619" width="12.5703125" style="2" customWidth="1"/>
    <col min="15620" max="15620" width="13" style="2" customWidth="1"/>
    <col min="15621" max="15621" width="13.42578125" style="2" customWidth="1"/>
    <col min="15622" max="15622" width="19.5703125" style="2" customWidth="1"/>
    <col min="15623" max="15624" width="17.42578125" style="2" customWidth="1"/>
    <col min="15625" max="15625" width="19.5703125" style="2" customWidth="1"/>
    <col min="15626" max="15626" width="15.85546875" style="2" customWidth="1"/>
    <col min="15627" max="15627" width="14.5703125" style="2" customWidth="1"/>
    <col min="15628" max="15630" width="0" style="2" hidden="1" customWidth="1"/>
    <col min="15631" max="15632" width="14.42578125" style="2" customWidth="1"/>
    <col min="15633" max="15633" width="11.7109375" style="2" customWidth="1"/>
    <col min="15634" max="15634" width="13.28515625" style="2" customWidth="1"/>
    <col min="15635" max="15635" width="10.5703125" style="2" bestFit="1" customWidth="1"/>
    <col min="15636" max="15636" width="13.28515625" style="2" customWidth="1"/>
    <col min="15637" max="15873" width="8.7109375" style="2"/>
    <col min="15874" max="15874" width="17.28515625" style="2" customWidth="1"/>
    <col min="15875" max="15875" width="12.5703125" style="2" customWidth="1"/>
    <col min="15876" max="15876" width="13" style="2" customWidth="1"/>
    <col min="15877" max="15877" width="13.42578125" style="2" customWidth="1"/>
    <col min="15878" max="15878" width="19.5703125" style="2" customWidth="1"/>
    <col min="15879" max="15880" width="17.42578125" style="2" customWidth="1"/>
    <col min="15881" max="15881" width="19.5703125" style="2" customWidth="1"/>
    <col min="15882" max="15882" width="15.85546875" style="2" customWidth="1"/>
    <col min="15883" max="15883" width="14.5703125" style="2" customWidth="1"/>
    <col min="15884" max="15886" width="0" style="2" hidden="1" customWidth="1"/>
    <col min="15887" max="15888" width="14.42578125" style="2" customWidth="1"/>
    <col min="15889" max="15889" width="11.7109375" style="2" customWidth="1"/>
    <col min="15890" max="15890" width="13.28515625" style="2" customWidth="1"/>
    <col min="15891" max="15891" width="10.5703125" style="2" bestFit="1" customWidth="1"/>
    <col min="15892" max="15892" width="13.28515625" style="2" customWidth="1"/>
    <col min="15893" max="16129" width="8.7109375" style="2"/>
    <col min="16130" max="16130" width="17.28515625" style="2" customWidth="1"/>
    <col min="16131" max="16131" width="12.5703125" style="2" customWidth="1"/>
    <col min="16132" max="16132" width="13" style="2" customWidth="1"/>
    <col min="16133" max="16133" width="13.42578125" style="2" customWidth="1"/>
    <col min="16134" max="16134" width="19.5703125" style="2" customWidth="1"/>
    <col min="16135" max="16136" width="17.42578125" style="2" customWidth="1"/>
    <col min="16137" max="16137" width="19.5703125" style="2" customWidth="1"/>
    <col min="16138" max="16138" width="15.85546875" style="2" customWidth="1"/>
    <col min="16139" max="16139" width="14.5703125" style="2" customWidth="1"/>
    <col min="16140" max="16142" width="0" style="2" hidden="1" customWidth="1"/>
    <col min="16143" max="16144" width="14.42578125" style="2" customWidth="1"/>
    <col min="16145" max="16145" width="11.7109375" style="2" customWidth="1"/>
    <col min="16146" max="16146" width="13.28515625" style="2" customWidth="1"/>
    <col min="16147" max="16147" width="10.5703125" style="2" bestFit="1" customWidth="1"/>
    <col min="16148" max="16148" width="13.28515625" style="2" customWidth="1"/>
    <col min="16149" max="16384" width="8.7109375" style="2"/>
  </cols>
  <sheetData>
    <row r="2" spans="1:20" ht="21">
      <c r="A2" s="1" t="s">
        <v>0</v>
      </c>
    </row>
    <row r="3" spans="1:20">
      <c r="A3" s="3" t="str">
        <f>'[32]Air Bawah Tanah'!A3</f>
        <v>Bulan :  Juli 2021</v>
      </c>
      <c r="P3" s="4"/>
    </row>
    <row r="4" spans="1:20">
      <c r="L4" s="2" t="s">
        <v>1</v>
      </c>
      <c r="M4" s="2" t="s">
        <v>2</v>
      </c>
    </row>
    <row r="5" spans="1:20" ht="32.25" customHeight="1">
      <c r="A5" s="5" t="s">
        <v>3</v>
      </c>
      <c r="B5" s="5" t="s">
        <v>4</v>
      </c>
      <c r="C5" s="5" t="s">
        <v>5</v>
      </c>
      <c r="D5" s="5" t="s">
        <v>25</v>
      </c>
      <c r="E5" s="6" t="s">
        <v>6</v>
      </c>
      <c r="F5" s="5" t="s">
        <v>7</v>
      </c>
      <c r="G5" s="68" t="s">
        <v>8</v>
      </c>
      <c r="H5" s="9" t="s">
        <v>9</v>
      </c>
      <c r="I5" s="10" t="s">
        <v>10</v>
      </c>
      <c r="J5" s="6" t="s">
        <v>11</v>
      </c>
      <c r="L5" s="11">
        <v>3400</v>
      </c>
      <c r="M5" s="11">
        <v>12000</v>
      </c>
      <c r="O5" s="12" t="s">
        <v>12</v>
      </c>
      <c r="P5" s="12"/>
    </row>
    <row r="6" spans="1:20" s="62" customFormat="1" ht="24.95" customHeight="1">
      <c r="A6" s="13" t="s">
        <v>17</v>
      </c>
      <c r="B6" s="52">
        <v>6.9571428571428555</v>
      </c>
      <c r="C6" s="56">
        <v>7.4285714285714288</v>
      </c>
      <c r="D6" s="117">
        <f>E6*1000/2678400</f>
        <v>1.5572615643414074</v>
      </c>
      <c r="E6" s="75">
        <v>4170.9693739320255</v>
      </c>
      <c r="F6" s="2">
        <v>0</v>
      </c>
      <c r="G6" s="70">
        <v>0</v>
      </c>
      <c r="H6" s="2">
        <v>125</v>
      </c>
      <c r="I6" s="27">
        <f>(F6*3500)+(G6*13000)+(H6*13000)</f>
        <v>1625000</v>
      </c>
      <c r="J6" s="21">
        <f>I6/E6</f>
        <v>389.59768205348678</v>
      </c>
      <c r="K6" s="59"/>
      <c r="L6" s="60">
        <f>F6*$L$5</f>
        <v>0</v>
      </c>
      <c r="M6" s="60">
        <f>G6*$M$5</f>
        <v>0</v>
      </c>
      <c r="N6" s="60">
        <f>L6+M6</f>
        <v>0</v>
      </c>
      <c r="O6" s="61">
        <f>F6/30</f>
        <v>0</v>
      </c>
      <c r="P6" s="61">
        <f>O6*220</f>
        <v>0</v>
      </c>
      <c r="Q6" s="61">
        <f>G6/30</f>
        <v>0</v>
      </c>
      <c r="R6" s="61">
        <f>Q6*220</f>
        <v>0</v>
      </c>
    </row>
    <row r="7" spans="1:20" s="62" customFormat="1" ht="24.95" customHeight="1">
      <c r="A7" s="13" t="s">
        <v>19</v>
      </c>
      <c r="B7" s="52">
        <v>7.3708333333333345</v>
      </c>
      <c r="C7" s="56">
        <v>4.75</v>
      </c>
      <c r="D7" s="117">
        <f t="shared" ref="D7:D9" si="0">E7*1000/2678400</f>
        <v>2.5140358222342134</v>
      </c>
      <c r="E7" s="71">
        <v>6733.5935462721172</v>
      </c>
      <c r="F7" s="2">
        <v>0</v>
      </c>
      <c r="G7" s="72">
        <v>0</v>
      </c>
      <c r="H7" s="2">
        <v>0</v>
      </c>
      <c r="I7" s="27">
        <f>(F7*3500)+(G7*13000)+(H7*13000)</f>
        <v>0</v>
      </c>
      <c r="J7" s="21">
        <f>I7/E7</f>
        <v>0</v>
      </c>
      <c r="K7" s="59"/>
      <c r="L7" s="60">
        <f>F7*$L$5</f>
        <v>0</v>
      </c>
      <c r="M7" s="66"/>
      <c r="N7" s="60"/>
      <c r="O7" s="61">
        <f>F7/30</f>
        <v>0</v>
      </c>
      <c r="P7" s="61">
        <f>O7*220</f>
        <v>0</v>
      </c>
      <c r="Q7" s="61">
        <f>G7/30</f>
        <v>0</v>
      </c>
      <c r="R7" s="61">
        <f>Q7*220</f>
        <v>0</v>
      </c>
    </row>
    <row r="8" spans="1:20" s="62" customFormat="1" ht="24.95" customHeight="1">
      <c r="A8" s="13" t="s">
        <v>20</v>
      </c>
      <c r="B8" s="52">
        <v>7.1967741935483867</v>
      </c>
      <c r="C8" s="56">
        <v>2.935483870967742</v>
      </c>
      <c r="D8" s="117">
        <f t="shared" si="0"/>
        <v>29.710353358516613</v>
      </c>
      <c r="E8" s="71">
        <v>79576.210435450892</v>
      </c>
      <c r="F8" s="2">
        <v>7500</v>
      </c>
      <c r="G8" s="72">
        <v>0</v>
      </c>
      <c r="H8" s="2">
        <v>1900</v>
      </c>
      <c r="I8" s="27">
        <f>(F8*3500)+(G8*13000)+(H8*13000)</f>
        <v>50950000</v>
      </c>
      <c r="J8" s="21">
        <f>I8/E8</f>
        <v>640.26672948102555</v>
      </c>
      <c r="K8" s="59"/>
      <c r="L8" s="60">
        <f>F8*$L$5</f>
        <v>25500000</v>
      </c>
      <c r="M8" s="66"/>
      <c r="N8" s="60"/>
      <c r="O8" s="61">
        <f>F8/30</f>
        <v>250</v>
      </c>
      <c r="P8" s="61">
        <f>O8*220</f>
        <v>55000</v>
      </c>
      <c r="Q8" s="61">
        <f>G8/30</f>
        <v>0</v>
      </c>
      <c r="R8" s="61">
        <f>Q8*220</f>
        <v>0</v>
      </c>
    </row>
    <row r="9" spans="1:20" s="62" customFormat="1" ht="24.95" customHeight="1">
      <c r="A9" s="13" t="s">
        <v>21</v>
      </c>
      <c r="B9" s="52">
        <v>6.6096774193548411</v>
      </c>
      <c r="C9" s="56">
        <v>8.9032258064516121</v>
      </c>
      <c r="D9" s="117">
        <f t="shared" si="0"/>
        <v>17.782436066801687</v>
      </c>
      <c r="E9" s="71">
        <v>47628.476761321632</v>
      </c>
      <c r="F9" s="2">
        <v>375</v>
      </c>
      <c r="G9" s="72">
        <v>0</v>
      </c>
      <c r="H9" s="76">
        <v>1225</v>
      </c>
      <c r="I9" s="27">
        <f>(F9*3500)+(G9*13000)+(H9*13000)</f>
        <v>17237500</v>
      </c>
      <c r="J9" s="21">
        <f>I9/E9</f>
        <v>361.9158363258494</v>
      </c>
      <c r="K9" s="59"/>
      <c r="L9" s="60"/>
      <c r="M9" s="66"/>
      <c r="N9" s="60"/>
      <c r="O9" s="61"/>
      <c r="P9" s="61"/>
      <c r="Q9" s="61"/>
      <c r="R9" s="61"/>
    </row>
    <row r="10" spans="1:20" ht="24.95" customHeight="1">
      <c r="A10" s="36" t="s">
        <v>22</v>
      </c>
      <c r="B10" s="37">
        <f>AVERAGE(B6:B9)</f>
        <v>7.0336069508448542</v>
      </c>
      <c r="C10" s="38">
        <f>AVERAGE(C6:C9)</f>
        <v>6.0043202764976957</v>
      </c>
      <c r="D10" s="37">
        <f>AVERAGE(D6:D9)</f>
        <v>12.891021702973481</v>
      </c>
      <c r="E10" s="39">
        <f>SUM(E6:E9)</f>
        <v>138109.25011697668</v>
      </c>
      <c r="F10" s="39">
        <f>SUM(F6:F9)</f>
        <v>7875</v>
      </c>
      <c r="G10" s="39">
        <f>SUM(G6:G9)</f>
        <v>0</v>
      </c>
      <c r="H10" s="39">
        <f>SUM(H6:H9)</f>
        <v>3250</v>
      </c>
      <c r="I10" s="39">
        <f>SUM(I6:I9)</f>
        <v>69812500</v>
      </c>
      <c r="J10" s="77">
        <f>I10/E10</f>
        <v>505.48750312430013</v>
      </c>
      <c r="O10" s="41"/>
      <c r="Q10" s="12"/>
      <c r="R10" s="12"/>
    </row>
    <row r="11" spans="1:20">
      <c r="N11" s="42"/>
      <c r="Q11" s="12"/>
      <c r="R11" s="12"/>
      <c r="T11" s="43"/>
    </row>
    <row r="12" spans="1:20">
      <c r="E12" s="44"/>
      <c r="F12" s="45">
        <f>F10*3850</f>
        <v>30318750</v>
      </c>
      <c r="G12" s="22">
        <f>G10*16500</f>
        <v>0</v>
      </c>
      <c r="H12" s="22"/>
      <c r="I12" s="45">
        <f>F12+G12</f>
        <v>30318750</v>
      </c>
      <c r="T12" s="4"/>
    </row>
    <row r="13" spans="1:20">
      <c r="F13" s="12"/>
      <c r="G13" s="12"/>
      <c r="H13" s="12"/>
      <c r="I13" s="46">
        <f>I12/E10</f>
        <v>219.52729432909402</v>
      </c>
    </row>
  </sheetData>
  <sheetProtection selectLockedCells="1" selectUnlockedCells="1"/>
  <pageMargins left="0.7" right="0.7" top="0.75" bottom="0.75" header="0.51180555555555551" footer="0.51180555555555551"/>
  <pageSetup firstPageNumber="0" orientation="portrait" horizontalDpi="300" verticalDpi="300" r:id="rId1"/>
  <headerFooter alignWithMargins="0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>
    <tabColor rgb="FF00B050"/>
  </sheetPr>
  <dimension ref="A2:T13"/>
  <sheetViews>
    <sheetView zoomScale="85" zoomScaleNormal="85" workbookViewId="0">
      <selection activeCell="B6" sqref="B6:J6"/>
    </sheetView>
  </sheetViews>
  <sheetFormatPr defaultRowHeight="15"/>
  <cols>
    <col min="1" max="1" width="17.28515625" style="2" customWidth="1"/>
    <col min="2" max="2" width="12.5703125" style="2" customWidth="1"/>
    <col min="3" max="3" width="13" style="2" customWidth="1"/>
    <col min="4" max="4" width="18" style="2" bestFit="1" customWidth="1"/>
    <col min="5" max="5" width="13.42578125" style="2" customWidth="1"/>
    <col min="6" max="6" width="19.5703125" style="2" customWidth="1"/>
    <col min="7" max="8" width="17.42578125" style="2" customWidth="1"/>
    <col min="9" max="9" width="19.5703125" style="2" customWidth="1"/>
    <col min="10" max="10" width="15.85546875" style="2" customWidth="1"/>
    <col min="11" max="11" width="14.5703125" style="2" customWidth="1"/>
    <col min="12" max="14" width="0" style="2" hidden="1" customWidth="1"/>
    <col min="15" max="16" width="14.42578125" style="2" customWidth="1"/>
    <col min="17" max="17" width="11.7109375" style="2" customWidth="1"/>
    <col min="18" max="18" width="13.28515625" style="2" customWidth="1"/>
    <col min="19" max="19" width="10.5703125" style="2" bestFit="1" customWidth="1"/>
    <col min="20" max="20" width="13.28515625" style="2" customWidth="1"/>
    <col min="21" max="257" width="8.7109375" style="2"/>
    <col min="258" max="258" width="17.28515625" style="2" customWidth="1"/>
    <col min="259" max="259" width="12.5703125" style="2" customWidth="1"/>
    <col min="260" max="260" width="13" style="2" customWidth="1"/>
    <col min="261" max="261" width="13.42578125" style="2" customWidth="1"/>
    <col min="262" max="262" width="19.5703125" style="2" customWidth="1"/>
    <col min="263" max="264" width="17.42578125" style="2" customWidth="1"/>
    <col min="265" max="265" width="19.5703125" style="2" customWidth="1"/>
    <col min="266" max="266" width="15.85546875" style="2" customWidth="1"/>
    <col min="267" max="267" width="14.5703125" style="2" customWidth="1"/>
    <col min="268" max="270" width="0" style="2" hidden="1" customWidth="1"/>
    <col min="271" max="272" width="14.42578125" style="2" customWidth="1"/>
    <col min="273" max="273" width="11.7109375" style="2" customWidth="1"/>
    <col min="274" max="274" width="13.28515625" style="2" customWidth="1"/>
    <col min="275" max="275" width="10.5703125" style="2" bestFit="1" customWidth="1"/>
    <col min="276" max="276" width="13.28515625" style="2" customWidth="1"/>
    <col min="277" max="513" width="8.7109375" style="2"/>
    <col min="514" max="514" width="17.28515625" style="2" customWidth="1"/>
    <col min="515" max="515" width="12.5703125" style="2" customWidth="1"/>
    <col min="516" max="516" width="13" style="2" customWidth="1"/>
    <col min="517" max="517" width="13.42578125" style="2" customWidth="1"/>
    <col min="518" max="518" width="19.5703125" style="2" customWidth="1"/>
    <col min="519" max="520" width="17.42578125" style="2" customWidth="1"/>
    <col min="521" max="521" width="19.5703125" style="2" customWidth="1"/>
    <col min="522" max="522" width="15.85546875" style="2" customWidth="1"/>
    <col min="523" max="523" width="14.5703125" style="2" customWidth="1"/>
    <col min="524" max="526" width="0" style="2" hidden="1" customWidth="1"/>
    <col min="527" max="528" width="14.42578125" style="2" customWidth="1"/>
    <col min="529" max="529" width="11.7109375" style="2" customWidth="1"/>
    <col min="530" max="530" width="13.28515625" style="2" customWidth="1"/>
    <col min="531" max="531" width="10.5703125" style="2" bestFit="1" customWidth="1"/>
    <col min="532" max="532" width="13.28515625" style="2" customWidth="1"/>
    <col min="533" max="769" width="8.7109375" style="2"/>
    <col min="770" max="770" width="17.28515625" style="2" customWidth="1"/>
    <col min="771" max="771" width="12.5703125" style="2" customWidth="1"/>
    <col min="772" max="772" width="13" style="2" customWidth="1"/>
    <col min="773" max="773" width="13.42578125" style="2" customWidth="1"/>
    <col min="774" max="774" width="19.5703125" style="2" customWidth="1"/>
    <col min="775" max="776" width="17.42578125" style="2" customWidth="1"/>
    <col min="777" max="777" width="19.5703125" style="2" customWidth="1"/>
    <col min="778" max="778" width="15.85546875" style="2" customWidth="1"/>
    <col min="779" max="779" width="14.5703125" style="2" customWidth="1"/>
    <col min="780" max="782" width="0" style="2" hidden="1" customWidth="1"/>
    <col min="783" max="784" width="14.42578125" style="2" customWidth="1"/>
    <col min="785" max="785" width="11.7109375" style="2" customWidth="1"/>
    <col min="786" max="786" width="13.28515625" style="2" customWidth="1"/>
    <col min="787" max="787" width="10.5703125" style="2" bestFit="1" customWidth="1"/>
    <col min="788" max="788" width="13.28515625" style="2" customWidth="1"/>
    <col min="789" max="1025" width="8.7109375" style="2"/>
    <col min="1026" max="1026" width="17.28515625" style="2" customWidth="1"/>
    <col min="1027" max="1027" width="12.5703125" style="2" customWidth="1"/>
    <col min="1028" max="1028" width="13" style="2" customWidth="1"/>
    <col min="1029" max="1029" width="13.42578125" style="2" customWidth="1"/>
    <col min="1030" max="1030" width="19.5703125" style="2" customWidth="1"/>
    <col min="1031" max="1032" width="17.42578125" style="2" customWidth="1"/>
    <col min="1033" max="1033" width="19.5703125" style="2" customWidth="1"/>
    <col min="1034" max="1034" width="15.85546875" style="2" customWidth="1"/>
    <col min="1035" max="1035" width="14.5703125" style="2" customWidth="1"/>
    <col min="1036" max="1038" width="0" style="2" hidden="1" customWidth="1"/>
    <col min="1039" max="1040" width="14.42578125" style="2" customWidth="1"/>
    <col min="1041" max="1041" width="11.7109375" style="2" customWidth="1"/>
    <col min="1042" max="1042" width="13.28515625" style="2" customWidth="1"/>
    <col min="1043" max="1043" width="10.5703125" style="2" bestFit="1" customWidth="1"/>
    <col min="1044" max="1044" width="13.28515625" style="2" customWidth="1"/>
    <col min="1045" max="1281" width="8.7109375" style="2"/>
    <col min="1282" max="1282" width="17.28515625" style="2" customWidth="1"/>
    <col min="1283" max="1283" width="12.5703125" style="2" customWidth="1"/>
    <col min="1284" max="1284" width="13" style="2" customWidth="1"/>
    <col min="1285" max="1285" width="13.42578125" style="2" customWidth="1"/>
    <col min="1286" max="1286" width="19.5703125" style="2" customWidth="1"/>
    <col min="1287" max="1288" width="17.42578125" style="2" customWidth="1"/>
    <col min="1289" max="1289" width="19.5703125" style="2" customWidth="1"/>
    <col min="1290" max="1290" width="15.85546875" style="2" customWidth="1"/>
    <col min="1291" max="1291" width="14.5703125" style="2" customWidth="1"/>
    <col min="1292" max="1294" width="0" style="2" hidden="1" customWidth="1"/>
    <col min="1295" max="1296" width="14.42578125" style="2" customWidth="1"/>
    <col min="1297" max="1297" width="11.7109375" style="2" customWidth="1"/>
    <col min="1298" max="1298" width="13.28515625" style="2" customWidth="1"/>
    <col min="1299" max="1299" width="10.5703125" style="2" bestFit="1" customWidth="1"/>
    <col min="1300" max="1300" width="13.28515625" style="2" customWidth="1"/>
    <col min="1301" max="1537" width="8.7109375" style="2"/>
    <col min="1538" max="1538" width="17.28515625" style="2" customWidth="1"/>
    <col min="1539" max="1539" width="12.5703125" style="2" customWidth="1"/>
    <col min="1540" max="1540" width="13" style="2" customWidth="1"/>
    <col min="1541" max="1541" width="13.42578125" style="2" customWidth="1"/>
    <col min="1542" max="1542" width="19.5703125" style="2" customWidth="1"/>
    <col min="1543" max="1544" width="17.42578125" style="2" customWidth="1"/>
    <col min="1545" max="1545" width="19.5703125" style="2" customWidth="1"/>
    <col min="1546" max="1546" width="15.85546875" style="2" customWidth="1"/>
    <col min="1547" max="1547" width="14.5703125" style="2" customWidth="1"/>
    <col min="1548" max="1550" width="0" style="2" hidden="1" customWidth="1"/>
    <col min="1551" max="1552" width="14.42578125" style="2" customWidth="1"/>
    <col min="1553" max="1553" width="11.7109375" style="2" customWidth="1"/>
    <col min="1554" max="1554" width="13.28515625" style="2" customWidth="1"/>
    <col min="1555" max="1555" width="10.5703125" style="2" bestFit="1" customWidth="1"/>
    <col min="1556" max="1556" width="13.28515625" style="2" customWidth="1"/>
    <col min="1557" max="1793" width="8.7109375" style="2"/>
    <col min="1794" max="1794" width="17.28515625" style="2" customWidth="1"/>
    <col min="1795" max="1795" width="12.5703125" style="2" customWidth="1"/>
    <col min="1796" max="1796" width="13" style="2" customWidth="1"/>
    <col min="1797" max="1797" width="13.42578125" style="2" customWidth="1"/>
    <col min="1798" max="1798" width="19.5703125" style="2" customWidth="1"/>
    <col min="1799" max="1800" width="17.42578125" style="2" customWidth="1"/>
    <col min="1801" max="1801" width="19.5703125" style="2" customWidth="1"/>
    <col min="1802" max="1802" width="15.85546875" style="2" customWidth="1"/>
    <col min="1803" max="1803" width="14.5703125" style="2" customWidth="1"/>
    <col min="1804" max="1806" width="0" style="2" hidden="1" customWidth="1"/>
    <col min="1807" max="1808" width="14.42578125" style="2" customWidth="1"/>
    <col min="1809" max="1809" width="11.7109375" style="2" customWidth="1"/>
    <col min="1810" max="1810" width="13.28515625" style="2" customWidth="1"/>
    <col min="1811" max="1811" width="10.5703125" style="2" bestFit="1" customWidth="1"/>
    <col min="1812" max="1812" width="13.28515625" style="2" customWidth="1"/>
    <col min="1813" max="2049" width="8.7109375" style="2"/>
    <col min="2050" max="2050" width="17.28515625" style="2" customWidth="1"/>
    <col min="2051" max="2051" width="12.5703125" style="2" customWidth="1"/>
    <col min="2052" max="2052" width="13" style="2" customWidth="1"/>
    <col min="2053" max="2053" width="13.42578125" style="2" customWidth="1"/>
    <col min="2054" max="2054" width="19.5703125" style="2" customWidth="1"/>
    <col min="2055" max="2056" width="17.42578125" style="2" customWidth="1"/>
    <col min="2057" max="2057" width="19.5703125" style="2" customWidth="1"/>
    <col min="2058" max="2058" width="15.85546875" style="2" customWidth="1"/>
    <col min="2059" max="2059" width="14.5703125" style="2" customWidth="1"/>
    <col min="2060" max="2062" width="0" style="2" hidden="1" customWidth="1"/>
    <col min="2063" max="2064" width="14.42578125" style="2" customWidth="1"/>
    <col min="2065" max="2065" width="11.7109375" style="2" customWidth="1"/>
    <col min="2066" max="2066" width="13.28515625" style="2" customWidth="1"/>
    <col min="2067" max="2067" width="10.5703125" style="2" bestFit="1" customWidth="1"/>
    <col min="2068" max="2068" width="13.28515625" style="2" customWidth="1"/>
    <col min="2069" max="2305" width="8.7109375" style="2"/>
    <col min="2306" max="2306" width="17.28515625" style="2" customWidth="1"/>
    <col min="2307" max="2307" width="12.5703125" style="2" customWidth="1"/>
    <col min="2308" max="2308" width="13" style="2" customWidth="1"/>
    <col min="2309" max="2309" width="13.42578125" style="2" customWidth="1"/>
    <col min="2310" max="2310" width="19.5703125" style="2" customWidth="1"/>
    <col min="2311" max="2312" width="17.42578125" style="2" customWidth="1"/>
    <col min="2313" max="2313" width="19.5703125" style="2" customWidth="1"/>
    <col min="2314" max="2314" width="15.85546875" style="2" customWidth="1"/>
    <col min="2315" max="2315" width="14.5703125" style="2" customWidth="1"/>
    <col min="2316" max="2318" width="0" style="2" hidden="1" customWidth="1"/>
    <col min="2319" max="2320" width="14.42578125" style="2" customWidth="1"/>
    <col min="2321" max="2321" width="11.7109375" style="2" customWidth="1"/>
    <col min="2322" max="2322" width="13.28515625" style="2" customWidth="1"/>
    <col min="2323" max="2323" width="10.5703125" style="2" bestFit="1" customWidth="1"/>
    <col min="2324" max="2324" width="13.28515625" style="2" customWidth="1"/>
    <col min="2325" max="2561" width="8.7109375" style="2"/>
    <col min="2562" max="2562" width="17.28515625" style="2" customWidth="1"/>
    <col min="2563" max="2563" width="12.5703125" style="2" customWidth="1"/>
    <col min="2564" max="2564" width="13" style="2" customWidth="1"/>
    <col min="2565" max="2565" width="13.42578125" style="2" customWidth="1"/>
    <col min="2566" max="2566" width="19.5703125" style="2" customWidth="1"/>
    <col min="2567" max="2568" width="17.42578125" style="2" customWidth="1"/>
    <col min="2569" max="2569" width="19.5703125" style="2" customWidth="1"/>
    <col min="2570" max="2570" width="15.85546875" style="2" customWidth="1"/>
    <col min="2571" max="2571" width="14.5703125" style="2" customWidth="1"/>
    <col min="2572" max="2574" width="0" style="2" hidden="1" customWidth="1"/>
    <col min="2575" max="2576" width="14.42578125" style="2" customWidth="1"/>
    <col min="2577" max="2577" width="11.7109375" style="2" customWidth="1"/>
    <col min="2578" max="2578" width="13.28515625" style="2" customWidth="1"/>
    <col min="2579" max="2579" width="10.5703125" style="2" bestFit="1" customWidth="1"/>
    <col min="2580" max="2580" width="13.28515625" style="2" customWidth="1"/>
    <col min="2581" max="2817" width="8.7109375" style="2"/>
    <col min="2818" max="2818" width="17.28515625" style="2" customWidth="1"/>
    <col min="2819" max="2819" width="12.5703125" style="2" customWidth="1"/>
    <col min="2820" max="2820" width="13" style="2" customWidth="1"/>
    <col min="2821" max="2821" width="13.42578125" style="2" customWidth="1"/>
    <col min="2822" max="2822" width="19.5703125" style="2" customWidth="1"/>
    <col min="2823" max="2824" width="17.42578125" style="2" customWidth="1"/>
    <col min="2825" max="2825" width="19.5703125" style="2" customWidth="1"/>
    <col min="2826" max="2826" width="15.85546875" style="2" customWidth="1"/>
    <col min="2827" max="2827" width="14.5703125" style="2" customWidth="1"/>
    <col min="2828" max="2830" width="0" style="2" hidden="1" customWidth="1"/>
    <col min="2831" max="2832" width="14.42578125" style="2" customWidth="1"/>
    <col min="2833" max="2833" width="11.7109375" style="2" customWidth="1"/>
    <col min="2834" max="2834" width="13.28515625" style="2" customWidth="1"/>
    <col min="2835" max="2835" width="10.5703125" style="2" bestFit="1" customWidth="1"/>
    <col min="2836" max="2836" width="13.28515625" style="2" customWidth="1"/>
    <col min="2837" max="3073" width="8.7109375" style="2"/>
    <col min="3074" max="3074" width="17.28515625" style="2" customWidth="1"/>
    <col min="3075" max="3075" width="12.5703125" style="2" customWidth="1"/>
    <col min="3076" max="3076" width="13" style="2" customWidth="1"/>
    <col min="3077" max="3077" width="13.42578125" style="2" customWidth="1"/>
    <col min="3078" max="3078" width="19.5703125" style="2" customWidth="1"/>
    <col min="3079" max="3080" width="17.42578125" style="2" customWidth="1"/>
    <col min="3081" max="3081" width="19.5703125" style="2" customWidth="1"/>
    <col min="3082" max="3082" width="15.85546875" style="2" customWidth="1"/>
    <col min="3083" max="3083" width="14.5703125" style="2" customWidth="1"/>
    <col min="3084" max="3086" width="0" style="2" hidden="1" customWidth="1"/>
    <col min="3087" max="3088" width="14.42578125" style="2" customWidth="1"/>
    <col min="3089" max="3089" width="11.7109375" style="2" customWidth="1"/>
    <col min="3090" max="3090" width="13.28515625" style="2" customWidth="1"/>
    <col min="3091" max="3091" width="10.5703125" style="2" bestFit="1" customWidth="1"/>
    <col min="3092" max="3092" width="13.28515625" style="2" customWidth="1"/>
    <col min="3093" max="3329" width="8.7109375" style="2"/>
    <col min="3330" max="3330" width="17.28515625" style="2" customWidth="1"/>
    <col min="3331" max="3331" width="12.5703125" style="2" customWidth="1"/>
    <col min="3332" max="3332" width="13" style="2" customWidth="1"/>
    <col min="3333" max="3333" width="13.42578125" style="2" customWidth="1"/>
    <col min="3334" max="3334" width="19.5703125" style="2" customWidth="1"/>
    <col min="3335" max="3336" width="17.42578125" style="2" customWidth="1"/>
    <col min="3337" max="3337" width="19.5703125" style="2" customWidth="1"/>
    <col min="3338" max="3338" width="15.85546875" style="2" customWidth="1"/>
    <col min="3339" max="3339" width="14.5703125" style="2" customWidth="1"/>
    <col min="3340" max="3342" width="0" style="2" hidden="1" customWidth="1"/>
    <col min="3343" max="3344" width="14.42578125" style="2" customWidth="1"/>
    <col min="3345" max="3345" width="11.7109375" style="2" customWidth="1"/>
    <col min="3346" max="3346" width="13.28515625" style="2" customWidth="1"/>
    <col min="3347" max="3347" width="10.5703125" style="2" bestFit="1" customWidth="1"/>
    <col min="3348" max="3348" width="13.28515625" style="2" customWidth="1"/>
    <col min="3349" max="3585" width="8.7109375" style="2"/>
    <col min="3586" max="3586" width="17.28515625" style="2" customWidth="1"/>
    <col min="3587" max="3587" width="12.5703125" style="2" customWidth="1"/>
    <col min="3588" max="3588" width="13" style="2" customWidth="1"/>
    <col min="3589" max="3589" width="13.42578125" style="2" customWidth="1"/>
    <col min="3590" max="3590" width="19.5703125" style="2" customWidth="1"/>
    <col min="3591" max="3592" width="17.42578125" style="2" customWidth="1"/>
    <col min="3593" max="3593" width="19.5703125" style="2" customWidth="1"/>
    <col min="3594" max="3594" width="15.85546875" style="2" customWidth="1"/>
    <col min="3595" max="3595" width="14.5703125" style="2" customWidth="1"/>
    <col min="3596" max="3598" width="0" style="2" hidden="1" customWidth="1"/>
    <col min="3599" max="3600" width="14.42578125" style="2" customWidth="1"/>
    <col min="3601" max="3601" width="11.7109375" style="2" customWidth="1"/>
    <col min="3602" max="3602" width="13.28515625" style="2" customWidth="1"/>
    <col min="3603" max="3603" width="10.5703125" style="2" bestFit="1" customWidth="1"/>
    <col min="3604" max="3604" width="13.28515625" style="2" customWidth="1"/>
    <col min="3605" max="3841" width="8.7109375" style="2"/>
    <col min="3842" max="3842" width="17.28515625" style="2" customWidth="1"/>
    <col min="3843" max="3843" width="12.5703125" style="2" customWidth="1"/>
    <col min="3844" max="3844" width="13" style="2" customWidth="1"/>
    <col min="3845" max="3845" width="13.42578125" style="2" customWidth="1"/>
    <col min="3846" max="3846" width="19.5703125" style="2" customWidth="1"/>
    <col min="3847" max="3848" width="17.42578125" style="2" customWidth="1"/>
    <col min="3849" max="3849" width="19.5703125" style="2" customWidth="1"/>
    <col min="3850" max="3850" width="15.85546875" style="2" customWidth="1"/>
    <col min="3851" max="3851" width="14.5703125" style="2" customWidth="1"/>
    <col min="3852" max="3854" width="0" style="2" hidden="1" customWidth="1"/>
    <col min="3855" max="3856" width="14.42578125" style="2" customWidth="1"/>
    <col min="3857" max="3857" width="11.7109375" style="2" customWidth="1"/>
    <col min="3858" max="3858" width="13.28515625" style="2" customWidth="1"/>
    <col min="3859" max="3859" width="10.5703125" style="2" bestFit="1" customWidth="1"/>
    <col min="3860" max="3860" width="13.28515625" style="2" customWidth="1"/>
    <col min="3861" max="4097" width="8.7109375" style="2"/>
    <col min="4098" max="4098" width="17.28515625" style="2" customWidth="1"/>
    <col min="4099" max="4099" width="12.5703125" style="2" customWidth="1"/>
    <col min="4100" max="4100" width="13" style="2" customWidth="1"/>
    <col min="4101" max="4101" width="13.42578125" style="2" customWidth="1"/>
    <col min="4102" max="4102" width="19.5703125" style="2" customWidth="1"/>
    <col min="4103" max="4104" width="17.42578125" style="2" customWidth="1"/>
    <col min="4105" max="4105" width="19.5703125" style="2" customWidth="1"/>
    <col min="4106" max="4106" width="15.85546875" style="2" customWidth="1"/>
    <col min="4107" max="4107" width="14.5703125" style="2" customWidth="1"/>
    <col min="4108" max="4110" width="0" style="2" hidden="1" customWidth="1"/>
    <col min="4111" max="4112" width="14.42578125" style="2" customWidth="1"/>
    <col min="4113" max="4113" width="11.7109375" style="2" customWidth="1"/>
    <col min="4114" max="4114" width="13.28515625" style="2" customWidth="1"/>
    <col min="4115" max="4115" width="10.5703125" style="2" bestFit="1" customWidth="1"/>
    <col min="4116" max="4116" width="13.28515625" style="2" customWidth="1"/>
    <col min="4117" max="4353" width="8.7109375" style="2"/>
    <col min="4354" max="4354" width="17.28515625" style="2" customWidth="1"/>
    <col min="4355" max="4355" width="12.5703125" style="2" customWidth="1"/>
    <col min="4356" max="4356" width="13" style="2" customWidth="1"/>
    <col min="4357" max="4357" width="13.42578125" style="2" customWidth="1"/>
    <col min="4358" max="4358" width="19.5703125" style="2" customWidth="1"/>
    <col min="4359" max="4360" width="17.42578125" style="2" customWidth="1"/>
    <col min="4361" max="4361" width="19.5703125" style="2" customWidth="1"/>
    <col min="4362" max="4362" width="15.85546875" style="2" customWidth="1"/>
    <col min="4363" max="4363" width="14.5703125" style="2" customWidth="1"/>
    <col min="4364" max="4366" width="0" style="2" hidden="1" customWidth="1"/>
    <col min="4367" max="4368" width="14.42578125" style="2" customWidth="1"/>
    <col min="4369" max="4369" width="11.7109375" style="2" customWidth="1"/>
    <col min="4370" max="4370" width="13.28515625" style="2" customWidth="1"/>
    <col min="4371" max="4371" width="10.5703125" style="2" bestFit="1" customWidth="1"/>
    <col min="4372" max="4372" width="13.28515625" style="2" customWidth="1"/>
    <col min="4373" max="4609" width="8.7109375" style="2"/>
    <col min="4610" max="4610" width="17.28515625" style="2" customWidth="1"/>
    <col min="4611" max="4611" width="12.5703125" style="2" customWidth="1"/>
    <col min="4612" max="4612" width="13" style="2" customWidth="1"/>
    <col min="4613" max="4613" width="13.42578125" style="2" customWidth="1"/>
    <col min="4614" max="4614" width="19.5703125" style="2" customWidth="1"/>
    <col min="4615" max="4616" width="17.42578125" style="2" customWidth="1"/>
    <col min="4617" max="4617" width="19.5703125" style="2" customWidth="1"/>
    <col min="4618" max="4618" width="15.85546875" style="2" customWidth="1"/>
    <col min="4619" max="4619" width="14.5703125" style="2" customWidth="1"/>
    <col min="4620" max="4622" width="0" style="2" hidden="1" customWidth="1"/>
    <col min="4623" max="4624" width="14.42578125" style="2" customWidth="1"/>
    <col min="4625" max="4625" width="11.7109375" style="2" customWidth="1"/>
    <col min="4626" max="4626" width="13.28515625" style="2" customWidth="1"/>
    <col min="4627" max="4627" width="10.5703125" style="2" bestFit="1" customWidth="1"/>
    <col min="4628" max="4628" width="13.28515625" style="2" customWidth="1"/>
    <col min="4629" max="4865" width="8.7109375" style="2"/>
    <col min="4866" max="4866" width="17.28515625" style="2" customWidth="1"/>
    <col min="4867" max="4867" width="12.5703125" style="2" customWidth="1"/>
    <col min="4868" max="4868" width="13" style="2" customWidth="1"/>
    <col min="4869" max="4869" width="13.42578125" style="2" customWidth="1"/>
    <col min="4870" max="4870" width="19.5703125" style="2" customWidth="1"/>
    <col min="4871" max="4872" width="17.42578125" style="2" customWidth="1"/>
    <col min="4873" max="4873" width="19.5703125" style="2" customWidth="1"/>
    <col min="4874" max="4874" width="15.85546875" style="2" customWidth="1"/>
    <col min="4875" max="4875" width="14.5703125" style="2" customWidth="1"/>
    <col min="4876" max="4878" width="0" style="2" hidden="1" customWidth="1"/>
    <col min="4879" max="4880" width="14.42578125" style="2" customWidth="1"/>
    <col min="4881" max="4881" width="11.7109375" style="2" customWidth="1"/>
    <col min="4882" max="4882" width="13.28515625" style="2" customWidth="1"/>
    <col min="4883" max="4883" width="10.5703125" style="2" bestFit="1" customWidth="1"/>
    <col min="4884" max="4884" width="13.28515625" style="2" customWidth="1"/>
    <col min="4885" max="5121" width="8.7109375" style="2"/>
    <col min="5122" max="5122" width="17.28515625" style="2" customWidth="1"/>
    <col min="5123" max="5123" width="12.5703125" style="2" customWidth="1"/>
    <col min="5124" max="5124" width="13" style="2" customWidth="1"/>
    <col min="5125" max="5125" width="13.42578125" style="2" customWidth="1"/>
    <col min="5126" max="5126" width="19.5703125" style="2" customWidth="1"/>
    <col min="5127" max="5128" width="17.42578125" style="2" customWidth="1"/>
    <col min="5129" max="5129" width="19.5703125" style="2" customWidth="1"/>
    <col min="5130" max="5130" width="15.85546875" style="2" customWidth="1"/>
    <col min="5131" max="5131" width="14.5703125" style="2" customWidth="1"/>
    <col min="5132" max="5134" width="0" style="2" hidden="1" customWidth="1"/>
    <col min="5135" max="5136" width="14.42578125" style="2" customWidth="1"/>
    <col min="5137" max="5137" width="11.7109375" style="2" customWidth="1"/>
    <col min="5138" max="5138" width="13.28515625" style="2" customWidth="1"/>
    <col min="5139" max="5139" width="10.5703125" style="2" bestFit="1" customWidth="1"/>
    <col min="5140" max="5140" width="13.28515625" style="2" customWidth="1"/>
    <col min="5141" max="5377" width="8.7109375" style="2"/>
    <col min="5378" max="5378" width="17.28515625" style="2" customWidth="1"/>
    <col min="5379" max="5379" width="12.5703125" style="2" customWidth="1"/>
    <col min="5380" max="5380" width="13" style="2" customWidth="1"/>
    <col min="5381" max="5381" width="13.42578125" style="2" customWidth="1"/>
    <col min="5382" max="5382" width="19.5703125" style="2" customWidth="1"/>
    <col min="5383" max="5384" width="17.42578125" style="2" customWidth="1"/>
    <col min="5385" max="5385" width="19.5703125" style="2" customWidth="1"/>
    <col min="5386" max="5386" width="15.85546875" style="2" customWidth="1"/>
    <col min="5387" max="5387" width="14.5703125" style="2" customWidth="1"/>
    <col min="5388" max="5390" width="0" style="2" hidden="1" customWidth="1"/>
    <col min="5391" max="5392" width="14.42578125" style="2" customWidth="1"/>
    <col min="5393" max="5393" width="11.7109375" style="2" customWidth="1"/>
    <col min="5394" max="5394" width="13.28515625" style="2" customWidth="1"/>
    <col min="5395" max="5395" width="10.5703125" style="2" bestFit="1" customWidth="1"/>
    <col min="5396" max="5396" width="13.28515625" style="2" customWidth="1"/>
    <col min="5397" max="5633" width="8.7109375" style="2"/>
    <col min="5634" max="5634" width="17.28515625" style="2" customWidth="1"/>
    <col min="5635" max="5635" width="12.5703125" style="2" customWidth="1"/>
    <col min="5636" max="5636" width="13" style="2" customWidth="1"/>
    <col min="5637" max="5637" width="13.42578125" style="2" customWidth="1"/>
    <col min="5638" max="5638" width="19.5703125" style="2" customWidth="1"/>
    <col min="5639" max="5640" width="17.42578125" style="2" customWidth="1"/>
    <col min="5641" max="5641" width="19.5703125" style="2" customWidth="1"/>
    <col min="5642" max="5642" width="15.85546875" style="2" customWidth="1"/>
    <col min="5643" max="5643" width="14.5703125" style="2" customWidth="1"/>
    <col min="5644" max="5646" width="0" style="2" hidden="1" customWidth="1"/>
    <col min="5647" max="5648" width="14.42578125" style="2" customWidth="1"/>
    <col min="5649" max="5649" width="11.7109375" style="2" customWidth="1"/>
    <col min="5650" max="5650" width="13.28515625" style="2" customWidth="1"/>
    <col min="5651" max="5651" width="10.5703125" style="2" bestFit="1" customWidth="1"/>
    <col min="5652" max="5652" width="13.28515625" style="2" customWidth="1"/>
    <col min="5653" max="5889" width="8.7109375" style="2"/>
    <col min="5890" max="5890" width="17.28515625" style="2" customWidth="1"/>
    <col min="5891" max="5891" width="12.5703125" style="2" customWidth="1"/>
    <col min="5892" max="5892" width="13" style="2" customWidth="1"/>
    <col min="5893" max="5893" width="13.42578125" style="2" customWidth="1"/>
    <col min="5894" max="5894" width="19.5703125" style="2" customWidth="1"/>
    <col min="5895" max="5896" width="17.42578125" style="2" customWidth="1"/>
    <col min="5897" max="5897" width="19.5703125" style="2" customWidth="1"/>
    <col min="5898" max="5898" width="15.85546875" style="2" customWidth="1"/>
    <col min="5899" max="5899" width="14.5703125" style="2" customWidth="1"/>
    <col min="5900" max="5902" width="0" style="2" hidden="1" customWidth="1"/>
    <col min="5903" max="5904" width="14.42578125" style="2" customWidth="1"/>
    <col min="5905" max="5905" width="11.7109375" style="2" customWidth="1"/>
    <col min="5906" max="5906" width="13.28515625" style="2" customWidth="1"/>
    <col min="5907" max="5907" width="10.5703125" style="2" bestFit="1" customWidth="1"/>
    <col min="5908" max="5908" width="13.28515625" style="2" customWidth="1"/>
    <col min="5909" max="6145" width="8.7109375" style="2"/>
    <col min="6146" max="6146" width="17.28515625" style="2" customWidth="1"/>
    <col min="6147" max="6147" width="12.5703125" style="2" customWidth="1"/>
    <col min="6148" max="6148" width="13" style="2" customWidth="1"/>
    <col min="6149" max="6149" width="13.42578125" style="2" customWidth="1"/>
    <col min="6150" max="6150" width="19.5703125" style="2" customWidth="1"/>
    <col min="6151" max="6152" width="17.42578125" style="2" customWidth="1"/>
    <col min="6153" max="6153" width="19.5703125" style="2" customWidth="1"/>
    <col min="6154" max="6154" width="15.85546875" style="2" customWidth="1"/>
    <col min="6155" max="6155" width="14.5703125" style="2" customWidth="1"/>
    <col min="6156" max="6158" width="0" style="2" hidden="1" customWidth="1"/>
    <col min="6159" max="6160" width="14.42578125" style="2" customWidth="1"/>
    <col min="6161" max="6161" width="11.7109375" style="2" customWidth="1"/>
    <col min="6162" max="6162" width="13.28515625" style="2" customWidth="1"/>
    <col min="6163" max="6163" width="10.5703125" style="2" bestFit="1" customWidth="1"/>
    <col min="6164" max="6164" width="13.28515625" style="2" customWidth="1"/>
    <col min="6165" max="6401" width="8.7109375" style="2"/>
    <col min="6402" max="6402" width="17.28515625" style="2" customWidth="1"/>
    <col min="6403" max="6403" width="12.5703125" style="2" customWidth="1"/>
    <col min="6404" max="6404" width="13" style="2" customWidth="1"/>
    <col min="6405" max="6405" width="13.42578125" style="2" customWidth="1"/>
    <col min="6406" max="6406" width="19.5703125" style="2" customWidth="1"/>
    <col min="6407" max="6408" width="17.42578125" style="2" customWidth="1"/>
    <col min="6409" max="6409" width="19.5703125" style="2" customWidth="1"/>
    <col min="6410" max="6410" width="15.85546875" style="2" customWidth="1"/>
    <col min="6411" max="6411" width="14.5703125" style="2" customWidth="1"/>
    <col min="6412" max="6414" width="0" style="2" hidden="1" customWidth="1"/>
    <col min="6415" max="6416" width="14.42578125" style="2" customWidth="1"/>
    <col min="6417" max="6417" width="11.7109375" style="2" customWidth="1"/>
    <col min="6418" max="6418" width="13.28515625" style="2" customWidth="1"/>
    <col min="6419" max="6419" width="10.5703125" style="2" bestFit="1" customWidth="1"/>
    <col min="6420" max="6420" width="13.28515625" style="2" customWidth="1"/>
    <col min="6421" max="6657" width="8.7109375" style="2"/>
    <col min="6658" max="6658" width="17.28515625" style="2" customWidth="1"/>
    <col min="6659" max="6659" width="12.5703125" style="2" customWidth="1"/>
    <col min="6660" max="6660" width="13" style="2" customWidth="1"/>
    <col min="6661" max="6661" width="13.42578125" style="2" customWidth="1"/>
    <col min="6662" max="6662" width="19.5703125" style="2" customWidth="1"/>
    <col min="6663" max="6664" width="17.42578125" style="2" customWidth="1"/>
    <col min="6665" max="6665" width="19.5703125" style="2" customWidth="1"/>
    <col min="6666" max="6666" width="15.85546875" style="2" customWidth="1"/>
    <col min="6667" max="6667" width="14.5703125" style="2" customWidth="1"/>
    <col min="6668" max="6670" width="0" style="2" hidden="1" customWidth="1"/>
    <col min="6671" max="6672" width="14.42578125" style="2" customWidth="1"/>
    <col min="6673" max="6673" width="11.7109375" style="2" customWidth="1"/>
    <col min="6674" max="6674" width="13.28515625" style="2" customWidth="1"/>
    <col min="6675" max="6675" width="10.5703125" style="2" bestFit="1" customWidth="1"/>
    <col min="6676" max="6676" width="13.28515625" style="2" customWidth="1"/>
    <col min="6677" max="6913" width="8.7109375" style="2"/>
    <col min="6914" max="6914" width="17.28515625" style="2" customWidth="1"/>
    <col min="6915" max="6915" width="12.5703125" style="2" customWidth="1"/>
    <col min="6916" max="6916" width="13" style="2" customWidth="1"/>
    <col min="6917" max="6917" width="13.42578125" style="2" customWidth="1"/>
    <col min="6918" max="6918" width="19.5703125" style="2" customWidth="1"/>
    <col min="6919" max="6920" width="17.42578125" style="2" customWidth="1"/>
    <col min="6921" max="6921" width="19.5703125" style="2" customWidth="1"/>
    <col min="6922" max="6922" width="15.85546875" style="2" customWidth="1"/>
    <col min="6923" max="6923" width="14.5703125" style="2" customWidth="1"/>
    <col min="6924" max="6926" width="0" style="2" hidden="1" customWidth="1"/>
    <col min="6927" max="6928" width="14.42578125" style="2" customWidth="1"/>
    <col min="6929" max="6929" width="11.7109375" style="2" customWidth="1"/>
    <col min="6930" max="6930" width="13.28515625" style="2" customWidth="1"/>
    <col min="6931" max="6931" width="10.5703125" style="2" bestFit="1" customWidth="1"/>
    <col min="6932" max="6932" width="13.28515625" style="2" customWidth="1"/>
    <col min="6933" max="7169" width="8.7109375" style="2"/>
    <col min="7170" max="7170" width="17.28515625" style="2" customWidth="1"/>
    <col min="7171" max="7171" width="12.5703125" style="2" customWidth="1"/>
    <col min="7172" max="7172" width="13" style="2" customWidth="1"/>
    <col min="7173" max="7173" width="13.42578125" style="2" customWidth="1"/>
    <col min="7174" max="7174" width="19.5703125" style="2" customWidth="1"/>
    <col min="7175" max="7176" width="17.42578125" style="2" customWidth="1"/>
    <col min="7177" max="7177" width="19.5703125" style="2" customWidth="1"/>
    <col min="7178" max="7178" width="15.85546875" style="2" customWidth="1"/>
    <col min="7179" max="7179" width="14.5703125" style="2" customWidth="1"/>
    <col min="7180" max="7182" width="0" style="2" hidden="1" customWidth="1"/>
    <col min="7183" max="7184" width="14.42578125" style="2" customWidth="1"/>
    <col min="7185" max="7185" width="11.7109375" style="2" customWidth="1"/>
    <col min="7186" max="7186" width="13.28515625" style="2" customWidth="1"/>
    <col min="7187" max="7187" width="10.5703125" style="2" bestFit="1" customWidth="1"/>
    <col min="7188" max="7188" width="13.28515625" style="2" customWidth="1"/>
    <col min="7189" max="7425" width="8.7109375" style="2"/>
    <col min="7426" max="7426" width="17.28515625" style="2" customWidth="1"/>
    <col min="7427" max="7427" width="12.5703125" style="2" customWidth="1"/>
    <col min="7428" max="7428" width="13" style="2" customWidth="1"/>
    <col min="7429" max="7429" width="13.42578125" style="2" customWidth="1"/>
    <col min="7430" max="7430" width="19.5703125" style="2" customWidth="1"/>
    <col min="7431" max="7432" width="17.42578125" style="2" customWidth="1"/>
    <col min="7433" max="7433" width="19.5703125" style="2" customWidth="1"/>
    <col min="7434" max="7434" width="15.85546875" style="2" customWidth="1"/>
    <col min="7435" max="7435" width="14.5703125" style="2" customWidth="1"/>
    <col min="7436" max="7438" width="0" style="2" hidden="1" customWidth="1"/>
    <col min="7439" max="7440" width="14.42578125" style="2" customWidth="1"/>
    <col min="7441" max="7441" width="11.7109375" style="2" customWidth="1"/>
    <col min="7442" max="7442" width="13.28515625" style="2" customWidth="1"/>
    <col min="7443" max="7443" width="10.5703125" style="2" bestFit="1" customWidth="1"/>
    <col min="7444" max="7444" width="13.28515625" style="2" customWidth="1"/>
    <col min="7445" max="7681" width="8.7109375" style="2"/>
    <col min="7682" max="7682" width="17.28515625" style="2" customWidth="1"/>
    <col min="7683" max="7683" width="12.5703125" style="2" customWidth="1"/>
    <col min="7684" max="7684" width="13" style="2" customWidth="1"/>
    <col min="7685" max="7685" width="13.42578125" style="2" customWidth="1"/>
    <col min="7686" max="7686" width="19.5703125" style="2" customWidth="1"/>
    <col min="7687" max="7688" width="17.42578125" style="2" customWidth="1"/>
    <col min="7689" max="7689" width="19.5703125" style="2" customWidth="1"/>
    <col min="7690" max="7690" width="15.85546875" style="2" customWidth="1"/>
    <col min="7691" max="7691" width="14.5703125" style="2" customWidth="1"/>
    <col min="7692" max="7694" width="0" style="2" hidden="1" customWidth="1"/>
    <col min="7695" max="7696" width="14.42578125" style="2" customWidth="1"/>
    <col min="7697" max="7697" width="11.7109375" style="2" customWidth="1"/>
    <col min="7698" max="7698" width="13.28515625" style="2" customWidth="1"/>
    <col min="7699" max="7699" width="10.5703125" style="2" bestFit="1" customWidth="1"/>
    <col min="7700" max="7700" width="13.28515625" style="2" customWidth="1"/>
    <col min="7701" max="7937" width="8.7109375" style="2"/>
    <col min="7938" max="7938" width="17.28515625" style="2" customWidth="1"/>
    <col min="7939" max="7939" width="12.5703125" style="2" customWidth="1"/>
    <col min="7940" max="7940" width="13" style="2" customWidth="1"/>
    <col min="7941" max="7941" width="13.42578125" style="2" customWidth="1"/>
    <col min="7942" max="7942" width="19.5703125" style="2" customWidth="1"/>
    <col min="7943" max="7944" width="17.42578125" style="2" customWidth="1"/>
    <col min="7945" max="7945" width="19.5703125" style="2" customWidth="1"/>
    <col min="7946" max="7946" width="15.85546875" style="2" customWidth="1"/>
    <col min="7947" max="7947" width="14.5703125" style="2" customWidth="1"/>
    <col min="7948" max="7950" width="0" style="2" hidden="1" customWidth="1"/>
    <col min="7951" max="7952" width="14.42578125" style="2" customWidth="1"/>
    <col min="7953" max="7953" width="11.7109375" style="2" customWidth="1"/>
    <col min="7954" max="7954" width="13.28515625" style="2" customWidth="1"/>
    <col min="7955" max="7955" width="10.5703125" style="2" bestFit="1" customWidth="1"/>
    <col min="7956" max="7956" width="13.28515625" style="2" customWidth="1"/>
    <col min="7957" max="8193" width="8.7109375" style="2"/>
    <col min="8194" max="8194" width="17.28515625" style="2" customWidth="1"/>
    <col min="8195" max="8195" width="12.5703125" style="2" customWidth="1"/>
    <col min="8196" max="8196" width="13" style="2" customWidth="1"/>
    <col min="8197" max="8197" width="13.42578125" style="2" customWidth="1"/>
    <col min="8198" max="8198" width="19.5703125" style="2" customWidth="1"/>
    <col min="8199" max="8200" width="17.42578125" style="2" customWidth="1"/>
    <col min="8201" max="8201" width="19.5703125" style="2" customWidth="1"/>
    <col min="8202" max="8202" width="15.85546875" style="2" customWidth="1"/>
    <col min="8203" max="8203" width="14.5703125" style="2" customWidth="1"/>
    <col min="8204" max="8206" width="0" style="2" hidden="1" customWidth="1"/>
    <col min="8207" max="8208" width="14.42578125" style="2" customWidth="1"/>
    <col min="8209" max="8209" width="11.7109375" style="2" customWidth="1"/>
    <col min="8210" max="8210" width="13.28515625" style="2" customWidth="1"/>
    <col min="8211" max="8211" width="10.5703125" style="2" bestFit="1" customWidth="1"/>
    <col min="8212" max="8212" width="13.28515625" style="2" customWidth="1"/>
    <col min="8213" max="8449" width="8.7109375" style="2"/>
    <col min="8450" max="8450" width="17.28515625" style="2" customWidth="1"/>
    <col min="8451" max="8451" width="12.5703125" style="2" customWidth="1"/>
    <col min="8452" max="8452" width="13" style="2" customWidth="1"/>
    <col min="8453" max="8453" width="13.42578125" style="2" customWidth="1"/>
    <col min="8454" max="8454" width="19.5703125" style="2" customWidth="1"/>
    <col min="8455" max="8456" width="17.42578125" style="2" customWidth="1"/>
    <col min="8457" max="8457" width="19.5703125" style="2" customWidth="1"/>
    <col min="8458" max="8458" width="15.85546875" style="2" customWidth="1"/>
    <col min="8459" max="8459" width="14.5703125" style="2" customWidth="1"/>
    <col min="8460" max="8462" width="0" style="2" hidden="1" customWidth="1"/>
    <col min="8463" max="8464" width="14.42578125" style="2" customWidth="1"/>
    <col min="8465" max="8465" width="11.7109375" style="2" customWidth="1"/>
    <col min="8466" max="8466" width="13.28515625" style="2" customWidth="1"/>
    <col min="8467" max="8467" width="10.5703125" style="2" bestFit="1" customWidth="1"/>
    <col min="8468" max="8468" width="13.28515625" style="2" customWidth="1"/>
    <col min="8469" max="8705" width="8.7109375" style="2"/>
    <col min="8706" max="8706" width="17.28515625" style="2" customWidth="1"/>
    <col min="8707" max="8707" width="12.5703125" style="2" customWidth="1"/>
    <col min="8708" max="8708" width="13" style="2" customWidth="1"/>
    <col min="8709" max="8709" width="13.42578125" style="2" customWidth="1"/>
    <col min="8710" max="8710" width="19.5703125" style="2" customWidth="1"/>
    <col min="8711" max="8712" width="17.42578125" style="2" customWidth="1"/>
    <col min="8713" max="8713" width="19.5703125" style="2" customWidth="1"/>
    <col min="8714" max="8714" width="15.85546875" style="2" customWidth="1"/>
    <col min="8715" max="8715" width="14.5703125" style="2" customWidth="1"/>
    <col min="8716" max="8718" width="0" style="2" hidden="1" customWidth="1"/>
    <col min="8719" max="8720" width="14.42578125" style="2" customWidth="1"/>
    <col min="8721" max="8721" width="11.7109375" style="2" customWidth="1"/>
    <col min="8722" max="8722" width="13.28515625" style="2" customWidth="1"/>
    <col min="8723" max="8723" width="10.5703125" style="2" bestFit="1" customWidth="1"/>
    <col min="8724" max="8724" width="13.28515625" style="2" customWidth="1"/>
    <col min="8725" max="8961" width="8.7109375" style="2"/>
    <col min="8962" max="8962" width="17.28515625" style="2" customWidth="1"/>
    <col min="8963" max="8963" width="12.5703125" style="2" customWidth="1"/>
    <col min="8964" max="8964" width="13" style="2" customWidth="1"/>
    <col min="8965" max="8965" width="13.42578125" style="2" customWidth="1"/>
    <col min="8966" max="8966" width="19.5703125" style="2" customWidth="1"/>
    <col min="8967" max="8968" width="17.42578125" style="2" customWidth="1"/>
    <col min="8969" max="8969" width="19.5703125" style="2" customWidth="1"/>
    <col min="8970" max="8970" width="15.85546875" style="2" customWidth="1"/>
    <col min="8971" max="8971" width="14.5703125" style="2" customWidth="1"/>
    <col min="8972" max="8974" width="0" style="2" hidden="1" customWidth="1"/>
    <col min="8975" max="8976" width="14.42578125" style="2" customWidth="1"/>
    <col min="8977" max="8977" width="11.7109375" style="2" customWidth="1"/>
    <col min="8978" max="8978" width="13.28515625" style="2" customWidth="1"/>
    <col min="8979" max="8979" width="10.5703125" style="2" bestFit="1" customWidth="1"/>
    <col min="8980" max="8980" width="13.28515625" style="2" customWidth="1"/>
    <col min="8981" max="9217" width="8.7109375" style="2"/>
    <col min="9218" max="9218" width="17.28515625" style="2" customWidth="1"/>
    <col min="9219" max="9219" width="12.5703125" style="2" customWidth="1"/>
    <col min="9220" max="9220" width="13" style="2" customWidth="1"/>
    <col min="9221" max="9221" width="13.42578125" style="2" customWidth="1"/>
    <col min="9222" max="9222" width="19.5703125" style="2" customWidth="1"/>
    <col min="9223" max="9224" width="17.42578125" style="2" customWidth="1"/>
    <col min="9225" max="9225" width="19.5703125" style="2" customWidth="1"/>
    <col min="9226" max="9226" width="15.85546875" style="2" customWidth="1"/>
    <col min="9227" max="9227" width="14.5703125" style="2" customWidth="1"/>
    <col min="9228" max="9230" width="0" style="2" hidden="1" customWidth="1"/>
    <col min="9231" max="9232" width="14.42578125" style="2" customWidth="1"/>
    <col min="9233" max="9233" width="11.7109375" style="2" customWidth="1"/>
    <col min="9234" max="9234" width="13.28515625" style="2" customWidth="1"/>
    <col min="9235" max="9235" width="10.5703125" style="2" bestFit="1" customWidth="1"/>
    <col min="9236" max="9236" width="13.28515625" style="2" customWidth="1"/>
    <col min="9237" max="9473" width="8.7109375" style="2"/>
    <col min="9474" max="9474" width="17.28515625" style="2" customWidth="1"/>
    <col min="9475" max="9475" width="12.5703125" style="2" customWidth="1"/>
    <col min="9476" max="9476" width="13" style="2" customWidth="1"/>
    <col min="9477" max="9477" width="13.42578125" style="2" customWidth="1"/>
    <col min="9478" max="9478" width="19.5703125" style="2" customWidth="1"/>
    <col min="9479" max="9480" width="17.42578125" style="2" customWidth="1"/>
    <col min="9481" max="9481" width="19.5703125" style="2" customWidth="1"/>
    <col min="9482" max="9482" width="15.85546875" style="2" customWidth="1"/>
    <col min="9483" max="9483" width="14.5703125" style="2" customWidth="1"/>
    <col min="9484" max="9486" width="0" style="2" hidden="1" customWidth="1"/>
    <col min="9487" max="9488" width="14.42578125" style="2" customWidth="1"/>
    <col min="9489" max="9489" width="11.7109375" style="2" customWidth="1"/>
    <col min="9490" max="9490" width="13.28515625" style="2" customWidth="1"/>
    <col min="9491" max="9491" width="10.5703125" style="2" bestFit="1" customWidth="1"/>
    <col min="9492" max="9492" width="13.28515625" style="2" customWidth="1"/>
    <col min="9493" max="9729" width="8.7109375" style="2"/>
    <col min="9730" max="9730" width="17.28515625" style="2" customWidth="1"/>
    <col min="9731" max="9731" width="12.5703125" style="2" customWidth="1"/>
    <col min="9732" max="9732" width="13" style="2" customWidth="1"/>
    <col min="9733" max="9733" width="13.42578125" style="2" customWidth="1"/>
    <col min="9734" max="9734" width="19.5703125" style="2" customWidth="1"/>
    <col min="9735" max="9736" width="17.42578125" style="2" customWidth="1"/>
    <col min="9737" max="9737" width="19.5703125" style="2" customWidth="1"/>
    <col min="9738" max="9738" width="15.85546875" style="2" customWidth="1"/>
    <col min="9739" max="9739" width="14.5703125" style="2" customWidth="1"/>
    <col min="9740" max="9742" width="0" style="2" hidden="1" customWidth="1"/>
    <col min="9743" max="9744" width="14.42578125" style="2" customWidth="1"/>
    <col min="9745" max="9745" width="11.7109375" style="2" customWidth="1"/>
    <col min="9746" max="9746" width="13.28515625" style="2" customWidth="1"/>
    <col min="9747" max="9747" width="10.5703125" style="2" bestFit="1" customWidth="1"/>
    <col min="9748" max="9748" width="13.28515625" style="2" customWidth="1"/>
    <col min="9749" max="9985" width="8.7109375" style="2"/>
    <col min="9986" max="9986" width="17.28515625" style="2" customWidth="1"/>
    <col min="9987" max="9987" width="12.5703125" style="2" customWidth="1"/>
    <col min="9988" max="9988" width="13" style="2" customWidth="1"/>
    <col min="9989" max="9989" width="13.42578125" style="2" customWidth="1"/>
    <col min="9990" max="9990" width="19.5703125" style="2" customWidth="1"/>
    <col min="9991" max="9992" width="17.42578125" style="2" customWidth="1"/>
    <col min="9993" max="9993" width="19.5703125" style="2" customWidth="1"/>
    <col min="9994" max="9994" width="15.85546875" style="2" customWidth="1"/>
    <col min="9995" max="9995" width="14.5703125" style="2" customWidth="1"/>
    <col min="9996" max="9998" width="0" style="2" hidden="1" customWidth="1"/>
    <col min="9999" max="10000" width="14.42578125" style="2" customWidth="1"/>
    <col min="10001" max="10001" width="11.7109375" style="2" customWidth="1"/>
    <col min="10002" max="10002" width="13.28515625" style="2" customWidth="1"/>
    <col min="10003" max="10003" width="10.5703125" style="2" bestFit="1" customWidth="1"/>
    <col min="10004" max="10004" width="13.28515625" style="2" customWidth="1"/>
    <col min="10005" max="10241" width="8.7109375" style="2"/>
    <col min="10242" max="10242" width="17.28515625" style="2" customWidth="1"/>
    <col min="10243" max="10243" width="12.5703125" style="2" customWidth="1"/>
    <col min="10244" max="10244" width="13" style="2" customWidth="1"/>
    <col min="10245" max="10245" width="13.42578125" style="2" customWidth="1"/>
    <col min="10246" max="10246" width="19.5703125" style="2" customWidth="1"/>
    <col min="10247" max="10248" width="17.42578125" style="2" customWidth="1"/>
    <col min="10249" max="10249" width="19.5703125" style="2" customWidth="1"/>
    <col min="10250" max="10250" width="15.85546875" style="2" customWidth="1"/>
    <col min="10251" max="10251" width="14.5703125" style="2" customWidth="1"/>
    <col min="10252" max="10254" width="0" style="2" hidden="1" customWidth="1"/>
    <col min="10255" max="10256" width="14.42578125" style="2" customWidth="1"/>
    <col min="10257" max="10257" width="11.7109375" style="2" customWidth="1"/>
    <col min="10258" max="10258" width="13.28515625" style="2" customWidth="1"/>
    <col min="10259" max="10259" width="10.5703125" style="2" bestFit="1" customWidth="1"/>
    <col min="10260" max="10260" width="13.28515625" style="2" customWidth="1"/>
    <col min="10261" max="10497" width="8.7109375" style="2"/>
    <col min="10498" max="10498" width="17.28515625" style="2" customWidth="1"/>
    <col min="10499" max="10499" width="12.5703125" style="2" customWidth="1"/>
    <col min="10500" max="10500" width="13" style="2" customWidth="1"/>
    <col min="10501" max="10501" width="13.42578125" style="2" customWidth="1"/>
    <col min="10502" max="10502" width="19.5703125" style="2" customWidth="1"/>
    <col min="10503" max="10504" width="17.42578125" style="2" customWidth="1"/>
    <col min="10505" max="10505" width="19.5703125" style="2" customWidth="1"/>
    <col min="10506" max="10506" width="15.85546875" style="2" customWidth="1"/>
    <col min="10507" max="10507" width="14.5703125" style="2" customWidth="1"/>
    <col min="10508" max="10510" width="0" style="2" hidden="1" customWidth="1"/>
    <col min="10511" max="10512" width="14.42578125" style="2" customWidth="1"/>
    <col min="10513" max="10513" width="11.7109375" style="2" customWidth="1"/>
    <col min="10514" max="10514" width="13.28515625" style="2" customWidth="1"/>
    <col min="10515" max="10515" width="10.5703125" style="2" bestFit="1" customWidth="1"/>
    <col min="10516" max="10516" width="13.28515625" style="2" customWidth="1"/>
    <col min="10517" max="10753" width="8.7109375" style="2"/>
    <col min="10754" max="10754" width="17.28515625" style="2" customWidth="1"/>
    <col min="10755" max="10755" width="12.5703125" style="2" customWidth="1"/>
    <col min="10756" max="10756" width="13" style="2" customWidth="1"/>
    <col min="10757" max="10757" width="13.42578125" style="2" customWidth="1"/>
    <col min="10758" max="10758" width="19.5703125" style="2" customWidth="1"/>
    <col min="10759" max="10760" width="17.42578125" style="2" customWidth="1"/>
    <col min="10761" max="10761" width="19.5703125" style="2" customWidth="1"/>
    <col min="10762" max="10762" width="15.85546875" style="2" customWidth="1"/>
    <col min="10763" max="10763" width="14.5703125" style="2" customWidth="1"/>
    <col min="10764" max="10766" width="0" style="2" hidden="1" customWidth="1"/>
    <col min="10767" max="10768" width="14.42578125" style="2" customWidth="1"/>
    <col min="10769" max="10769" width="11.7109375" style="2" customWidth="1"/>
    <col min="10770" max="10770" width="13.28515625" style="2" customWidth="1"/>
    <col min="10771" max="10771" width="10.5703125" style="2" bestFit="1" customWidth="1"/>
    <col min="10772" max="10772" width="13.28515625" style="2" customWidth="1"/>
    <col min="10773" max="11009" width="8.7109375" style="2"/>
    <col min="11010" max="11010" width="17.28515625" style="2" customWidth="1"/>
    <col min="11011" max="11011" width="12.5703125" style="2" customWidth="1"/>
    <col min="11012" max="11012" width="13" style="2" customWidth="1"/>
    <col min="11013" max="11013" width="13.42578125" style="2" customWidth="1"/>
    <col min="11014" max="11014" width="19.5703125" style="2" customWidth="1"/>
    <col min="11015" max="11016" width="17.42578125" style="2" customWidth="1"/>
    <col min="11017" max="11017" width="19.5703125" style="2" customWidth="1"/>
    <col min="11018" max="11018" width="15.85546875" style="2" customWidth="1"/>
    <col min="11019" max="11019" width="14.5703125" style="2" customWidth="1"/>
    <col min="11020" max="11022" width="0" style="2" hidden="1" customWidth="1"/>
    <col min="11023" max="11024" width="14.42578125" style="2" customWidth="1"/>
    <col min="11025" max="11025" width="11.7109375" style="2" customWidth="1"/>
    <col min="11026" max="11026" width="13.28515625" style="2" customWidth="1"/>
    <col min="11027" max="11027" width="10.5703125" style="2" bestFit="1" customWidth="1"/>
    <col min="11028" max="11028" width="13.28515625" style="2" customWidth="1"/>
    <col min="11029" max="11265" width="8.7109375" style="2"/>
    <col min="11266" max="11266" width="17.28515625" style="2" customWidth="1"/>
    <col min="11267" max="11267" width="12.5703125" style="2" customWidth="1"/>
    <col min="11268" max="11268" width="13" style="2" customWidth="1"/>
    <col min="11269" max="11269" width="13.42578125" style="2" customWidth="1"/>
    <col min="11270" max="11270" width="19.5703125" style="2" customWidth="1"/>
    <col min="11271" max="11272" width="17.42578125" style="2" customWidth="1"/>
    <col min="11273" max="11273" width="19.5703125" style="2" customWidth="1"/>
    <col min="11274" max="11274" width="15.85546875" style="2" customWidth="1"/>
    <col min="11275" max="11275" width="14.5703125" style="2" customWidth="1"/>
    <col min="11276" max="11278" width="0" style="2" hidden="1" customWidth="1"/>
    <col min="11279" max="11280" width="14.42578125" style="2" customWidth="1"/>
    <col min="11281" max="11281" width="11.7109375" style="2" customWidth="1"/>
    <col min="11282" max="11282" width="13.28515625" style="2" customWidth="1"/>
    <col min="11283" max="11283" width="10.5703125" style="2" bestFit="1" customWidth="1"/>
    <col min="11284" max="11284" width="13.28515625" style="2" customWidth="1"/>
    <col min="11285" max="11521" width="8.7109375" style="2"/>
    <col min="11522" max="11522" width="17.28515625" style="2" customWidth="1"/>
    <col min="11523" max="11523" width="12.5703125" style="2" customWidth="1"/>
    <col min="11524" max="11524" width="13" style="2" customWidth="1"/>
    <col min="11525" max="11525" width="13.42578125" style="2" customWidth="1"/>
    <col min="11526" max="11526" width="19.5703125" style="2" customWidth="1"/>
    <col min="11527" max="11528" width="17.42578125" style="2" customWidth="1"/>
    <col min="11529" max="11529" width="19.5703125" style="2" customWidth="1"/>
    <col min="11530" max="11530" width="15.85546875" style="2" customWidth="1"/>
    <col min="11531" max="11531" width="14.5703125" style="2" customWidth="1"/>
    <col min="11532" max="11534" width="0" style="2" hidden="1" customWidth="1"/>
    <col min="11535" max="11536" width="14.42578125" style="2" customWidth="1"/>
    <col min="11537" max="11537" width="11.7109375" style="2" customWidth="1"/>
    <col min="11538" max="11538" width="13.28515625" style="2" customWidth="1"/>
    <col min="11539" max="11539" width="10.5703125" style="2" bestFit="1" customWidth="1"/>
    <col min="11540" max="11540" width="13.28515625" style="2" customWidth="1"/>
    <col min="11541" max="11777" width="8.7109375" style="2"/>
    <col min="11778" max="11778" width="17.28515625" style="2" customWidth="1"/>
    <col min="11779" max="11779" width="12.5703125" style="2" customWidth="1"/>
    <col min="11780" max="11780" width="13" style="2" customWidth="1"/>
    <col min="11781" max="11781" width="13.42578125" style="2" customWidth="1"/>
    <col min="11782" max="11782" width="19.5703125" style="2" customWidth="1"/>
    <col min="11783" max="11784" width="17.42578125" style="2" customWidth="1"/>
    <col min="11785" max="11785" width="19.5703125" style="2" customWidth="1"/>
    <col min="11786" max="11786" width="15.85546875" style="2" customWidth="1"/>
    <col min="11787" max="11787" width="14.5703125" style="2" customWidth="1"/>
    <col min="11788" max="11790" width="0" style="2" hidden="1" customWidth="1"/>
    <col min="11791" max="11792" width="14.42578125" style="2" customWidth="1"/>
    <col min="11793" max="11793" width="11.7109375" style="2" customWidth="1"/>
    <col min="11794" max="11794" width="13.28515625" style="2" customWidth="1"/>
    <col min="11795" max="11795" width="10.5703125" style="2" bestFit="1" customWidth="1"/>
    <col min="11796" max="11796" width="13.28515625" style="2" customWidth="1"/>
    <col min="11797" max="12033" width="8.7109375" style="2"/>
    <col min="12034" max="12034" width="17.28515625" style="2" customWidth="1"/>
    <col min="12035" max="12035" width="12.5703125" style="2" customWidth="1"/>
    <col min="12036" max="12036" width="13" style="2" customWidth="1"/>
    <col min="12037" max="12037" width="13.42578125" style="2" customWidth="1"/>
    <col min="12038" max="12038" width="19.5703125" style="2" customWidth="1"/>
    <col min="12039" max="12040" width="17.42578125" style="2" customWidth="1"/>
    <col min="12041" max="12041" width="19.5703125" style="2" customWidth="1"/>
    <col min="12042" max="12042" width="15.85546875" style="2" customWidth="1"/>
    <col min="12043" max="12043" width="14.5703125" style="2" customWidth="1"/>
    <col min="12044" max="12046" width="0" style="2" hidden="1" customWidth="1"/>
    <col min="12047" max="12048" width="14.42578125" style="2" customWidth="1"/>
    <col min="12049" max="12049" width="11.7109375" style="2" customWidth="1"/>
    <col min="12050" max="12050" width="13.28515625" style="2" customWidth="1"/>
    <col min="12051" max="12051" width="10.5703125" style="2" bestFit="1" customWidth="1"/>
    <col min="12052" max="12052" width="13.28515625" style="2" customWidth="1"/>
    <col min="12053" max="12289" width="8.7109375" style="2"/>
    <col min="12290" max="12290" width="17.28515625" style="2" customWidth="1"/>
    <col min="12291" max="12291" width="12.5703125" style="2" customWidth="1"/>
    <col min="12292" max="12292" width="13" style="2" customWidth="1"/>
    <col min="12293" max="12293" width="13.42578125" style="2" customWidth="1"/>
    <col min="12294" max="12294" width="19.5703125" style="2" customWidth="1"/>
    <col min="12295" max="12296" width="17.42578125" style="2" customWidth="1"/>
    <col min="12297" max="12297" width="19.5703125" style="2" customWidth="1"/>
    <col min="12298" max="12298" width="15.85546875" style="2" customWidth="1"/>
    <col min="12299" max="12299" width="14.5703125" style="2" customWidth="1"/>
    <col min="12300" max="12302" width="0" style="2" hidden="1" customWidth="1"/>
    <col min="12303" max="12304" width="14.42578125" style="2" customWidth="1"/>
    <col min="12305" max="12305" width="11.7109375" style="2" customWidth="1"/>
    <col min="12306" max="12306" width="13.28515625" style="2" customWidth="1"/>
    <col min="12307" max="12307" width="10.5703125" style="2" bestFit="1" customWidth="1"/>
    <col min="12308" max="12308" width="13.28515625" style="2" customWidth="1"/>
    <col min="12309" max="12545" width="8.7109375" style="2"/>
    <col min="12546" max="12546" width="17.28515625" style="2" customWidth="1"/>
    <col min="12547" max="12547" width="12.5703125" style="2" customWidth="1"/>
    <col min="12548" max="12548" width="13" style="2" customWidth="1"/>
    <col min="12549" max="12549" width="13.42578125" style="2" customWidth="1"/>
    <col min="12550" max="12550" width="19.5703125" style="2" customWidth="1"/>
    <col min="12551" max="12552" width="17.42578125" style="2" customWidth="1"/>
    <col min="12553" max="12553" width="19.5703125" style="2" customWidth="1"/>
    <col min="12554" max="12554" width="15.85546875" style="2" customWidth="1"/>
    <col min="12555" max="12555" width="14.5703125" style="2" customWidth="1"/>
    <col min="12556" max="12558" width="0" style="2" hidden="1" customWidth="1"/>
    <col min="12559" max="12560" width="14.42578125" style="2" customWidth="1"/>
    <col min="12561" max="12561" width="11.7109375" style="2" customWidth="1"/>
    <col min="12562" max="12562" width="13.28515625" style="2" customWidth="1"/>
    <col min="12563" max="12563" width="10.5703125" style="2" bestFit="1" customWidth="1"/>
    <col min="12564" max="12564" width="13.28515625" style="2" customWidth="1"/>
    <col min="12565" max="12801" width="8.7109375" style="2"/>
    <col min="12802" max="12802" width="17.28515625" style="2" customWidth="1"/>
    <col min="12803" max="12803" width="12.5703125" style="2" customWidth="1"/>
    <col min="12804" max="12804" width="13" style="2" customWidth="1"/>
    <col min="12805" max="12805" width="13.42578125" style="2" customWidth="1"/>
    <col min="12806" max="12806" width="19.5703125" style="2" customWidth="1"/>
    <col min="12807" max="12808" width="17.42578125" style="2" customWidth="1"/>
    <col min="12809" max="12809" width="19.5703125" style="2" customWidth="1"/>
    <col min="12810" max="12810" width="15.85546875" style="2" customWidth="1"/>
    <col min="12811" max="12811" width="14.5703125" style="2" customWidth="1"/>
    <col min="12812" max="12814" width="0" style="2" hidden="1" customWidth="1"/>
    <col min="12815" max="12816" width="14.42578125" style="2" customWidth="1"/>
    <col min="12817" max="12817" width="11.7109375" style="2" customWidth="1"/>
    <col min="12818" max="12818" width="13.28515625" style="2" customWidth="1"/>
    <col min="12819" max="12819" width="10.5703125" style="2" bestFit="1" customWidth="1"/>
    <col min="12820" max="12820" width="13.28515625" style="2" customWidth="1"/>
    <col min="12821" max="13057" width="8.7109375" style="2"/>
    <col min="13058" max="13058" width="17.28515625" style="2" customWidth="1"/>
    <col min="13059" max="13059" width="12.5703125" style="2" customWidth="1"/>
    <col min="13060" max="13060" width="13" style="2" customWidth="1"/>
    <col min="13061" max="13061" width="13.42578125" style="2" customWidth="1"/>
    <col min="13062" max="13062" width="19.5703125" style="2" customWidth="1"/>
    <col min="13063" max="13064" width="17.42578125" style="2" customWidth="1"/>
    <col min="13065" max="13065" width="19.5703125" style="2" customWidth="1"/>
    <col min="13066" max="13066" width="15.85546875" style="2" customWidth="1"/>
    <col min="13067" max="13067" width="14.5703125" style="2" customWidth="1"/>
    <col min="13068" max="13070" width="0" style="2" hidden="1" customWidth="1"/>
    <col min="13071" max="13072" width="14.42578125" style="2" customWidth="1"/>
    <col min="13073" max="13073" width="11.7109375" style="2" customWidth="1"/>
    <col min="13074" max="13074" width="13.28515625" style="2" customWidth="1"/>
    <col min="13075" max="13075" width="10.5703125" style="2" bestFit="1" customWidth="1"/>
    <col min="13076" max="13076" width="13.28515625" style="2" customWidth="1"/>
    <col min="13077" max="13313" width="8.7109375" style="2"/>
    <col min="13314" max="13314" width="17.28515625" style="2" customWidth="1"/>
    <col min="13315" max="13315" width="12.5703125" style="2" customWidth="1"/>
    <col min="13316" max="13316" width="13" style="2" customWidth="1"/>
    <col min="13317" max="13317" width="13.42578125" style="2" customWidth="1"/>
    <col min="13318" max="13318" width="19.5703125" style="2" customWidth="1"/>
    <col min="13319" max="13320" width="17.42578125" style="2" customWidth="1"/>
    <col min="13321" max="13321" width="19.5703125" style="2" customWidth="1"/>
    <col min="13322" max="13322" width="15.85546875" style="2" customWidth="1"/>
    <col min="13323" max="13323" width="14.5703125" style="2" customWidth="1"/>
    <col min="13324" max="13326" width="0" style="2" hidden="1" customWidth="1"/>
    <col min="13327" max="13328" width="14.42578125" style="2" customWidth="1"/>
    <col min="13329" max="13329" width="11.7109375" style="2" customWidth="1"/>
    <col min="13330" max="13330" width="13.28515625" style="2" customWidth="1"/>
    <col min="13331" max="13331" width="10.5703125" style="2" bestFit="1" customWidth="1"/>
    <col min="13332" max="13332" width="13.28515625" style="2" customWidth="1"/>
    <col min="13333" max="13569" width="8.7109375" style="2"/>
    <col min="13570" max="13570" width="17.28515625" style="2" customWidth="1"/>
    <col min="13571" max="13571" width="12.5703125" style="2" customWidth="1"/>
    <col min="13572" max="13572" width="13" style="2" customWidth="1"/>
    <col min="13573" max="13573" width="13.42578125" style="2" customWidth="1"/>
    <col min="13574" max="13574" width="19.5703125" style="2" customWidth="1"/>
    <col min="13575" max="13576" width="17.42578125" style="2" customWidth="1"/>
    <col min="13577" max="13577" width="19.5703125" style="2" customWidth="1"/>
    <col min="13578" max="13578" width="15.85546875" style="2" customWidth="1"/>
    <col min="13579" max="13579" width="14.5703125" style="2" customWidth="1"/>
    <col min="13580" max="13582" width="0" style="2" hidden="1" customWidth="1"/>
    <col min="13583" max="13584" width="14.42578125" style="2" customWidth="1"/>
    <col min="13585" max="13585" width="11.7109375" style="2" customWidth="1"/>
    <col min="13586" max="13586" width="13.28515625" style="2" customWidth="1"/>
    <col min="13587" max="13587" width="10.5703125" style="2" bestFit="1" customWidth="1"/>
    <col min="13588" max="13588" width="13.28515625" style="2" customWidth="1"/>
    <col min="13589" max="13825" width="8.7109375" style="2"/>
    <col min="13826" max="13826" width="17.28515625" style="2" customWidth="1"/>
    <col min="13827" max="13827" width="12.5703125" style="2" customWidth="1"/>
    <col min="13828" max="13828" width="13" style="2" customWidth="1"/>
    <col min="13829" max="13829" width="13.42578125" style="2" customWidth="1"/>
    <col min="13830" max="13830" width="19.5703125" style="2" customWidth="1"/>
    <col min="13831" max="13832" width="17.42578125" style="2" customWidth="1"/>
    <col min="13833" max="13833" width="19.5703125" style="2" customWidth="1"/>
    <col min="13834" max="13834" width="15.85546875" style="2" customWidth="1"/>
    <col min="13835" max="13835" width="14.5703125" style="2" customWidth="1"/>
    <col min="13836" max="13838" width="0" style="2" hidden="1" customWidth="1"/>
    <col min="13839" max="13840" width="14.42578125" style="2" customWidth="1"/>
    <col min="13841" max="13841" width="11.7109375" style="2" customWidth="1"/>
    <col min="13842" max="13842" width="13.28515625" style="2" customWidth="1"/>
    <col min="13843" max="13843" width="10.5703125" style="2" bestFit="1" customWidth="1"/>
    <col min="13844" max="13844" width="13.28515625" style="2" customWidth="1"/>
    <col min="13845" max="14081" width="8.7109375" style="2"/>
    <col min="14082" max="14082" width="17.28515625" style="2" customWidth="1"/>
    <col min="14083" max="14083" width="12.5703125" style="2" customWidth="1"/>
    <col min="14084" max="14084" width="13" style="2" customWidth="1"/>
    <col min="14085" max="14085" width="13.42578125" style="2" customWidth="1"/>
    <col min="14086" max="14086" width="19.5703125" style="2" customWidth="1"/>
    <col min="14087" max="14088" width="17.42578125" style="2" customWidth="1"/>
    <col min="14089" max="14089" width="19.5703125" style="2" customWidth="1"/>
    <col min="14090" max="14090" width="15.85546875" style="2" customWidth="1"/>
    <col min="14091" max="14091" width="14.5703125" style="2" customWidth="1"/>
    <col min="14092" max="14094" width="0" style="2" hidden="1" customWidth="1"/>
    <col min="14095" max="14096" width="14.42578125" style="2" customWidth="1"/>
    <col min="14097" max="14097" width="11.7109375" style="2" customWidth="1"/>
    <col min="14098" max="14098" width="13.28515625" style="2" customWidth="1"/>
    <col min="14099" max="14099" width="10.5703125" style="2" bestFit="1" customWidth="1"/>
    <col min="14100" max="14100" width="13.28515625" style="2" customWidth="1"/>
    <col min="14101" max="14337" width="8.7109375" style="2"/>
    <col min="14338" max="14338" width="17.28515625" style="2" customWidth="1"/>
    <col min="14339" max="14339" width="12.5703125" style="2" customWidth="1"/>
    <col min="14340" max="14340" width="13" style="2" customWidth="1"/>
    <col min="14341" max="14341" width="13.42578125" style="2" customWidth="1"/>
    <col min="14342" max="14342" width="19.5703125" style="2" customWidth="1"/>
    <col min="14343" max="14344" width="17.42578125" style="2" customWidth="1"/>
    <col min="14345" max="14345" width="19.5703125" style="2" customWidth="1"/>
    <col min="14346" max="14346" width="15.85546875" style="2" customWidth="1"/>
    <col min="14347" max="14347" width="14.5703125" style="2" customWidth="1"/>
    <col min="14348" max="14350" width="0" style="2" hidden="1" customWidth="1"/>
    <col min="14351" max="14352" width="14.42578125" style="2" customWidth="1"/>
    <col min="14353" max="14353" width="11.7109375" style="2" customWidth="1"/>
    <col min="14354" max="14354" width="13.28515625" style="2" customWidth="1"/>
    <col min="14355" max="14355" width="10.5703125" style="2" bestFit="1" customWidth="1"/>
    <col min="14356" max="14356" width="13.28515625" style="2" customWidth="1"/>
    <col min="14357" max="14593" width="8.7109375" style="2"/>
    <col min="14594" max="14594" width="17.28515625" style="2" customWidth="1"/>
    <col min="14595" max="14595" width="12.5703125" style="2" customWidth="1"/>
    <col min="14596" max="14596" width="13" style="2" customWidth="1"/>
    <col min="14597" max="14597" width="13.42578125" style="2" customWidth="1"/>
    <col min="14598" max="14598" width="19.5703125" style="2" customWidth="1"/>
    <col min="14599" max="14600" width="17.42578125" style="2" customWidth="1"/>
    <col min="14601" max="14601" width="19.5703125" style="2" customWidth="1"/>
    <col min="14602" max="14602" width="15.85546875" style="2" customWidth="1"/>
    <col min="14603" max="14603" width="14.5703125" style="2" customWidth="1"/>
    <col min="14604" max="14606" width="0" style="2" hidden="1" customWidth="1"/>
    <col min="14607" max="14608" width="14.42578125" style="2" customWidth="1"/>
    <col min="14609" max="14609" width="11.7109375" style="2" customWidth="1"/>
    <col min="14610" max="14610" width="13.28515625" style="2" customWidth="1"/>
    <col min="14611" max="14611" width="10.5703125" style="2" bestFit="1" customWidth="1"/>
    <col min="14612" max="14612" width="13.28515625" style="2" customWidth="1"/>
    <col min="14613" max="14849" width="8.7109375" style="2"/>
    <col min="14850" max="14850" width="17.28515625" style="2" customWidth="1"/>
    <col min="14851" max="14851" width="12.5703125" style="2" customWidth="1"/>
    <col min="14852" max="14852" width="13" style="2" customWidth="1"/>
    <col min="14853" max="14853" width="13.42578125" style="2" customWidth="1"/>
    <col min="14854" max="14854" width="19.5703125" style="2" customWidth="1"/>
    <col min="14855" max="14856" width="17.42578125" style="2" customWidth="1"/>
    <col min="14857" max="14857" width="19.5703125" style="2" customWidth="1"/>
    <col min="14858" max="14858" width="15.85546875" style="2" customWidth="1"/>
    <col min="14859" max="14859" width="14.5703125" style="2" customWidth="1"/>
    <col min="14860" max="14862" width="0" style="2" hidden="1" customWidth="1"/>
    <col min="14863" max="14864" width="14.42578125" style="2" customWidth="1"/>
    <col min="14865" max="14865" width="11.7109375" style="2" customWidth="1"/>
    <col min="14866" max="14866" width="13.28515625" style="2" customWidth="1"/>
    <col min="14867" max="14867" width="10.5703125" style="2" bestFit="1" customWidth="1"/>
    <col min="14868" max="14868" width="13.28515625" style="2" customWidth="1"/>
    <col min="14869" max="15105" width="8.7109375" style="2"/>
    <col min="15106" max="15106" width="17.28515625" style="2" customWidth="1"/>
    <col min="15107" max="15107" width="12.5703125" style="2" customWidth="1"/>
    <col min="15108" max="15108" width="13" style="2" customWidth="1"/>
    <col min="15109" max="15109" width="13.42578125" style="2" customWidth="1"/>
    <col min="15110" max="15110" width="19.5703125" style="2" customWidth="1"/>
    <col min="15111" max="15112" width="17.42578125" style="2" customWidth="1"/>
    <col min="15113" max="15113" width="19.5703125" style="2" customWidth="1"/>
    <col min="15114" max="15114" width="15.85546875" style="2" customWidth="1"/>
    <col min="15115" max="15115" width="14.5703125" style="2" customWidth="1"/>
    <col min="15116" max="15118" width="0" style="2" hidden="1" customWidth="1"/>
    <col min="15119" max="15120" width="14.42578125" style="2" customWidth="1"/>
    <col min="15121" max="15121" width="11.7109375" style="2" customWidth="1"/>
    <col min="15122" max="15122" width="13.28515625" style="2" customWidth="1"/>
    <col min="15123" max="15123" width="10.5703125" style="2" bestFit="1" customWidth="1"/>
    <col min="15124" max="15124" width="13.28515625" style="2" customWidth="1"/>
    <col min="15125" max="15361" width="8.7109375" style="2"/>
    <col min="15362" max="15362" width="17.28515625" style="2" customWidth="1"/>
    <col min="15363" max="15363" width="12.5703125" style="2" customWidth="1"/>
    <col min="15364" max="15364" width="13" style="2" customWidth="1"/>
    <col min="15365" max="15365" width="13.42578125" style="2" customWidth="1"/>
    <col min="15366" max="15366" width="19.5703125" style="2" customWidth="1"/>
    <col min="15367" max="15368" width="17.42578125" style="2" customWidth="1"/>
    <col min="15369" max="15369" width="19.5703125" style="2" customWidth="1"/>
    <col min="15370" max="15370" width="15.85546875" style="2" customWidth="1"/>
    <col min="15371" max="15371" width="14.5703125" style="2" customWidth="1"/>
    <col min="15372" max="15374" width="0" style="2" hidden="1" customWidth="1"/>
    <col min="15375" max="15376" width="14.42578125" style="2" customWidth="1"/>
    <col min="15377" max="15377" width="11.7109375" style="2" customWidth="1"/>
    <col min="15378" max="15378" width="13.28515625" style="2" customWidth="1"/>
    <col min="15379" max="15379" width="10.5703125" style="2" bestFit="1" customWidth="1"/>
    <col min="15380" max="15380" width="13.28515625" style="2" customWidth="1"/>
    <col min="15381" max="15617" width="8.7109375" style="2"/>
    <col min="15618" max="15618" width="17.28515625" style="2" customWidth="1"/>
    <col min="15619" max="15619" width="12.5703125" style="2" customWidth="1"/>
    <col min="15620" max="15620" width="13" style="2" customWidth="1"/>
    <col min="15621" max="15621" width="13.42578125" style="2" customWidth="1"/>
    <col min="15622" max="15622" width="19.5703125" style="2" customWidth="1"/>
    <col min="15623" max="15624" width="17.42578125" style="2" customWidth="1"/>
    <col min="15625" max="15625" width="19.5703125" style="2" customWidth="1"/>
    <col min="15626" max="15626" width="15.85546875" style="2" customWidth="1"/>
    <col min="15627" max="15627" width="14.5703125" style="2" customWidth="1"/>
    <col min="15628" max="15630" width="0" style="2" hidden="1" customWidth="1"/>
    <col min="15631" max="15632" width="14.42578125" style="2" customWidth="1"/>
    <col min="15633" max="15633" width="11.7109375" style="2" customWidth="1"/>
    <col min="15634" max="15634" width="13.28515625" style="2" customWidth="1"/>
    <col min="15635" max="15635" width="10.5703125" style="2" bestFit="1" customWidth="1"/>
    <col min="15636" max="15636" width="13.28515625" style="2" customWidth="1"/>
    <col min="15637" max="15873" width="8.7109375" style="2"/>
    <col min="15874" max="15874" width="17.28515625" style="2" customWidth="1"/>
    <col min="15875" max="15875" width="12.5703125" style="2" customWidth="1"/>
    <col min="15876" max="15876" width="13" style="2" customWidth="1"/>
    <col min="15877" max="15877" width="13.42578125" style="2" customWidth="1"/>
    <col min="15878" max="15878" width="19.5703125" style="2" customWidth="1"/>
    <col min="15879" max="15880" width="17.42578125" style="2" customWidth="1"/>
    <col min="15881" max="15881" width="19.5703125" style="2" customWidth="1"/>
    <col min="15882" max="15882" width="15.85546875" style="2" customWidth="1"/>
    <col min="15883" max="15883" width="14.5703125" style="2" customWidth="1"/>
    <col min="15884" max="15886" width="0" style="2" hidden="1" customWidth="1"/>
    <col min="15887" max="15888" width="14.42578125" style="2" customWidth="1"/>
    <col min="15889" max="15889" width="11.7109375" style="2" customWidth="1"/>
    <col min="15890" max="15890" width="13.28515625" style="2" customWidth="1"/>
    <col min="15891" max="15891" width="10.5703125" style="2" bestFit="1" customWidth="1"/>
    <col min="15892" max="15892" width="13.28515625" style="2" customWidth="1"/>
    <col min="15893" max="16129" width="8.7109375" style="2"/>
    <col min="16130" max="16130" width="17.28515625" style="2" customWidth="1"/>
    <col min="16131" max="16131" width="12.5703125" style="2" customWidth="1"/>
    <col min="16132" max="16132" width="13" style="2" customWidth="1"/>
    <col min="16133" max="16133" width="13.42578125" style="2" customWidth="1"/>
    <col min="16134" max="16134" width="19.5703125" style="2" customWidth="1"/>
    <col min="16135" max="16136" width="17.42578125" style="2" customWidth="1"/>
    <col min="16137" max="16137" width="19.5703125" style="2" customWidth="1"/>
    <col min="16138" max="16138" width="15.85546875" style="2" customWidth="1"/>
    <col min="16139" max="16139" width="14.5703125" style="2" customWidth="1"/>
    <col min="16140" max="16142" width="0" style="2" hidden="1" customWidth="1"/>
    <col min="16143" max="16144" width="14.42578125" style="2" customWidth="1"/>
    <col min="16145" max="16145" width="11.7109375" style="2" customWidth="1"/>
    <col min="16146" max="16146" width="13.28515625" style="2" customWidth="1"/>
    <col min="16147" max="16147" width="10.5703125" style="2" bestFit="1" customWidth="1"/>
    <col min="16148" max="16148" width="13.28515625" style="2" customWidth="1"/>
    <col min="16149" max="16384" width="8.7109375" style="2"/>
  </cols>
  <sheetData>
    <row r="2" spans="1:20" ht="21">
      <c r="A2" s="1" t="s">
        <v>0</v>
      </c>
    </row>
    <row r="3" spans="1:20">
      <c r="A3" s="3" t="str">
        <f>'[33]Air Bawah Tanah'!A3</f>
        <v>Bulan :  Juni 2021</v>
      </c>
      <c r="P3" s="4"/>
    </row>
    <row r="4" spans="1:20">
      <c r="L4" s="2" t="s">
        <v>1</v>
      </c>
      <c r="M4" s="2" t="s">
        <v>2</v>
      </c>
    </row>
    <row r="5" spans="1:20" ht="32.25" customHeight="1">
      <c r="A5" s="5" t="s">
        <v>3</v>
      </c>
      <c r="B5" s="5" t="s">
        <v>4</v>
      </c>
      <c r="C5" s="5" t="s">
        <v>5</v>
      </c>
      <c r="D5" s="5" t="s">
        <v>25</v>
      </c>
      <c r="E5" s="6" t="s">
        <v>6</v>
      </c>
      <c r="F5" s="5" t="s">
        <v>7</v>
      </c>
      <c r="G5" s="68" t="s">
        <v>8</v>
      </c>
      <c r="H5" s="9" t="s">
        <v>9</v>
      </c>
      <c r="I5" s="10" t="s">
        <v>10</v>
      </c>
      <c r="J5" s="6" t="s">
        <v>11</v>
      </c>
      <c r="L5" s="11">
        <v>3400</v>
      </c>
      <c r="M5" s="11">
        <v>12000</v>
      </c>
      <c r="O5" s="12" t="s">
        <v>12</v>
      </c>
      <c r="P5" s="12"/>
    </row>
    <row r="6" spans="1:20" s="62" customFormat="1" ht="24.95" customHeight="1">
      <c r="A6" s="13" t="s">
        <v>17</v>
      </c>
      <c r="B6" s="52">
        <v>6.9416666666666673</v>
      </c>
      <c r="C6" s="56">
        <v>2.5</v>
      </c>
      <c r="D6" s="117">
        <f>E6*1000/2592000</f>
        <v>3.9526121961821903</v>
      </c>
      <c r="E6" s="75">
        <v>10245.170812504237</v>
      </c>
      <c r="F6" s="2">
        <v>0</v>
      </c>
      <c r="G6" s="70">
        <v>0</v>
      </c>
      <c r="H6" s="2">
        <v>100</v>
      </c>
      <c r="I6" s="27">
        <f>(F6*3500)+(G6*13000)+(H6*13000)</f>
        <v>1300000</v>
      </c>
      <c r="J6" s="21">
        <f>I6/E6</f>
        <v>126.88905083098754</v>
      </c>
      <c r="K6" s="59"/>
      <c r="L6" s="60">
        <f>F6*$L$5</f>
        <v>0</v>
      </c>
      <c r="M6" s="60">
        <f>G6*$M$5</f>
        <v>0</v>
      </c>
      <c r="N6" s="60">
        <f>L6+M6</f>
        <v>0</v>
      </c>
      <c r="O6" s="61">
        <f>F6/30</f>
        <v>0</v>
      </c>
      <c r="P6" s="61">
        <f>O6*220</f>
        <v>0</v>
      </c>
      <c r="Q6" s="61">
        <f>G6/30</f>
        <v>0</v>
      </c>
      <c r="R6" s="61">
        <f>Q6*220</f>
        <v>0</v>
      </c>
    </row>
    <row r="7" spans="1:20" s="62" customFormat="1" ht="24.95" customHeight="1">
      <c r="A7" s="13" t="s">
        <v>19</v>
      </c>
      <c r="B7" s="52">
        <v>7.2148148148148152</v>
      </c>
      <c r="C7" s="56">
        <v>4.3666666666666663</v>
      </c>
      <c r="D7" s="117">
        <f t="shared" ref="D7:D9" si="0">E7*1000/2592000</f>
        <v>0.57629623088939574</v>
      </c>
      <c r="E7" s="71">
        <v>1493.7598304653138</v>
      </c>
      <c r="F7" s="2">
        <v>0</v>
      </c>
      <c r="G7" s="72">
        <v>0</v>
      </c>
      <c r="H7" s="2">
        <v>0</v>
      </c>
      <c r="I7" s="27">
        <f>(F7*3500)+(G7*13000)+(H7*13000)</f>
        <v>0</v>
      </c>
      <c r="J7" s="21">
        <f>I7/E7</f>
        <v>0</v>
      </c>
      <c r="K7" s="59"/>
      <c r="L7" s="60">
        <f>F7*$L$5</f>
        <v>0</v>
      </c>
      <c r="M7" s="66"/>
      <c r="N7" s="60"/>
      <c r="O7" s="61">
        <f>F7/30</f>
        <v>0</v>
      </c>
      <c r="P7" s="61">
        <f>O7*220</f>
        <v>0</v>
      </c>
      <c r="Q7" s="61">
        <f>G7/30</f>
        <v>0</v>
      </c>
      <c r="R7" s="61">
        <f>Q7*220</f>
        <v>0</v>
      </c>
    </row>
    <row r="8" spans="1:20" s="62" customFormat="1" ht="24.95" customHeight="1">
      <c r="A8" s="13" t="s">
        <v>20</v>
      </c>
      <c r="B8" s="52">
        <v>7.2166666666666668</v>
      </c>
      <c r="C8" s="56">
        <v>4.9666666666666668</v>
      </c>
      <c r="D8" s="117">
        <f t="shared" si="0"/>
        <v>33.748904365920268</v>
      </c>
      <c r="E8" s="71">
        <v>87477.160116465326</v>
      </c>
      <c r="F8" s="2">
        <v>4150</v>
      </c>
      <c r="G8" s="72">
        <v>0</v>
      </c>
      <c r="H8" s="2">
        <v>1775</v>
      </c>
      <c r="I8" s="27">
        <f>(F8*3500)+(G8*13000)+(H8*13000)</f>
        <v>37600000</v>
      </c>
      <c r="J8" s="21">
        <f>I8/E8</f>
        <v>429.82648213476659</v>
      </c>
      <c r="K8" s="59"/>
      <c r="L8" s="60">
        <f>F8*$L$5</f>
        <v>14110000</v>
      </c>
      <c r="M8" s="66"/>
      <c r="N8" s="60"/>
      <c r="O8" s="61">
        <f>F8/30</f>
        <v>138.33333333333334</v>
      </c>
      <c r="P8" s="61">
        <f>O8*220</f>
        <v>30433.333333333336</v>
      </c>
      <c r="Q8" s="61">
        <f>G8/30</f>
        <v>0</v>
      </c>
      <c r="R8" s="61">
        <f>Q8*220</f>
        <v>0</v>
      </c>
    </row>
    <row r="9" spans="1:20" s="62" customFormat="1" ht="24.95" customHeight="1">
      <c r="A9" s="13" t="s">
        <v>21</v>
      </c>
      <c r="B9" s="52">
        <v>6.7172413793103454</v>
      </c>
      <c r="C9" s="56">
        <v>12.9</v>
      </c>
      <c r="D9" s="117">
        <f t="shared" si="0"/>
        <v>19.701213531479787</v>
      </c>
      <c r="E9" s="71">
        <v>51065.545473595601</v>
      </c>
      <c r="F9" s="2">
        <v>2025</v>
      </c>
      <c r="G9" s="72">
        <v>0</v>
      </c>
      <c r="H9" s="76">
        <v>3125</v>
      </c>
      <c r="I9" s="27">
        <f>(F9*3500)+(G9*13000)+(H9*13000)</f>
        <v>47712500</v>
      </c>
      <c r="J9" s="21">
        <f>I9/E9</f>
        <v>934.33839896355641</v>
      </c>
      <c r="K9" s="59"/>
      <c r="L9" s="60"/>
      <c r="M9" s="66"/>
      <c r="N9" s="60"/>
      <c r="O9" s="61"/>
      <c r="P9" s="61"/>
      <c r="Q9" s="61"/>
      <c r="R9" s="61"/>
    </row>
    <row r="10" spans="1:20" ht="24.95" customHeight="1">
      <c r="A10" s="36" t="s">
        <v>22</v>
      </c>
      <c r="B10" s="37">
        <f>AVERAGE(B6:B9)</f>
        <v>7.0225973818646228</v>
      </c>
      <c r="C10" s="38">
        <f>AVERAGE(C6:C9)</f>
        <v>6.1833333333333336</v>
      </c>
      <c r="D10" s="37">
        <f>AVERAGE(D6:D9)</f>
        <v>14.49475658111791</v>
      </c>
      <c r="E10" s="39">
        <f>SUM(E6:E9)</f>
        <v>150281.63623303047</v>
      </c>
      <c r="F10" s="39">
        <f>SUM(F6:F9)</f>
        <v>6175</v>
      </c>
      <c r="G10" s="39">
        <f>SUM(G6:G9)</f>
        <v>0</v>
      </c>
      <c r="H10" s="39">
        <f>SUM(H6:H9)</f>
        <v>5000</v>
      </c>
      <c r="I10" s="39">
        <f>SUM(I6:I9)</f>
        <v>86612500</v>
      </c>
      <c r="J10" s="77">
        <f>I10/E10</f>
        <v>576.33455537905172</v>
      </c>
      <c r="O10" s="41"/>
      <c r="Q10" s="12"/>
      <c r="R10" s="12"/>
    </row>
    <row r="11" spans="1:20">
      <c r="N11" s="42"/>
      <c r="Q11" s="12"/>
      <c r="R11" s="12"/>
      <c r="T11" s="43"/>
    </row>
    <row r="12" spans="1:20">
      <c r="E12" s="44"/>
      <c r="F12" s="45">
        <f>F10*3850</f>
        <v>23773750</v>
      </c>
      <c r="G12" s="22">
        <f>G10*16500</f>
        <v>0</v>
      </c>
      <c r="H12" s="22"/>
      <c r="I12" s="45">
        <f>F12+G12</f>
        <v>23773750</v>
      </c>
      <c r="T12" s="4"/>
    </row>
    <row r="13" spans="1:20">
      <c r="F13" s="12"/>
      <c r="G13" s="12"/>
      <c r="H13" s="12"/>
      <c r="I13" s="46">
        <f>I12/E10</f>
        <v>158.19464437515057</v>
      </c>
    </row>
  </sheetData>
  <sheetProtection selectLockedCells="1" selectUnlockedCells="1"/>
  <pageMargins left="0.7" right="0.7" top="0.75" bottom="0.75" header="0.51180555555555551" footer="0.51180555555555551"/>
  <pageSetup firstPageNumber="0" orientation="portrait" horizontalDpi="300" verticalDpi="300" r:id="rId1"/>
  <headerFooter alignWithMargins="0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>
    <tabColor rgb="FF00B050"/>
  </sheetPr>
  <dimension ref="A2:T12"/>
  <sheetViews>
    <sheetView zoomScale="85" zoomScaleNormal="85" workbookViewId="0">
      <selection activeCell="B6" sqref="B6:J6"/>
    </sheetView>
  </sheetViews>
  <sheetFormatPr defaultRowHeight="15"/>
  <cols>
    <col min="1" max="1" width="17.28515625" style="2" customWidth="1"/>
    <col min="2" max="2" width="12.5703125" style="2" customWidth="1"/>
    <col min="3" max="3" width="13" style="2" customWidth="1"/>
    <col min="4" max="4" width="18" style="2" bestFit="1" customWidth="1"/>
    <col min="5" max="5" width="13.42578125" style="2" customWidth="1"/>
    <col min="6" max="6" width="19.5703125" style="2" customWidth="1"/>
    <col min="7" max="8" width="17.42578125" style="2" customWidth="1"/>
    <col min="9" max="9" width="19.5703125" style="2" customWidth="1"/>
    <col min="10" max="10" width="15.85546875" style="2" customWidth="1"/>
    <col min="11" max="11" width="14.5703125" style="2" customWidth="1"/>
    <col min="12" max="14" width="0" style="2" hidden="1" customWidth="1"/>
    <col min="15" max="16" width="14.42578125" style="2" customWidth="1"/>
    <col min="17" max="17" width="11.7109375" style="2" customWidth="1"/>
    <col min="18" max="18" width="13.28515625" style="2" customWidth="1"/>
    <col min="19" max="19" width="10.5703125" style="2" bestFit="1" customWidth="1"/>
    <col min="20" max="20" width="13.28515625" style="2" customWidth="1"/>
    <col min="21" max="257" width="8.7109375" style="2"/>
    <col min="258" max="258" width="17.28515625" style="2" customWidth="1"/>
    <col min="259" max="259" width="12.5703125" style="2" customWidth="1"/>
    <col min="260" max="260" width="13" style="2" customWidth="1"/>
    <col min="261" max="261" width="13.42578125" style="2" customWidth="1"/>
    <col min="262" max="262" width="19.5703125" style="2" customWidth="1"/>
    <col min="263" max="264" width="17.42578125" style="2" customWidth="1"/>
    <col min="265" max="265" width="19.5703125" style="2" customWidth="1"/>
    <col min="266" max="266" width="15.85546875" style="2" customWidth="1"/>
    <col min="267" max="267" width="14.5703125" style="2" customWidth="1"/>
    <col min="268" max="270" width="0" style="2" hidden="1" customWidth="1"/>
    <col min="271" max="272" width="14.42578125" style="2" customWidth="1"/>
    <col min="273" max="273" width="11.7109375" style="2" customWidth="1"/>
    <col min="274" max="274" width="13.28515625" style="2" customWidth="1"/>
    <col min="275" max="275" width="10.5703125" style="2" bestFit="1" customWidth="1"/>
    <col min="276" max="276" width="13.28515625" style="2" customWidth="1"/>
    <col min="277" max="513" width="8.7109375" style="2"/>
    <col min="514" max="514" width="17.28515625" style="2" customWidth="1"/>
    <col min="515" max="515" width="12.5703125" style="2" customWidth="1"/>
    <col min="516" max="516" width="13" style="2" customWidth="1"/>
    <col min="517" max="517" width="13.42578125" style="2" customWidth="1"/>
    <col min="518" max="518" width="19.5703125" style="2" customWidth="1"/>
    <col min="519" max="520" width="17.42578125" style="2" customWidth="1"/>
    <col min="521" max="521" width="19.5703125" style="2" customWidth="1"/>
    <col min="522" max="522" width="15.85546875" style="2" customWidth="1"/>
    <col min="523" max="523" width="14.5703125" style="2" customWidth="1"/>
    <col min="524" max="526" width="0" style="2" hidden="1" customWidth="1"/>
    <col min="527" max="528" width="14.42578125" style="2" customWidth="1"/>
    <col min="529" max="529" width="11.7109375" style="2" customWidth="1"/>
    <col min="530" max="530" width="13.28515625" style="2" customWidth="1"/>
    <col min="531" max="531" width="10.5703125" style="2" bestFit="1" customWidth="1"/>
    <col min="532" max="532" width="13.28515625" style="2" customWidth="1"/>
    <col min="533" max="769" width="8.7109375" style="2"/>
    <col min="770" max="770" width="17.28515625" style="2" customWidth="1"/>
    <col min="771" max="771" width="12.5703125" style="2" customWidth="1"/>
    <col min="772" max="772" width="13" style="2" customWidth="1"/>
    <col min="773" max="773" width="13.42578125" style="2" customWidth="1"/>
    <col min="774" max="774" width="19.5703125" style="2" customWidth="1"/>
    <col min="775" max="776" width="17.42578125" style="2" customWidth="1"/>
    <col min="777" max="777" width="19.5703125" style="2" customWidth="1"/>
    <col min="778" max="778" width="15.85546875" style="2" customWidth="1"/>
    <col min="779" max="779" width="14.5703125" style="2" customWidth="1"/>
    <col min="780" max="782" width="0" style="2" hidden="1" customWidth="1"/>
    <col min="783" max="784" width="14.42578125" style="2" customWidth="1"/>
    <col min="785" max="785" width="11.7109375" style="2" customWidth="1"/>
    <col min="786" max="786" width="13.28515625" style="2" customWidth="1"/>
    <col min="787" max="787" width="10.5703125" style="2" bestFit="1" customWidth="1"/>
    <col min="788" max="788" width="13.28515625" style="2" customWidth="1"/>
    <col min="789" max="1025" width="8.7109375" style="2"/>
    <col min="1026" max="1026" width="17.28515625" style="2" customWidth="1"/>
    <col min="1027" max="1027" width="12.5703125" style="2" customWidth="1"/>
    <col min="1028" max="1028" width="13" style="2" customWidth="1"/>
    <col min="1029" max="1029" width="13.42578125" style="2" customWidth="1"/>
    <col min="1030" max="1030" width="19.5703125" style="2" customWidth="1"/>
    <col min="1031" max="1032" width="17.42578125" style="2" customWidth="1"/>
    <col min="1033" max="1033" width="19.5703125" style="2" customWidth="1"/>
    <col min="1034" max="1034" width="15.85546875" style="2" customWidth="1"/>
    <col min="1035" max="1035" width="14.5703125" style="2" customWidth="1"/>
    <col min="1036" max="1038" width="0" style="2" hidden="1" customWidth="1"/>
    <col min="1039" max="1040" width="14.42578125" style="2" customWidth="1"/>
    <col min="1041" max="1041" width="11.7109375" style="2" customWidth="1"/>
    <col min="1042" max="1042" width="13.28515625" style="2" customWidth="1"/>
    <col min="1043" max="1043" width="10.5703125" style="2" bestFit="1" customWidth="1"/>
    <col min="1044" max="1044" width="13.28515625" style="2" customWidth="1"/>
    <col min="1045" max="1281" width="8.7109375" style="2"/>
    <col min="1282" max="1282" width="17.28515625" style="2" customWidth="1"/>
    <col min="1283" max="1283" width="12.5703125" style="2" customWidth="1"/>
    <col min="1284" max="1284" width="13" style="2" customWidth="1"/>
    <col min="1285" max="1285" width="13.42578125" style="2" customWidth="1"/>
    <col min="1286" max="1286" width="19.5703125" style="2" customWidth="1"/>
    <col min="1287" max="1288" width="17.42578125" style="2" customWidth="1"/>
    <col min="1289" max="1289" width="19.5703125" style="2" customWidth="1"/>
    <col min="1290" max="1290" width="15.85546875" style="2" customWidth="1"/>
    <col min="1291" max="1291" width="14.5703125" style="2" customWidth="1"/>
    <col min="1292" max="1294" width="0" style="2" hidden="1" customWidth="1"/>
    <col min="1295" max="1296" width="14.42578125" style="2" customWidth="1"/>
    <col min="1297" max="1297" width="11.7109375" style="2" customWidth="1"/>
    <col min="1298" max="1298" width="13.28515625" style="2" customWidth="1"/>
    <col min="1299" max="1299" width="10.5703125" style="2" bestFit="1" customWidth="1"/>
    <col min="1300" max="1300" width="13.28515625" style="2" customWidth="1"/>
    <col min="1301" max="1537" width="8.7109375" style="2"/>
    <col min="1538" max="1538" width="17.28515625" style="2" customWidth="1"/>
    <col min="1539" max="1539" width="12.5703125" style="2" customWidth="1"/>
    <col min="1540" max="1540" width="13" style="2" customWidth="1"/>
    <col min="1541" max="1541" width="13.42578125" style="2" customWidth="1"/>
    <col min="1542" max="1542" width="19.5703125" style="2" customWidth="1"/>
    <col min="1543" max="1544" width="17.42578125" style="2" customWidth="1"/>
    <col min="1545" max="1545" width="19.5703125" style="2" customWidth="1"/>
    <col min="1546" max="1546" width="15.85546875" style="2" customWidth="1"/>
    <col min="1547" max="1547" width="14.5703125" style="2" customWidth="1"/>
    <col min="1548" max="1550" width="0" style="2" hidden="1" customWidth="1"/>
    <col min="1551" max="1552" width="14.42578125" style="2" customWidth="1"/>
    <col min="1553" max="1553" width="11.7109375" style="2" customWidth="1"/>
    <col min="1554" max="1554" width="13.28515625" style="2" customWidth="1"/>
    <col min="1555" max="1555" width="10.5703125" style="2" bestFit="1" customWidth="1"/>
    <col min="1556" max="1556" width="13.28515625" style="2" customWidth="1"/>
    <col min="1557" max="1793" width="8.7109375" style="2"/>
    <col min="1794" max="1794" width="17.28515625" style="2" customWidth="1"/>
    <col min="1795" max="1795" width="12.5703125" style="2" customWidth="1"/>
    <col min="1796" max="1796" width="13" style="2" customWidth="1"/>
    <col min="1797" max="1797" width="13.42578125" style="2" customWidth="1"/>
    <col min="1798" max="1798" width="19.5703125" style="2" customWidth="1"/>
    <col min="1799" max="1800" width="17.42578125" style="2" customWidth="1"/>
    <col min="1801" max="1801" width="19.5703125" style="2" customWidth="1"/>
    <col min="1802" max="1802" width="15.85546875" style="2" customWidth="1"/>
    <col min="1803" max="1803" width="14.5703125" style="2" customWidth="1"/>
    <col min="1804" max="1806" width="0" style="2" hidden="1" customWidth="1"/>
    <col min="1807" max="1808" width="14.42578125" style="2" customWidth="1"/>
    <col min="1809" max="1809" width="11.7109375" style="2" customWidth="1"/>
    <col min="1810" max="1810" width="13.28515625" style="2" customWidth="1"/>
    <col min="1811" max="1811" width="10.5703125" style="2" bestFit="1" customWidth="1"/>
    <col min="1812" max="1812" width="13.28515625" style="2" customWidth="1"/>
    <col min="1813" max="2049" width="8.7109375" style="2"/>
    <col min="2050" max="2050" width="17.28515625" style="2" customWidth="1"/>
    <col min="2051" max="2051" width="12.5703125" style="2" customWidth="1"/>
    <col min="2052" max="2052" width="13" style="2" customWidth="1"/>
    <col min="2053" max="2053" width="13.42578125" style="2" customWidth="1"/>
    <col min="2054" max="2054" width="19.5703125" style="2" customWidth="1"/>
    <col min="2055" max="2056" width="17.42578125" style="2" customWidth="1"/>
    <col min="2057" max="2057" width="19.5703125" style="2" customWidth="1"/>
    <col min="2058" max="2058" width="15.85546875" style="2" customWidth="1"/>
    <col min="2059" max="2059" width="14.5703125" style="2" customWidth="1"/>
    <col min="2060" max="2062" width="0" style="2" hidden="1" customWidth="1"/>
    <col min="2063" max="2064" width="14.42578125" style="2" customWidth="1"/>
    <col min="2065" max="2065" width="11.7109375" style="2" customWidth="1"/>
    <col min="2066" max="2066" width="13.28515625" style="2" customWidth="1"/>
    <col min="2067" max="2067" width="10.5703125" style="2" bestFit="1" customWidth="1"/>
    <col min="2068" max="2068" width="13.28515625" style="2" customWidth="1"/>
    <col min="2069" max="2305" width="8.7109375" style="2"/>
    <col min="2306" max="2306" width="17.28515625" style="2" customWidth="1"/>
    <col min="2307" max="2307" width="12.5703125" style="2" customWidth="1"/>
    <col min="2308" max="2308" width="13" style="2" customWidth="1"/>
    <col min="2309" max="2309" width="13.42578125" style="2" customWidth="1"/>
    <col min="2310" max="2310" width="19.5703125" style="2" customWidth="1"/>
    <col min="2311" max="2312" width="17.42578125" style="2" customWidth="1"/>
    <col min="2313" max="2313" width="19.5703125" style="2" customWidth="1"/>
    <col min="2314" max="2314" width="15.85546875" style="2" customWidth="1"/>
    <col min="2315" max="2315" width="14.5703125" style="2" customWidth="1"/>
    <col min="2316" max="2318" width="0" style="2" hidden="1" customWidth="1"/>
    <col min="2319" max="2320" width="14.42578125" style="2" customWidth="1"/>
    <col min="2321" max="2321" width="11.7109375" style="2" customWidth="1"/>
    <col min="2322" max="2322" width="13.28515625" style="2" customWidth="1"/>
    <col min="2323" max="2323" width="10.5703125" style="2" bestFit="1" customWidth="1"/>
    <col min="2324" max="2324" width="13.28515625" style="2" customWidth="1"/>
    <col min="2325" max="2561" width="8.7109375" style="2"/>
    <col min="2562" max="2562" width="17.28515625" style="2" customWidth="1"/>
    <col min="2563" max="2563" width="12.5703125" style="2" customWidth="1"/>
    <col min="2564" max="2564" width="13" style="2" customWidth="1"/>
    <col min="2565" max="2565" width="13.42578125" style="2" customWidth="1"/>
    <col min="2566" max="2566" width="19.5703125" style="2" customWidth="1"/>
    <col min="2567" max="2568" width="17.42578125" style="2" customWidth="1"/>
    <col min="2569" max="2569" width="19.5703125" style="2" customWidth="1"/>
    <col min="2570" max="2570" width="15.85546875" style="2" customWidth="1"/>
    <col min="2571" max="2571" width="14.5703125" style="2" customWidth="1"/>
    <col min="2572" max="2574" width="0" style="2" hidden="1" customWidth="1"/>
    <col min="2575" max="2576" width="14.42578125" style="2" customWidth="1"/>
    <col min="2577" max="2577" width="11.7109375" style="2" customWidth="1"/>
    <col min="2578" max="2578" width="13.28515625" style="2" customWidth="1"/>
    <col min="2579" max="2579" width="10.5703125" style="2" bestFit="1" customWidth="1"/>
    <col min="2580" max="2580" width="13.28515625" style="2" customWidth="1"/>
    <col min="2581" max="2817" width="8.7109375" style="2"/>
    <col min="2818" max="2818" width="17.28515625" style="2" customWidth="1"/>
    <col min="2819" max="2819" width="12.5703125" style="2" customWidth="1"/>
    <col min="2820" max="2820" width="13" style="2" customWidth="1"/>
    <col min="2821" max="2821" width="13.42578125" style="2" customWidth="1"/>
    <col min="2822" max="2822" width="19.5703125" style="2" customWidth="1"/>
    <col min="2823" max="2824" width="17.42578125" style="2" customWidth="1"/>
    <col min="2825" max="2825" width="19.5703125" style="2" customWidth="1"/>
    <col min="2826" max="2826" width="15.85546875" style="2" customWidth="1"/>
    <col min="2827" max="2827" width="14.5703125" style="2" customWidth="1"/>
    <col min="2828" max="2830" width="0" style="2" hidden="1" customWidth="1"/>
    <col min="2831" max="2832" width="14.42578125" style="2" customWidth="1"/>
    <col min="2833" max="2833" width="11.7109375" style="2" customWidth="1"/>
    <col min="2834" max="2834" width="13.28515625" style="2" customWidth="1"/>
    <col min="2835" max="2835" width="10.5703125" style="2" bestFit="1" customWidth="1"/>
    <col min="2836" max="2836" width="13.28515625" style="2" customWidth="1"/>
    <col min="2837" max="3073" width="8.7109375" style="2"/>
    <col min="3074" max="3074" width="17.28515625" style="2" customWidth="1"/>
    <col min="3075" max="3075" width="12.5703125" style="2" customWidth="1"/>
    <col min="3076" max="3076" width="13" style="2" customWidth="1"/>
    <col min="3077" max="3077" width="13.42578125" style="2" customWidth="1"/>
    <col min="3078" max="3078" width="19.5703125" style="2" customWidth="1"/>
    <col min="3079" max="3080" width="17.42578125" style="2" customWidth="1"/>
    <col min="3081" max="3081" width="19.5703125" style="2" customWidth="1"/>
    <col min="3082" max="3082" width="15.85546875" style="2" customWidth="1"/>
    <col min="3083" max="3083" width="14.5703125" style="2" customWidth="1"/>
    <col min="3084" max="3086" width="0" style="2" hidden="1" customWidth="1"/>
    <col min="3087" max="3088" width="14.42578125" style="2" customWidth="1"/>
    <col min="3089" max="3089" width="11.7109375" style="2" customWidth="1"/>
    <col min="3090" max="3090" width="13.28515625" style="2" customWidth="1"/>
    <col min="3091" max="3091" width="10.5703125" style="2" bestFit="1" customWidth="1"/>
    <col min="3092" max="3092" width="13.28515625" style="2" customWidth="1"/>
    <col min="3093" max="3329" width="8.7109375" style="2"/>
    <col min="3330" max="3330" width="17.28515625" style="2" customWidth="1"/>
    <col min="3331" max="3331" width="12.5703125" style="2" customWidth="1"/>
    <col min="3332" max="3332" width="13" style="2" customWidth="1"/>
    <col min="3333" max="3333" width="13.42578125" style="2" customWidth="1"/>
    <col min="3334" max="3334" width="19.5703125" style="2" customWidth="1"/>
    <col min="3335" max="3336" width="17.42578125" style="2" customWidth="1"/>
    <col min="3337" max="3337" width="19.5703125" style="2" customWidth="1"/>
    <col min="3338" max="3338" width="15.85546875" style="2" customWidth="1"/>
    <col min="3339" max="3339" width="14.5703125" style="2" customWidth="1"/>
    <col min="3340" max="3342" width="0" style="2" hidden="1" customWidth="1"/>
    <col min="3343" max="3344" width="14.42578125" style="2" customWidth="1"/>
    <col min="3345" max="3345" width="11.7109375" style="2" customWidth="1"/>
    <col min="3346" max="3346" width="13.28515625" style="2" customWidth="1"/>
    <col min="3347" max="3347" width="10.5703125" style="2" bestFit="1" customWidth="1"/>
    <col min="3348" max="3348" width="13.28515625" style="2" customWidth="1"/>
    <col min="3349" max="3585" width="8.7109375" style="2"/>
    <col min="3586" max="3586" width="17.28515625" style="2" customWidth="1"/>
    <col min="3587" max="3587" width="12.5703125" style="2" customWidth="1"/>
    <col min="3588" max="3588" width="13" style="2" customWidth="1"/>
    <col min="3589" max="3589" width="13.42578125" style="2" customWidth="1"/>
    <col min="3590" max="3590" width="19.5703125" style="2" customWidth="1"/>
    <col min="3591" max="3592" width="17.42578125" style="2" customWidth="1"/>
    <col min="3593" max="3593" width="19.5703125" style="2" customWidth="1"/>
    <col min="3594" max="3594" width="15.85546875" style="2" customWidth="1"/>
    <col min="3595" max="3595" width="14.5703125" style="2" customWidth="1"/>
    <col min="3596" max="3598" width="0" style="2" hidden="1" customWidth="1"/>
    <col min="3599" max="3600" width="14.42578125" style="2" customWidth="1"/>
    <col min="3601" max="3601" width="11.7109375" style="2" customWidth="1"/>
    <col min="3602" max="3602" width="13.28515625" style="2" customWidth="1"/>
    <col min="3603" max="3603" width="10.5703125" style="2" bestFit="1" customWidth="1"/>
    <col min="3604" max="3604" width="13.28515625" style="2" customWidth="1"/>
    <col min="3605" max="3841" width="8.7109375" style="2"/>
    <col min="3842" max="3842" width="17.28515625" style="2" customWidth="1"/>
    <col min="3843" max="3843" width="12.5703125" style="2" customWidth="1"/>
    <col min="3844" max="3844" width="13" style="2" customWidth="1"/>
    <col min="3845" max="3845" width="13.42578125" style="2" customWidth="1"/>
    <col min="3846" max="3846" width="19.5703125" style="2" customWidth="1"/>
    <col min="3847" max="3848" width="17.42578125" style="2" customWidth="1"/>
    <col min="3849" max="3849" width="19.5703125" style="2" customWidth="1"/>
    <col min="3850" max="3850" width="15.85546875" style="2" customWidth="1"/>
    <col min="3851" max="3851" width="14.5703125" style="2" customWidth="1"/>
    <col min="3852" max="3854" width="0" style="2" hidden="1" customWidth="1"/>
    <col min="3855" max="3856" width="14.42578125" style="2" customWidth="1"/>
    <col min="3857" max="3857" width="11.7109375" style="2" customWidth="1"/>
    <col min="3858" max="3858" width="13.28515625" style="2" customWidth="1"/>
    <col min="3859" max="3859" width="10.5703125" style="2" bestFit="1" customWidth="1"/>
    <col min="3860" max="3860" width="13.28515625" style="2" customWidth="1"/>
    <col min="3861" max="4097" width="8.7109375" style="2"/>
    <col min="4098" max="4098" width="17.28515625" style="2" customWidth="1"/>
    <col min="4099" max="4099" width="12.5703125" style="2" customWidth="1"/>
    <col min="4100" max="4100" width="13" style="2" customWidth="1"/>
    <col min="4101" max="4101" width="13.42578125" style="2" customWidth="1"/>
    <col min="4102" max="4102" width="19.5703125" style="2" customWidth="1"/>
    <col min="4103" max="4104" width="17.42578125" style="2" customWidth="1"/>
    <col min="4105" max="4105" width="19.5703125" style="2" customWidth="1"/>
    <col min="4106" max="4106" width="15.85546875" style="2" customWidth="1"/>
    <col min="4107" max="4107" width="14.5703125" style="2" customWidth="1"/>
    <col min="4108" max="4110" width="0" style="2" hidden="1" customWidth="1"/>
    <col min="4111" max="4112" width="14.42578125" style="2" customWidth="1"/>
    <col min="4113" max="4113" width="11.7109375" style="2" customWidth="1"/>
    <col min="4114" max="4114" width="13.28515625" style="2" customWidth="1"/>
    <col min="4115" max="4115" width="10.5703125" style="2" bestFit="1" customWidth="1"/>
    <col min="4116" max="4116" width="13.28515625" style="2" customWidth="1"/>
    <col min="4117" max="4353" width="8.7109375" style="2"/>
    <col min="4354" max="4354" width="17.28515625" style="2" customWidth="1"/>
    <col min="4355" max="4355" width="12.5703125" style="2" customWidth="1"/>
    <col min="4356" max="4356" width="13" style="2" customWidth="1"/>
    <col min="4357" max="4357" width="13.42578125" style="2" customWidth="1"/>
    <col min="4358" max="4358" width="19.5703125" style="2" customWidth="1"/>
    <col min="4359" max="4360" width="17.42578125" style="2" customWidth="1"/>
    <col min="4361" max="4361" width="19.5703125" style="2" customWidth="1"/>
    <col min="4362" max="4362" width="15.85546875" style="2" customWidth="1"/>
    <col min="4363" max="4363" width="14.5703125" style="2" customWidth="1"/>
    <col min="4364" max="4366" width="0" style="2" hidden="1" customWidth="1"/>
    <col min="4367" max="4368" width="14.42578125" style="2" customWidth="1"/>
    <col min="4369" max="4369" width="11.7109375" style="2" customWidth="1"/>
    <col min="4370" max="4370" width="13.28515625" style="2" customWidth="1"/>
    <col min="4371" max="4371" width="10.5703125" style="2" bestFit="1" customWidth="1"/>
    <col min="4372" max="4372" width="13.28515625" style="2" customWidth="1"/>
    <col min="4373" max="4609" width="8.7109375" style="2"/>
    <col min="4610" max="4610" width="17.28515625" style="2" customWidth="1"/>
    <col min="4611" max="4611" width="12.5703125" style="2" customWidth="1"/>
    <col min="4612" max="4612" width="13" style="2" customWidth="1"/>
    <col min="4613" max="4613" width="13.42578125" style="2" customWidth="1"/>
    <col min="4614" max="4614" width="19.5703125" style="2" customWidth="1"/>
    <col min="4615" max="4616" width="17.42578125" style="2" customWidth="1"/>
    <col min="4617" max="4617" width="19.5703125" style="2" customWidth="1"/>
    <col min="4618" max="4618" width="15.85546875" style="2" customWidth="1"/>
    <col min="4619" max="4619" width="14.5703125" style="2" customWidth="1"/>
    <col min="4620" max="4622" width="0" style="2" hidden="1" customWidth="1"/>
    <col min="4623" max="4624" width="14.42578125" style="2" customWidth="1"/>
    <col min="4625" max="4625" width="11.7109375" style="2" customWidth="1"/>
    <col min="4626" max="4626" width="13.28515625" style="2" customWidth="1"/>
    <col min="4627" max="4627" width="10.5703125" style="2" bestFit="1" customWidth="1"/>
    <col min="4628" max="4628" width="13.28515625" style="2" customWidth="1"/>
    <col min="4629" max="4865" width="8.7109375" style="2"/>
    <col min="4866" max="4866" width="17.28515625" style="2" customWidth="1"/>
    <col min="4867" max="4867" width="12.5703125" style="2" customWidth="1"/>
    <col min="4868" max="4868" width="13" style="2" customWidth="1"/>
    <col min="4869" max="4869" width="13.42578125" style="2" customWidth="1"/>
    <col min="4870" max="4870" width="19.5703125" style="2" customWidth="1"/>
    <col min="4871" max="4872" width="17.42578125" style="2" customWidth="1"/>
    <col min="4873" max="4873" width="19.5703125" style="2" customWidth="1"/>
    <col min="4874" max="4874" width="15.85546875" style="2" customWidth="1"/>
    <col min="4875" max="4875" width="14.5703125" style="2" customWidth="1"/>
    <col min="4876" max="4878" width="0" style="2" hidden="1" customWidth="1"/>
    <col min="4879" max="4880" width="14.42578125" style="2" customWidth="1"/>
    <col min="4881" max="4881" width="11.7109375" style="2" customWidth="1"/>
    <col min="4882" max="4882" width="13.28515625" style="2" customWidth="1"/>
    <col min="4883" max="4883" width="10.5703125" style="2" bestFit="1" customWidth="1"/>
    <col min="4884" max="4884" width="13.28515625" style="2" customWidth="1"/>
    <col min="4885" max="5121" width="8.7109375" style="2"/>
    <col min="5122" max="5122" width="17.28515625" style="2" customWidth="1"/>
    <col min="5123" max="5123" width="12.5703125" style="2" customWidth="1"/>
    <col min="5124" max="5124" width="13" style="2" customWidth="1"/>
    <col min="5125" max="5125" width="13.42578125" style="2" customWidth="1"/>
    <col min="5126" max="5126" width="19.5703125" style="2" customWidth="1"/>
    <col min="5127" max="5128" width="17.42578125" style="2" customWidth="1"/>
    <col min="5129" max="5129" width="19.5703125" style="2" customWidth="1"/>
    <col min="5130" max="5130" width="15.85546875" style="2" customWidth="1"/>
    <col min="5131" max="5131" width="14.5703125" style="2" customWidth="1"/>
    <col min="5132" max="5134" width="0" style="2" hidden="1" customWidth="1"/>
    <col min="5135" max="5136" width="14.42578125" style="2" customWidth="1"/>
    <col min="5137" max="5137" width="11.7109375" style="2" customWidth="1"/>
    <col min="5138" max="5138" width="13.28515625" style="2" customWidth="1"/>
    <col min="5139" max="5139" width="10.5703125" style="2" bestFit="1" customWidth="1"/>
    <col min="5140" max="5140" width="13.28515625" style="2" customWidth="1"/>
    <col min="5141" max="5377" width="8.7109375" style="2"/>
    <col min="5378" max="5378" width="17.28515625" style="2" customWidth="1"/>
    <col min="5379" max="5379" width="12.5703125" style="2" customWidth="1"/>
    <col min="5380" max="5380" width="13" style="2" customWidth="1"/>
    <col min="5381" max="5381" width="13.42578125" style="2" customWidth="1"/>
    <col min="5382" max="5382" width="19.5703125" style="2" customWidth="1"/>
    <col min="5383" max="5384" width="17.42578125" style="2" customWidth="1"/>
    <col min="5385" max="5385" width="19.5703125" style="2" customWidth="1"/>
    <col min="5386" max="5386" width="15.85546875" style="2" customWidth="1"/>
    <col min="5387" max="5387" width="14.5703125" style="2" customWidth="1"/>
    <col min="5388" max="5390" width="0" style="2" hidden="1" customWidth="1"/>
    <col min="5391" max="5392" width="14.42578125" style="2" customWidth="1"/>
    <col min="5393" max="5393" width="11.7109375" style="2" customWidth="1"/>
    <col min="5394" max="5394" width="13.28515625" style="2" customWidth="1"/>
    <col min="5395" max="5395" width="10.5703125" style="2" bestFit="1" customWidth="1"/>
    <col min="5396" max="5396" width="13.28515625" style="2" customWidth="1"/>
    <col min="5397" max="5633" width="8.7109375" style="2"/>
    <col min="5634" max="5634" width="17.28515625" style="2" customWidth="1"/>
    <col min="5635" max="5635" width="12.5703125" style="2" customWidth="1"/>
    <col min="5636" max="5636" width="13" style="2" customWidth="1"/>
    <col min="5637" max="5637" width="13.42578125" style="2" customWidth="1"/>
    <col min="5638" max="5638" width="19.5703125" style="2" customWidth="1"/>
    <col min="5639" max="5640" width="17.42578125" style="2" customWidth="1"/>
    <col min="5641" max="5641" width="19.5703125" style="2" customWidth="1"/>
    <col min="5642" max="5642" width="15.85546875" style="2" customWidth="1"/>
    <col min="5643" max="5643" width="14.5703125" style="2" customWidth="1"/>
    <col min="5644" max="5646" width="0" style="2" hidden="1" customWidth="1"/>
    <col min="5647" max="5648" width="14.42578125" style="2" customWidth="1"/>
    <col min="5649" max="5649" width="11.7109375" style="2" customWidth="1"/>
    <col min="5650" max="5650" width="13.28515625" style="2" customWidth="1"/>
    <col min="5651" max="5651" width="10.5703125" style="2" bestFit="1" customWidth="1"/>
    <col min="5652" max="5652" width="13.28515625" style="2" customWidth="1"/>
    <col min="5653" max="5889" width="8.7109375" style="2"/>
    <col min="5890" max="5890" width="17.28515625" style="2" customWidth="1"/>
    <col min="5891" max="5891" width="12.5703125" style="2" customWidth="1"/>
    <col min="5892" max="5892" width="13" style="2" customWidth="1"/>
    <col min="5893" max="5893" width="13.42578125" style="2" customWidth="1"/>
    <col min="5894" max="5894" width="19.5703125" style="2" customWidth="1"/>
    <col min="5895" max="5896" width="17.42578125" style="2" customWidth="1"/>
    <col min="5897" max="5897" width="19.5703125" style="2" customWidth="1"/>
    <col min="5898" max="5898" width="15.85546875" style="2" customWidth="1"/>
    <col min="5899" max="5899" width="14.5703125" style="2" customWidth="1"/>
    <col min="5900" max="5902" width="0" style="2" hidden="1" customWidth="1"/>
    <col min="5903" max="5904" width="14.42578125" style="2" customWidth="1"/>
    <col min="5905" max="5905" width="11.7109375" style="2" customWidth="1"/>
    <col min="5906" max="5906" width="13.28515625" style="2" customWidth="1"/>
    <col min="5907" max="5907" width="10.5703125" style="2" bestFit="1" customWidth="1"/>
    <col min="5908" max="5908" width="13.28515625" style="2" customWidth="1"/>
    <col min="5909" max="6145" width="8.7109375" style="2"/>
    <col min="6146" max="6146" width="17.28515625" style="2" customWidth="1"/>
    <col min="6147" max="6147" width="12.5703125" style="2" customWidth="1"/>
    <col min="6148" max="6148" width="13" style="2" customWidth="1"/>
    <col min="6149" max="6149" width="13.42578125" style="2" customWidth="1"/>
    <col min="6150" max="6150" width="19.5703125" style="2" customWidth="1"/>
    <col min="6151" max="6152" width="17.42578125" style="2" customWidth="1"/>
    <col min="6153" max="6153" width="19.5703125" style="2" customWidth="1"/>
    <col min="6154" max="6154" width="15.85546875" style="2" customWidth="1"/>
    <col min="6155" max="6155" width="14.5703125" style="2" customWidth="1"/>
    <col min="6156" max="6158" width="0" style="2" hidden="1" customWidth="1"/>
    <col min="6159" max="6160" width="14.42578125" style="2" customWidth="1"/>
    <col min="6161" max="6161" width="11.7109375" style="2" customWidth="1"/>
    <col min="6162" max="6162" width="13.28515625" style="2" customWidth="1"/>
    <col min="6163" max="6163" width="10.5703125" style="2" bestFit="1" customWidth="1"/>
    <col min="6164" max="6164" width="13.28515625" style="2" customWidth="1"/>
    <col min="6165" max="6401" width="8.7109375" style="2"/>
    <col min="6402" max="6402" width="17.28515625" style="2" customWidth="1"/>
    <col min="6403" max="6403" width="12.5703125" style="2" customWidth="1"/>
    <col min="6404" max="6404" width="13" style="2" customWidth="1"/>
    <col min="6405" max="6405" width="13.42578125" style="2" customWidth="1"/>
    <col min="6406" max="6406" width="19.5703125" style="2" customWidth="1"/>
    <col min="6407" max="6408" width="17.42578125" style="2" customWidth="1"/>
    <col min="6409" max="6409" width="19.5703125" style="2" customWidth="1"/>
    <col min="6410" max="6410" width="15.85546875" style="2" customWidth="1"/>
    <col min="6411" max="6411" width="14.5703125" style="2" customWidth="1"/>
    <col min="6412" max="6414" width="0" style="2" hidden="1" customWidth="1"/>
    <col min="6415" max="6416" width="14.42578125" style="2" customWidth="1"/>
    <col min="6417" max="6417" width="11.7109375" style="2" customWidth="1"/>
    <col min="6418" max="6418" width="13.28515625" style="2" customWidth="1"/>
    <col min="6419" max="6419" width="10.5703125" style="2" bestFit="1" customWidth="1"/>
    <col min="6420" max="6420" width="13.28515625" style="2" customWidth="1"/>
    <col min="6421" max="6657" width="8.7109375" style="2"/>
    <col min="6658" max="6658" width="17.28515625" style="2" customWidth="1"/>
    <col min="6659" max="6659" width="12.5703125" style="2" customWidth="1"/>
    <col min="6660" max="6660" width="13" style="2" customWidth="1"/>
    <col min="6661" max="6661" width="13.42578125" style="2" customWidth="1"/>
    <col min="6662" max="6662" width="19.5703125" style="2" customWidth="1"/>
    <col min="6663" max="6664" width="17.42578125" style="2" customWidth="1"/>
    <col min="6665" max="6665" width="19.5703125" style="2" customWidth="1"/>
    <col min="6666" max="6666" width="15.85546875" style="2" customWidth="1"/>
    <col min="6667" max="6667" width="14.5703125" style="2" customWidth="1"/>
    <col min="6668" max="6670" width="0" style="2" hidden="1" customWidth="1"/>
    <col min="6671" max="6672" width="14.42578125" style="2" customWidth="1"/>
    <col min="6673" max="6673" width="11.7109375" style="2" customWidth="1"/>
    <col min="6674" max="6674" width="13.28515625" style="2" customWidth="1"/>
    <col min="6675" max="6675" width="10.5703125" style="2" bestFit="1" customWidth="1"/>
    <col min="6676" max="6676" width="13.28515625" style="2" customWidth="1"/>
    <col min="6677" max="6913" width="8.7109375" style="2"/>
    <col min="6914" max="6914" width="17.28515625" style="2" customWidth="1"/>
    <col min="6915" max="6915" width="12.5703125" style="2" customWidth="1"/>
    <col min="6916" max="6916" width="13" style="2" customWidth="1"/>
    <col min="6917" max="6917" width="13.42578125" style="2" customWidth="1"/>
    <col min="6918" max="6918" width="19.5703125" style="2" customWidth="1"/>
    <col min="6919" max="6920" width="17.42578125" style="2" customWidth="1"/>
    <col min="6921" max="6921" width="19.5703125" style="2" customWidth="1"/>
    <col min="6922" max="6922" width="15.85546875" style="2" customWidth="1"/>
    <col min="6923" max="6923" width="14.5703125" style="2" customWidth="1"/>
    <col min="6924" max="6926" width="0" style="2" hidden="1" customWidth="1"/>
    <col min="6927" max="6928" width="14.42578125" style="2" customWidth="1"/>
    <col min="6929" max="6929" width="11.7109375" style="2" customWidth="1"/>
    <col min="6930" max="6930" width="13.28515625" style="2" customWidth="1"/>
    <col min="6931" max="6931" width="10.5703125" style="2" bestFit="1" customWidth="1"/>
    <col min="6932" max="6932" width="13.28515625" style="2" customWidth="1"/>
    <col min="6933" max="7169" width="8.7109375" style="2"/>
    <col min="7170" max="7170" width="17.28515625" style="2" customWidth="1"/>
    <col min="7171" max="7171" width="12.5703125" style="2" customWidth="1"/>
    <col min="7172" max="7172" width="13" style="2" customWidth="1"/>
    <col min="7173" max="7173" width="13.42578125" style="2" customWidth="1"/>
    <col min="7174" max="7174" width="19.5703125" style="2" customWidth="1"/>
    <col min="7175" max="7176" width="17.42578125" style="2" customWidth="1"/>
    <col min="7177" max="7177" width="19.5703125" style="2" customWidth="1"/>
    <col min="7178" max="7178" width="15.85546875" style="2" customWidth="1"/>
    <col min="7179" max="7179" width="14.5703125" style="2" customWidth="1"/>
    <col min="7180" max="7182" width="0" style="2" hidden="1" customWidth="1"/>
    <col min="7183" max="7184" width="14.42578125" style="2" customWidth="1"/>
    <col min="7185" max="7185" width="11.7109375" style="2" customWidth="1"/>
    <col min="7186" max="7186" width="13.28515625" style="2" customWidth="1"/>
    <col min="7187" max="7187" width="10.5703125" style="2" bestFit="1" customWidth="1"/>
    <col min="7188" max="7188" width="13.28515625" style="2" customWidth="1"/>
    <col min="7189" max="7425" width="8.7109375" style="2"/>
    <col min="7426" max="7426" width="17.28515625" style="2" customWidth="1"/>
    <col min="7427" max="7427" width="12.5703125" style="2" customWidth="1"/>
    <col min="7428" max="7428" width="13" style="2" customWidth="1"/>
    <col min="7429" max="7429" width="13.42578125" style="2" customWidth="1"/>
    <col min="7430" max="7430" width="19.5703125" style="2" customWidth="1"/>
    <col min="7431" max="7432" width="17.42578125" style="2" customWidth="1"/>
    <col min="7433" max="7433" width="19.5703125" style="2" customWidth="1"/>
    <col min="7434" max="7434" width="15.85546875" style="2" customWidth="1"/>
    <col min="7435" max="7435" width="14.5703125" style="2" customWidth="1"/>
    <col min="7436" max="7438" width="0" style="2" hidden="1" customWidth="1"/>
    <col min="7439" max="7440" width="14.42578125" style="2" customWidth="1"/>
    <col min="7441" max="7441" width="11.7109375" style="2" customWidth="1"/>
    <col min="7442" max="7442" width="13.28515625" style="2" customWidth="1"/>
    <col min="7443" max="7443" width="10.5703125" style="2" bestFit="1" customWidth="1"/>
    <col min="7444" max="7444" width="13.28515625" style="2" customWidth="1"/>
    <col min="7445" max="7681" width="8.7109375" style="2"/>
    <col min="7682" max="7682" width="17.28515625" style="2" customWidth="1"/>
    <col min="7683" max="7683" width="12.5703125" style="2" customWidth="1"/>
    <col min="7684" max="7684" width="13" style="2" customWidth="1"/>
    <col min="7685" max="7685" width="13.42578125" style="2" customWidth="1"/>
    <col min="7686" max="7686" width="19.5703125" style="2" customWidth="1"/>
    <col min="7687" max="7688" width="17.42578125" style="2" customWidth="1"/>
    <col min="7689" max="7689" width="19.5703125" style="2" customWidth="1"/>
    <col min="7690" max="7690" width="15.85546875" style="2" customWidth="1"/>
    <col min="7691" max="7691" width="14.5703125" style="2" customWidth="1"/>
    <col min="7692" max="7694" width="0" style="2" hidden="1" customWidth="1"/>
    <col min="7695" max="7696" width="14.42578125" style="2" customWidth="1"/>
    <col min="7697" max="7697" width="11.7109375" style="2" customWidth="1"/>
    <col min="7698" max="7698" width="13.28515625" style="2" customWidth="1"/>
    <col min="7699" max="7699" width="10.5703125" style="2" bestFit="1" customWidth="1"/>
    <col min="7700" max="7700" width="13.28515625" style="2" customWidth="1"/>
    <col min="7701" max="7937" width="8.7109375" style="2"/>
    <col min="7938" max="7938" width="17.28515625" style="2" customWidth="1"/>
    <col min="7939" max="7939" width="12.5703125" style="2" customWidth="1"/>
    <col min="7940" max="7940" width="13" style="2" customWidth="1"/>
    <col min="7941" max="7941" width="13.42578125" style="2" customWidth="1"/>
    <col min="7942" max="7942" width="19.5703125" style="2" customWidth="1"/>
    <col min="7943" max="7944" width="17.42578125" style="2" customWidth="1"/>
    <col min="7945" max="7945" width="19.5703125" style="2" customWidth="1"/>
    <col min="7946" max="7946" width="15.85546875" style="2" customWidth="1"/>
    <col min="7947" max="7947" width="14.5703125" style="2" customWidth="1"/>
    <col min="7948" max="7950" width="0" style="2" hidden="1" customWidth="1"/>
    <col min="7951" max="7952" width="14.42578125" style="2" customWidth="1"/>
    <col min="7953" max="7953" width="11.7109375" style="2" customWidth="1"/>
    <col min="7954" max="7954" width="13.28515625" style="2" customWidth="1"/>
    <col min="7955" max="7955" width="10.5703125" style="2" bestFit="1" customWidth="1"/>
    <col min="7956" max="7956" width="13.28515625" style="2" customWidth="1"/>
    <col min="7957" max="8193" width="8.7109375" style="2"/>
    <col min="8194" max="8194" width="17.28515625" style="2" customWidth="1"/>
    <col min="8195" max="8195" width="12.5703125" style="2" customWidth="1"/>
    <col min="8196" max="8196" width="13" style="2" customWidth="1"/>
    <col min="8197" max="8197" width="13.42578125" style="2" customWidth="1"/>
    <col min="8198" max="8198" width="19.5703125" style="2" customWidth="1"/>
    <col min="8199" max="8200" width="17.42578125" style="2" customWidth="1"/>
    <col min="8201" max="8201" width="19.5703125" style="2" customWidth="1"/>
    <col min="8202" max="8202" width="15.85546875" style="2" customWidth="1"/>
    <col min="8203" max="8203" width="14.5703125" style="2" customWidth="1"/>
    <col min="8204" max="8206" width="0" style="2" hidden="1" customWidth="1"/>
    <col min="8207" max="8208" width="14.42578125" style="2" customWidth="1"/>
    <col min="8209" max="8209" width="11.7109375" style="2" customWidth="1"/>
    <col min="8210" max="8210" width="13.28515625" style="2" customWidth="1"/>
    <col min="8211" max="8211" width="10.5703125" style="2" bestFit="1" customWidth="1"/>
    <col min="8212" max="8212" width="13.28515625" style="2" customWidth="1"/>
    <col min="8213" max="8449" width="8.7109375" style="2"/>
    <col min="8450" max="8450" width="17.28515625" style="2" customWidth="1"/>
    <col min="8451" max="8451" width="12.5703125" style="2" customWidth="1"/>
    <col min="8452" max="8452" width="13" style="2" customWidth="1"/>
    <col min="8453" max="8453" width="13.42578125" style="2" customWidth="1"/>
    <col min="8454" max="8454" width="19.5703125" style="2" customWidth="1"/>
    <col min="8455" max="8456" width="17.42578125" style="2" customWidth="1"/>
    <col min="8457" max="8457" width="19.5703125" style="2" customWidth="1"/>
    <col min="8458" max="8458" width="15.85546875" style="2" customWidth="1"/>
    <col min="8459" max="8459" width="14.5703125" style="2" customWidth="1"/>
    <col min="8460" max="8462" width="0" style="2" hidden="1" customWidth="1"/>
    <col min="8463" max="8464" width="14.42578125" style="2" customWidth="1"/>
    <col min="8465" max="8465" width="11.7109375" style="2" customWidth="1"/>
    <col min="8466" max="8466" width="13.28515625" style="2" customWidth="1"/>
    <col min="8467" max="8467" width="10.5703125" style="2" bestFit="1" customWidth="1"/>
    <col min="8468" max="8468" width="13.28515625" style="2" customWidth="1"/>
    <col min="8469" max="8705" width="8.7109375" style="2"/>
    <col min="8706" max="8706" width="17.28515625" style="2" customWidth="1"/>
    <col min="8707" max="8707" width="12.5703125" style="2" customWidth="1"/>
    <col min="8708" max="8708" width="13" style="2" customWidth="1"/>
    <col min="8709" max="8709" width="13.42578125" style="2" customWidth="1"/>
    <col min="8710" max="8710" width="19.5703125" style="2" customWidth="1"/>
    <col min="8711" max="8712" width="17.42578125" style="2" customWidth="1"/>
    <col min="8713" max="8713" width="19.5703125" style="2" customWidth="1"/>
    <col min="8714" max="8714" width="15.85546875" style="2" customWidth="1"/>
    <col min="8715" max="8715" width="14.5703125" style="2" customWidth="1"/>
    <col min="8716" max="8718" width="0" style="2" hidden="1" customWidth="1"/>
    <col min="8719" max="8720" width="14.42578125" style="2" customWidth="1"/>
    <col min="8721" max="8721" width="11.7109375" style="2" customWidth="1"/>
    <col min="8722" max="8722" width="13.28515625" style="2" customWidth="1"/>
    <col min="8723" max="8723" width="10.5703125" style="2" bestFit="1" customWidth="1"/>
    <col min="8724" max="8724" width="13.28515625" style="2" customWidth="1"/>
    <col min="8725" max="8961" width="8.7109375" style="2"/>
    <col min="8962" max="8962" width="17.28515625" style="2" customWidth="1"/>
    <col min="8963" max="8963" width="12.5703125" style="2" customWidth="1"/>
    <col min="8964" max="8964" width="13" style="2" customWidth="1"/>
    <col min="8965" max="8965" width="13.42578125" style="2" customWidth="1"/>
    <col min="8966" max="8966" width="19.5703125" style="2" customWidth="1"/>
    <col min="8967" max="8968" width="17.42578125" style="2" customWidth="1"/>
    <col min="8969" max="8969" width="19.5703125" style="2" customWidth="1"/>
    <col min="8970" max="8970" width="15.85546875" style="2" customWidth="1"/>
    <col min="8971" max="8971" width="14.5703125" style="2" customWidth="1"/>
    <col min="8972" max="8974" width="0" style="2" hidden="1" customWidth="1"/>
    <col min="8975" max="8976" width="14.42578125" style="2" customWidth="1"/>
    <col min="8977" max="8977" width="11.7109375" style="2" customWidth="1"/>
    <col min="8978" max="8978" width="13.28515625" style="2" customWidth="1"/>
    <col min="8979" max="8979" width="10.5703125" style="2" bestFit="1" customWidth="1"/>
    <col min="8980" max="8980" width="13.28515625" style="2" customWidth="1"/>
    <col min="8981" max="9217" width="8.7109375" style="2"/>
    <col min="9218" max="9218" width="17.28515625" style="2" customWidth="1"/>
    <col min="9219" max="9219" width="12.5703125" style="2" customWidth="1"/>
    <col min="9220" max="9220" width="13" style="2" customWidth="1"/>
    <col min="9221" max="9221" width="13.42578125" style="2" customWidth="1"/>
    <col min="9222" max="9222" width="19.5703125" style="2" customWidth="1"/>
    <col min="9223" max="9224" width="17.42578125" style="2" customWidth="1"/>
    <col min="9225" max="9225" width="19.5703125" style="2" customWidth="1"/>
    <col min="9226" max="9226" width="15.85546875" style="2" customWidth="1"/>
    <col min="9227" max="9227" width="14.5703125" style="2" customWidth="1"/>
    <col min="9228" max="9230" width="0" style="2" hidden="1" customWidth="1"/>
    <col min="9231" max="9232" width="14.42578125" style="2" customWidth="1"/>
    <col min="9233" max="9233" width="11.7109375" style="2" customWidth="1"/>
    <col min="9234" max="9234" width="13.28515625" style="2" customWidth="1"/>
    <col min="9235" max="9235" width="10.5703125" style="2" bestFit="1" customWidth="1"/>
    <col min="9236" max="9236" width="13.28515625" style="2" customWidth="1"/>
    <col min="9237" max="9473" width="8.7109375" style="2"/>
    <col min="9474" max="9474" width="17.28515625" style="2" customWidth="1"/>
    <col min="9475" max="9475" width="12.5703125" style="2" customWidth="1"/>
    <col min="9476" max="9476" width="13" style="2" customWidth="1"/>
    <col min="9477" max="9477" width="13.42578125" style="2" customWidth="1"/>
    <col min="9478" max="9478" width="19.5703125" style="2" customWidth="1"/>
    <col min="9479" max="9480" width="17.42578125" style="2" customWidth="1"/>
    <col min="9481" max="9481" width="19.5703125" style="2" customWidth="1"/>
    <col min="9482" max="9482" width="15.85546875" style="2" customWidth="1"/>
    <col min="9483" max="9483" width="14.5703125" style="2" customWidth="1"/>
    <col min="9484" max="9486" width="0" style="2" hidden="1" customWidth="1"/>
    <col min="9487" max="9488" width="14.42578125" style="2" customWidth="1"/>
    <col min="9489" max="9489" width="11.7109375" style="2" customWidth="1"/>
    <col min="9490" max="9490" width="13.28515625" style="2" customWidth="1"/>
    <col min="9491" max="9491" width="10.5703125" style="2" bestFit="1" customWidth="1"/>
    <col min="9492" max="9492" width="13.28515625" style="2" customWidth="1"/>
    <col min="9493" max="9729" width="8.7109375" style="2"/>
    <col min="9730" max="9730" width="17.28515625" style="2" customWidth="1"/>
    <col min="9731" max="9731" width="12.5703125" style="2" customWidth="1"/>
    <col min="9732" max="9732" width="13" style="2" customWidth="1"/>
    <col min="9733" max="9733" width="13.42578125" style="2" customWidth="1"/>
    <col min="9734" max="9734" width="19.5703125" style="2" customWidth="1"/>
    <col min="9735" max="9736" width="17.42578125" style="2" customWidth="1"/>
    <col min="9737" max="9737" width="19.5703125" style="2" customWidth="1"/>
    <col min="9738" max="9738" width="15.85546875" style="2" customWidth="1"/>
    <col min="9739" max="9739" width="14.5703125" style="2" customWidth="1"/>
    <col min="9740" max="9742" width="0" style="2" hidden="1" customWidth="1"/>
    <col min="9743" max="9744" width="14.42578125" style="2" customWidth="1"/>
    <col min="9745" max="9745" width="11.7109375" style="2" customWidth="1"/>
    <col min="9746" max="9746" width="13.28515625" style="2" customWidth="1"/>
    <col min="9747" max="9747" width="10.5703125" style="2" bestFit="1" customWidth="1"/>
    <col min="9748" max="9748" width="13.28515625" style="2" customWidth="1"/>
    <col min="9749" max="9985" width="8.7109375" style="2"/>
    <col min="9986" max="9986" width="17.28515625" style="2" customWidth="1"/>
    <col min="9987" max="9987" width="12.5703125" style="2" customWidth="1"/>
    <col min="9988" max="9988" width="13" style="2" customWidth="1"/>
    <col min="9989" max="9989" width="13.42578125" style="2" customWidth="1"/>
    <col min="9990" max="9990" width="19.5703125" style="2" customWidth="1"/>
    <col min="9991" max="9992" width="17.42578125" style="2" customWidth="1"/>
    <col min="9993" max="9993" width="19.5703125" style="2" customWidth="1"/>
    <col min="9994" max="9994" width="15.85546875" style="2" customWidth="1"/>
    <col min="9995" max="9995" width="14.5703125" style="2" customWidth="1"/>
    <col min="9996" max="9998" width="0" style="2" hidden="1" customWidth="1"/>
    <col min="9999" max="10000" width="14.42578125" style="2" customWidth="1"/>
    <col min="10001" max="10001" width="11.7109375" style="2" customWidth="1"/>
    <col min="10002" max="10002" width="13.28515625" style="2" customWidth="1"/>
    <col min="10003" max="10003" width="10.5703125" style="2" bestFit="1" customWidth="1"/>
    <col min="10004" max="10004" width="13.28515625" style="2" customWidth="1"/>
    <col min="10005" max="10241" width="8.7109375" style="2"/>
    <col min="10242" max="10242" width="17.28515625" style="2" customWidth="1"/>
    <col min="10243" max="10243" width="12.5703125" style="2" customWidth="1"/>
    <col min="10244" max="10244" width="13" style="2" customWidth="1"/>
    <col min="10245" max="10245" width="13.42578125" style="2" customWidth="1"/>
    <col min="10246" max="10246" width="19.5703125" style="2" customWidth="1"/>
    <col min="10247" max="10248" width="17.42578125" style="2" customWidth="1"/>
    <col min="10249" max="10249" width="19.5703125" style="2" customWidth="1"/>
    <col min="10250" max="10250" width="15.85546875" style="2" customWidth="1"/>
    <col min="10251" max="10251" width="14.5703125" style="2" customWidth="1"/>
    <col min="10252" max="10254" width="0" style="2" hidden="1" customWidth="1"/>
    <col min="10255" max="10256" width="14.42578125" style="2" customWidth="1"/>
    <col min="10257" max="10257" width="11.7109375" style="2" customWidth="1"/>
    <col min="10258" max="10258" width="13.28515625" style="2" customWidth="1"/>
    <col min="10259" max="10259" width="10.5703125" style="2" bestFit="1" customWidth="1"/>
    <col min="10260" max="10260" width="13.28515625" style="2" customWidth="1"/>
    <col min="10261" max="10497" width="8.7109375" style="2"/>
    <col min="10498" max="10498" width="17.28515625" style="2" customWidth="1"/>
    <col min="10499" max="10499" width="12.5703125" style="2" customWidth="1"/>
    <col min="10500" max="10500" width="13" style="2" customWidth="1"/>
    <col min="10501" max="10501" width="13.42578125" style="2" customWidth="1"/>
    <col min="10502" max="10502" width="19.5703125" style="2" customWidth="1"/>
    <col min="10503" max="10504" width="17.42578125" style="2" customWidth="1"/>
    <col min="10505" max="10505" width="19.5703125" style="2" customWidth="1"/>
    <col min="10506" max="10506" width="15.85546875" style="2" customWidth="1"/>
    <col min="10507" max="10507" width="14.5703125" style="2" customWidth="1"/>
    <col min="10508" max="10510" width="0" style="2" hidden="1" customWidth="1"/>
    <col min="10511" max="10512" width="14.42578125" style="2" customWidth="1"/>
    <col min="10513" max="10513" width="11.7109375" style="2" customWidth="1"/>
    <col min="10514" max="10514" width="13.28515625" style="2" customWidth="1"/>
    <col min="10515" max="10515" width="10.5703125" style="2" bestFit="1" customWidth="1"/>
    <col min="10516" max="10516" width="13.28515625" style="2" customWidth="1"/>
    <col min="10517" max="10753" width="8.7109375" style="2"/>
    <col min="10754" max="10754" width="17.28515625" style="2" customWidth="1"/>
    <col min="10755" max="10755" width="12.5703125" style="2" customWidth="1"/>
    <col min="10756" max="10756" width="13" style="2" customWidth="1"/>
    <col min="10757" max="10757" width="13.42578125" style="2" customWidth="1"/>
    <col min="10758" max="10758" width="19.5703125" style="2" customWidth="1"/>
    <col min="10759" max="10760" width="17.42578125" style="2" customWidth="1"/>
    <col min="10761" max="10761" width="19.5703125" style="2" customWidth="1"/>
    <col min="10762" max="10762" width="15.85546875" style="2" customWidth="1"/>
    <col min="10763" max="10763" width="14.5703125" style="2" customWidth="1"/>
    <col min="10764" max="10766" width="0" style="2" hidden="1" customWidth="1"/>
    <col min="10767" max="10768" width="14.42578125" style="2" customWidth="1"/>
    <col min="10769" max="10769" width="11.7109375" style="2" customWidth="1"/>
    <col min="10770" max="10770" width="13.28515625" style="2" customWidth="1"/>
    <col min="10771" max="10771" width="10.5703125" style="2" bestFit="1" customWidth="1"/>
    <col min="10772" max="10772" width="13.28515625" style="2" customWidth="1"/>
    <col min="10773" max="11009" width="8.7109375" style="2"/>
    <col min="11010" max="11010" width="17.28515625" style="2" customWidth="1"/>
    <col min="11011" max="11011" width="12.5703125" style="2" customWidth="1"/>
    <col min="11012" max="11012" width="13" style="2" customWidth="1"/>
    <col min="11013" max="11013" width="13.42578125" style="2" customWidth="1"/>
    <col min="11014" max="11014" width="19.5703125" style="2" customWidth="1"/>
    <col min="11015" max="11016" width="17.42578125" style="2" customWidth="1"/>
    <col min="11017" max="11017" width="19.5703125" style="2" customWidth="1"/>
    <col min="11018" max="11018" width="15.85546875" style="2" customWidth="1"/>
    <col min="11019" max="11019" width="14.5703125" style="2" customWidth="1"/>
    <col min="11020" max="11022" width="0" style="2" hidden="1" customWidth="1"/>
    <col min="11023" max="11024" width="14.42578125" style="2" customWidth="1"/>
    <col min="11025" max="11025" width="11.7109375" style="2" customWidth="1"/>
    <col min="11026" max="11026" width="13.28515625" style="2" customWidth="1"/>
    <col min="11027" max="11027" width="10.5703125" style="2" bestFit="1" customWidth="1"/>
    <col min="11028" max="11028" width="13.28515625" style="2" customWidth="1"/>
    <col min="11029" max="11265" width="8.7109375" style="2"/>
    <col min="11266" max="11266" width="17.28515625" style="2" customWidth="1"/>
    <col min="11267" max="11267" width="12.5703125" style="2" customWidth="1"/>
    <col min="11268" max="11268" width="13" style="2" customWidth="1"/>
    <col min="11269" max="11269" width="13.42578125" style="2" customWidth="1"/>
    <col min="11270" max="11270" width="19.5703125" style="2" customWidth="1"/>
    <col min="11271" max="11272" width="17.42578125" style="2" customWidth="1"/>
    <col min="11273" max="11273" width="19.5703125" style="2" customWidth="1"/>
    <col min="11274" max="11274" width="15.85546875" style="2" customWidth="1"/>
    <col min="11275" max="11275" width="14.5703125" style="2" customWidth="1"/>
    <col min="11276" max="11278" width="0" style="2" hidden="1" customWidth="1"/>
    <col min="11279" max="11280" width="14.42578125" style="2" customWidth="1"/>
    <col min="11281" max="11281" width="11.7109375" style="2" customWidth="1"/>
    <col min="11282" max="11282" width="13.28515625" style="2" customWidth="1"/>
    <col min="11283" max="11283" width="10.5703125" style="2" bestFit="1" customWidth="1"/>
    <col min="11284" max="11284" width="13.28515625" style="2" customWidth="1"/>
    <col min="11285" max="11521" width="8.7109375" style="2"/>
    <col min="11522" max="11522" width="17.28515625" style="2" customWidth="1"/>
    <col min="11523" max="11523" width="12.5703125" style="2" customWidth="1"/>
    <col min="11524" max="11524" width="13" style="2" customWidth="1"/>
    <col min="11525" max="11525" width="13.42578125" style="2" customWidth="1"/>
    <col min="11526" max="11526" width="19.5703125" style="2" customWidth="1"/>
    <col min="11527" max="11528" width="17.42578125" style="2" customWidth="1"/>
    <col min="11529" max="11529" width="19.5703125" style="2" customWidth="1"/>
    <col min="11530" max="11530" width="15.85546875" style="2" customWidth="1"/>
    <col min="11531" max="11531" width="14.5703125" style="2" customWidth="1"/>
    <col min="11532" max="11534" width="0" style="2" hidden="1" customWidth="1"/>
    <col min="11535" max="11536" width="14.42578125" style="2" customWidth="1"/>
    <col min="11537" max="11537" width="11.7109375" style="2" customWidth="1"/>
    <col min="11538" max="11538" width="13.28515625" style="2" customWidth="1"/>
    <col min="11539" max="11539" width="10.5703125" style="2" bestFit="1" customWidth="1"/>
    <col min="11540" max="11540" width="13.28515625" style="2" customWidth="1"/>
    <col min="11541" max="11777" width="8.7109375" style="2"/>
    <col min="11778" max="11778" width="17.28515625" style="2" customWidth="1"/>
    <col min="11779" max="11779" width="12.5703125" style="2" customWidth="1"/>
    <col min="11780" max="11780" width="13" style="2" customWidth="1"/>
    <col min="11781" max="11781" width="13.42578125" style="2" customWidth="1"/>
    <col min="11782" max="11782" width="19.5703125" style="2" customWidth="1"/>
    <col min="11783" max="11784" width="17.42578125" style="2" customWidth="1"/>
    <col min="11785" max="11785" width="19.5703125" style="2" customWidth="1"/>
    <col min="11786" max="11786" width="15.85546875" style="2" customWidth="1"/>
    <col min="11787" max="11787" width="14.5703125" style="2" customWidth="1"/>
    <col min="11788" max="11790" width="0" style="2" hidden="1" customWidth="1"/>
    <col min="11791" max="11792" width="14.42578125" style="2" customWidth="1"/>
    <col min="11793" max="11793" width="11.7109375" style="2" customWidth="1"/>
    <col min="11794" max="11794" width="13.28515625" style="2" customWidth="1"/>
    <col min="11795" max="11795" width="10.5703125" style="2" bestFit="1" customWidth="1"/>
    <col min="11796" max="11796" width="13.28515625" style="2" customWidth="1"/>
    <col min="11797" max="12033" width="8.7109375" style="2"/>
    <col min="12034" max="12034" width="17.28515625" style="2" customWidth="1"/>
    <col min="12035" max="12035" width="12.5703125" style="2" customWidth="1"/>
    <col min="12036" max="12036" width="13" style="2" customWidth="1"/>
    <col min="12037" max="12037" width="13.42578125" style="2" customWidth="1"/>
    <col min="12038" max="12038" width="19.5703125" style="2" customWidth="1"/>
    <col min="12039" max="12040" width="17.42578125" style="2" customWidth="1"/>
    <col min="12041" max="12041" width="19.5703125" style="2" customWidth="1"/>
    <col min="12042" max="12042" width="15.85546875" style="2" customWidth="1"/>
    <col min="12043" max="12043" width="14.5703125" style="2" customWidth="1"/>
    <col min="12044" max="12046" width="0" style="2" hidden="1" customWidth="1"/>
    <col min="12047" max="12048" width="14.42578125" style="2" customWidth="1"/>
    <col min="12049" max="12049" width="11.7109375" style="2" customWidth="1"/>
    <col min="12050" max="12050" width="13.28515625" style="2" customWidth="1"/>
    <col min="12051" max="12051" width="10.5703125" style="2" bestFit="1" customWidth="1"/>
    <col min="12052" max="12052" width="13.28515625" style="2" customWidth="1"/>
    <col min="12053" max="12289" width="8.7109375" style="2"/>
    <col min="12290" max="12290" width="17.28515625" style="2" customWidth="1"/>
    <col min="12291" max="12291" width="12.5703125" style="2" customWidth="1"/>
    <col min="12292" max="12292" width="13" style="2" customWidth="1"/>
    <col min="12293" max="12293" width="13.42578125" style="2" customWidth="1"/>
    <col min="12294" max="12294" width="19.5703125" style="2" customWidth="1"/>
    <col min="12295" max="12296" width="17.42578125" style="2" customWidth="1"/>
    <col min="12297" max="12297" width="19.5703125" style="2" customWidth="1"/>
    <col min="12298" max="12298" width="15.85546875" style="2" customWidth="1"/>
    <col min="12299" max="12299" width="14.5703125" style="2" customWidth="1"/>
    <col min="12300" max="12302" width="0" style="2" hidden="1" customWidth="1"/>
    <col min="12303" max="12304" width="14.42578125" style="2" customWidth="1"/>
    <col min="12305" max="12305" width="11.7109375" style="2" customWidth="1"/>
    <col min="12306" max="12306" width="13.28515625" style="2" customWidth="1"/>
    <col min="12307" max="12307" width="10.5703125" style="2" bestFit="1" customWidth="1"/>
    <col min="12308" max="12308" width="13.28515625" style="2" customWidth="1"/>
    <col min="12309" max="12545" width="8.7109375" style="2"/>
    <col min="12546" max="12546" width="17.28515625" style="2" customWidth="1"/>
    <col min="12547" max="12547" width="12.5703125" style="2" customWidth="1"/>
    <col min="12548" max="12548" width="13" style="2" customWidth="1"/>
    <col min="12549" max="12549" width="13.42578125" style="2" customWidth="1"/>
    <col min="12550" max="12550" width="19.5703125" style="2" customWidth="1"/>
    <col min="12551" max="12552" width="17.42578125" style="2" customWidth="1"/>
    <col min="12553" max="12553" width="19.5703125" style="2" customWidth="1"/>
    <col min="12554" max="12554" width="15.85546875" style="2" customWidth="1"/>
    <col min="12555" max="12555" width="14.5703125" style="2" customWidth="1"/>
    <col min="12556" max="12558" width="0" style="2" hidden="1" customWidth="1"/>
    <col min="12559" max="12560" width="14.42578125" style="2" customWidth="1"/>
    <col min="12561" max="12561" width="11.7109375" style="2" customWidth="1"/>
    <col min="12562" max="12562" width="13.28515625" style="2" customWidth="1"/>
    <col min="12563" max="12563" width="10.5703125" style="2" bestFit="1" customWidth="1"/>
    <col min="12564" max="12564" width="13.28515625" style="2" customWidth="1"/>
    <col min="12565" max="12801" width="8.7109375" style="2"/>
    <col min="12802" max="12802" width="17.28515625" style="2" customWidth="1"/>
    <col min="12803" max="12803" width="12.5703125" style="2" customWidth="1"/>
    <col min="12804" max="12804" width="13" style="2" customWidth="1"/>
    <col min="12805" max="12805" width="13.42578125" style="2" customWidth="1"/>
    <col min="12806" max="12806" width="19.5703125" style="2" customWidth="1"/>
    <col min="12807" max="12808" width="17.42578125" style="2" customWidth="1"/>
    <col min="12809" max="12809" width="19.5703125" style="2" customWidth="1"/>
    <col min="12810" max="12810" width="15.85546875" style="2" customWidth="1"/>
    <col min="12811" max="12811" width="14.5703125" style="2" customWidth="1"/>
    <col min="12812" max="12814" width="0" style="2" hidden="1" customWidth="1"/>
    <col min="12815" max="12816" width="14.42578125" style="2" customWidth="1"/>
    <col min="12817" max="12817" width="11.7109375" style="2" customWidth="1"/>
    <col min="12818" max="12818" width="13.28515625" style="2" customWidth="1"/>
    <col min="12819" max="12819" width="10.5703125" style="2" bestFit="1" customWidth="1"/>
    <col min="12820" max="12820" width="13.28515625" style="2" customWidth="1"/>
    <col min="12821" max="13057" width="8.7109375" style="2"/>
    <col min="13058" max="13058" width="17.28515625" style="2" customWidth="1"/>
    <col min="13059" max="13059" width="12.5703125" style="2" customWidth="1"/>
    <col min="13060" max="13060" width="13" style="2" customWidth="1"/>
    <col min="13061" max="13061" width="13.42578125" style="2" customWidth="1"/>
    <col min="13062" max="13062" width="19.5703125" style="2" customWidth="1"/>
    <col min="13063" max="13064" width="17.42578125" style="2" customWidth="1"/>
    <col min="13065" max="13065" width="19.5703125" style="2" customWidth="1"/>
    <col min="13066" max="13066" width="15.85546875" style="2" customWidth="1"/>
    <col min="13067" max="13067" width="14.5703125" style="2" customWidth="1"/>
    <col min="13068" max="13070" width="0" style="2" hidden="1" customWidth="1"/>
    <col min="13071" max="13072" width="14.42578125" style="2" customWidth="1"/>
    <col min="13073" max="13073" width="11.7109375" style="2" customWidth="1"/>
    <col min="13074" max="13074" width="13.28515625" style="2" customWidth="1"/>
    <col min="13075" max="13075" width="10.5703125" style="2" bestFit="1" customWidth="1"/>
    <col min="13076" max="13076" width="13.28515625" style="2" customWidth="1"/>
    <col min="13077" max="13313" width="8.7109375" style="2"/>
    <col min="13314" max="13314" width="17.28515625" style="2" customWidth="1"/>
    <col min="13315" max="13315" width="12.5703125" style="2" customWidth="1"/>
    <col min="13316" max="13316" width="13" style="2" customWidth="1"/>
    <col min="13317" max="13317" width="13.42578125" style="2" customWidth="1"/>
    <col min="13318" max="13318" width="19.5703125" style="2" customWidth="1"/>
    <col min="13319" max="13320" width="17.42578125" style="2" customWidth="1"/>
    <col min="13321" max="13321" width="19.5703125" style="2" customWidth="1"/>
    <col min="13322" max="13322" width="15.85546875" style="2" customWidth="1"/>
    <col min="13323" max="13323" width="14.5703125" style="2" customWidth="1"/>
    <col min="13324" max="13326" width="0" style="2" hidden="1" customWidth="1"/>
    <col min="13327" max="13328" width="14.42578125" style="2" customWidth="1"/>
    <col min="13329" max="13329" width="11.7109375" style="2" customWidth="1"/>
    <col min="13330" max="13330" width="13.28515625" style="2" customWidth="1"/>
    <col min="13331" max="13331" width="10.5703125" style="2" bestFit="1" customWidth="1"/>
    <col min="13332" max="13332" width="13.28515625" style="2" customWidth="1"/>
    <col min="13333" max="13569" width="8.7109375" style="2"/>
    <col min="13570" max="13570" width="17.28515625" style="2" customWidth="1"/>
    <col min="13571" max="13571" width="12.5703125" style="2" customWidth="1"/>
    <col min="13572" max="13572" width="13" style="2" customWidth="1"/>
    <col min="13573" max="13573" width="13.42578125" style="2" customWidth="1"/>
    <col min="13574" max="13574" width="19.5703125" style="2" customWidth="1"/>
    <col min="13575" max="13576" width="17.42578125" style="2" customWidth="1"/>
    <col min="13577" max="13577" width="19.5703125" style="2" customWidth="1"/>
    <col min="13578" max="13578" width="15.85546875" style="2" customWidth="1"/>
    <col min="13579" max="13579" width="14.5703125" style="2" customWidth="1"/>
    <col min="13580" max="13582" width="0" style="2" hidden="1" customWidth="1"/>
    <col min="13583" max="13584" width="14.42578125" style="2" customWidth="1"/>
    <col min="13585" max="13585" width="11.7109375" style="2" customWidth="1"/>
    <col min="13586" max="13586" width="13.28515625" style="2" customWidth="1"/>
    <col min="13587" max="13587" width="10.5703125" style="2" bestFit="1" customWidth="1"/>
    <col min="13588" max="13588" width="13.28515625" style="2" customWidth="1"/>
    <col min="13589" max="13825" width="8.7109375" style="2"/>
    <col min="13826" max="13826" width="17.28515625" style="2" customWidth="1"/>
    <col min="13827" max="13827" width="12.5703125" style="2" customWidth="1"/>
    <col min="13828" max="13828" width="13" style="2" customWidth="1"/>
    <col min="13829" max="13829" width="13.42578125" style="2" customWidth="1"/>
    <col min="13830" max="13830" width="19.5703125" style="2" customWidth="1"/>
    <col min="13831" max="13832" width="17.42578125" style="2" customWidth="1"/>
    <col min="13833" max="13833" width="19.5703125" style="2" customWidth="1"/>
    <col min="13834" max="13834" width="15.85546875" style="2" customWidth="1"/>
    <col min="13835" max="13835" width="14.5703125" style="2" customWidth="1"/>
    <col min="13836" max="13838" width="0" style="2" hidden="1" customWidth="1"/>
    <col min="13839" max="13840" width="14.42578125" style="2" customWidth="1"/>
    <col min="13841" max="13841" width="11.7109375" style="2" customWidth="1"/>
    <col min="13842" max="13842" width="13.28515625" style="2" customWidth="1"/>
    <col min="13843" max="13843" width="10.5703125" style="2" bestFit="1" customWidth="1"/>
    <col min="13844" max="13844" width="13.28515625" style="2" customWidth="1"/>
    <col min="13845" max="14081" width="8.7109375" style="2"/>
    <col min="14082" max="14082" width="17.28515625" style="2" customWidth="1"/>
    <col min="14083" max="14083" width="12.5703125" style="2" customWidth="1"/>
    <col min="14084" max="14084" width="13" style="2" customWidth="1"/>
    <col min="14085" max="14085" width="13.42578125" style="2" customWidth="1"/>
    <col min="14086" max="14086" width="19.5703125" style="2" customWidth="1"/>
    <col min="14087" max="14088" width="17.42578125" style="2" customWidth="1"/>
    <col min="14089" max="14089" width="19.5703125" style="2" customWidth="1"/>
    <col min="14090" max="14090" width="15.85546875" style="2" customWidth="1"/>
    <col min="14091" max="14091" width="14.5703125" style="2" customWidth="1"/>
    <col min="14092" max="14094" width="0" style="2" hidden="1" customWidth="1"/>
    <col min="14095" max="14096" width="14.42578125" style="2" customWidth="1"/>
    <col min="14097" max="14097" width="11.7109375" style="2" customWidth="1"/>
    <col min="14098" max="14098" width="13.28515625" style="2" customWidth="1"/>
    <col min="14099" max="14099" width="10.5703125" style="2" bestFit="1" customWidth="1"/>
    <col min="14100" max="14100" width="13.28515625" style="2" customWidth="1"/>
    <col min="14101" max="14337" width="8.7109375" style="2"/>
    <col min="14338" max="14338" width="17.28515625" style="2" customWidth="1"/>
    <col min="14339" max="14339" width="12.5703125" style="2" customWidth="1"/>
    <col min="14340" max="14340" width="13" style="2" customWidth="1"/>
    <col min="14341" max="14341" width="13.42578125" style="2" customWidth="1"/>
    <col min="14342" max="14342" width="19.5703125" style="2" customWidth="1"/>
    <col min="14343" max="14344" width="17.42578125" style="2" customWidth="1"/>
    <col min="14345" max="14345" width="19.5703125" style="2" customWidth="1"/>
    <col min="14346" max="14346" width="15.85546875" style="2" customWidth="1"/>
    <col min="14347" max="14347" width="14.5703125" style="2" customWidth="1"/>
    <col min="14348" max="14350" width="0" style="2" hidden="1" customWidth="1"/>
    <col min="14351" max="14352" width="14.42578125" style="2" customWidth="1"/>
    <col min="14353" max="14353" width="11.7109375" style="2" customWidth="1"/>
    <col min="14354" max="14354" width="13.28515625" style="2" customWidth="1"/>
    <col min="14355" max="14355" width="10.5703125" style="2" bestFit="1" customWidth="1"/>
    <col min="14356" max="14356" width="13.28515625" style="2" customWidth="1"/>
    <col min="14357" max="14593" width="8.7109375" style="2"/>
    <col min="14594" max="14594" width="17.28515625" style="2" customWidth="1"/>
    <col min="14595" max="14595" width="12.5703125" style="2" customWidth="1"/>
    <col min="14596" max="14596" width="13" style="2" customWidth="1"/>
    <col min="14597" max="14597" width="13.42578125" style="2" customWidth="1"/>
    <col min="14598" max="14598" width="19.5703125" style="2" customWidth="1"/>
    <col min="14599" max="14600" width="17.42578125" style="2" customWidth="1"/>
    <col min="14601" max="14601" width="19.5703125" style="2" customWidth="1"/>
    <col min="14602" max="14602" width="15.85546875" style="2" customWidth="1"/>
    <col min="14603" max="14603" width="14.5703125" style="2" customWidth="1"/>
    <col min="14604" max="14606" width="0" style="2" hidden="1" customWidth="1"/>
    <col min="14607" max="14608" width="14.42578125" style="2" customWidth="1"/>
    <col min="14609" max="14609" width="11.7109375" style="2" customWidth="1"/>
    <col min="14610" max="14610" width="13.28515625" style="2" customWidth="1"/>
    <col min="14611" max="14611" width="10.5703125" style="2" bestFit="1" customWidth="1"/>
    <col min="14612" max="14612" width="13.28515625" style="2" customWidth="1"/>
    <col min="14613" max="14849" width="8.7109375" style="2"/>
    <col min="14850" max="14850" width="17.28515625" style="2" customWidth="1"/>
    <col min="14851" max="14851" width="12.5703125" style="2" customWidth="1"/>
    <col min="14852" max="14852" width="13" style="2" customWidth="1"/>
    <col min="14853" max="14853" width="13.42578125" style="2" customWidth="1"/>
    <col min="14854" max="14854" width="19.5703125" style="2" customWidth="1"/>
    <col min="14855" max="14856" width="17.42578125" style="2" customWidth="1"/>
    <col min="14857" max="14857" width="19.5703125" style="2" customWidth="1"/>
    <col min="14858" max="14858" width="15.85546875" style="2" customWidth="1"/>
    <col min="14859" max="14859" width="14.5703125" style="2" customWidth="1"/>
    <col min="14860" max="14862" width="0" style="2" hidden="1" customWidth="1"/>
    <col min="14863" max="14864" width="14.42578125" style="2" customWidth="1"/>
    <col min="14865" max="14865" width="11.7109375" style="2" customWidth="1"/>
    <col min="14866" max="14866" width="13.28515625" style="2" customWidth="1"/>
    <col min="14867" max="14867" width="10.5703125" style="2" bestFit="1" customWidth="1"/>
    <col min="14868" max="14868" width="13.28515625" style="2" customWidth="1"/>
    <col min="14869" max="15105" width="8.7109375" style="2"/>
    <col min="15106" max="15106" width="17.28515625" style="2" customWidth="1"/>
    <col min="15107" max="15107" width="12.5703125" style="2" customWidth="1"/>
    <col min="15108" max="15108" width="13" style="2" customWidth="1"/>
    <col min="15109" max="15109" width="13.42578125" style="2" customWidth="1"/>
    <col min="15110" max="15110" width="19.5703125" style="2" customWidth="1"/>
    <col min="15111" max="15112" width="17.42578125" style="2" customWidth="1"/>
    <col min="15113" max="15113" width="19.5703125" style="2" customWidth="1"/>
    <col min="15114" max="15114" width="15.85546875" style="2" customWidth="1"/>
    <col min="15115" max="15115" width="14.5703125" style="2" customWidth="1"/>
    <col min="15116" max="15118" width="0" style="2" hidden="1" customWidth="1"/>
    <col min="15119" max="15120" width="14.42578125" style="2" customWidth="1"/>
    <col min="15121" max="15121" width="11.7109375" style="2" customWidth="1"/>
    <col min="15122" max="15122" width="13.28515625" style="2" customWidth="1"/>
    <col min="15123" max="15123" width="10.5703125" style="2" bestFit="1" customWidth="1"/>
    <col min="15124" max="15124" width="13.28515625" style="2" customWidth="1"/>
    <col min="15125" max="15361" width="8.7109375" style="2"/>
    <col min="15362" max="15362" width="17.28515625" style="2" customWidth="1"/>
    <col min="15363" max="15363" width="12.5703125" style="2" customWidth="1"/>
    <col min="15364" max="15364" width="13" style="2" customWidth="1"/>
    <col min="15365" max="15365" width="13.42578125" style="2" customWidth="1"/>
    <col min="15366" max="15366" width="19.5703125" style="2" customWidth="1"/>
    <col min="15367" max="15368" width="17.42578125" style="2" customWidth="1"/>
    <col min="15369" max="15369" width="19.5703125" style="2" customWidth="1"/>
    <col min="15370" max="15370" width="15.85546875" style="2" customWidth="1"/>
    <col min="15371" max="15371" width="14.5703125" style="2" customWidth="1"/>
    <col min="15372" max="15374" width="0" style="2" hidden="1" customWidth="1"/>
    <col min="15375" max="15376" width="14.42578125" style="2" customWidth="1"/>
    <col min="15377" max="15377" width="11.7109375" style="2" customWidth="1"/>
    <col min="15378" max="15378" width="13.28515625" style="2" customWidth="1"/>
    <col min="15379" max="15379" width="10.5703125" style="2" bestFit="1" customWidth="1"/>
    <col min="15380" max="15380" width="13.28515625" style="2" customWidth="1"/>
    <col min="15381" max="15617" width="8.7109375" style="2"/>
    <col min="15618" max="15618" width="17.28515625" style="2" customWidth="1"/>
    <col min="15619" max="15619" width="12.5703125" style="2" customWidth="1"/>
    <col min="15620" max="15620" width="13" style="2" customWidth="1"/>
    <col min="15621" max="15621" width="13.42578125" style="2" customWidth="1"/>
    <col min="15622" max="15622" width="19.5703125" style="2" customWidth="1"/>
    <col min="15623" max="15624" width="17.42578125" style="2" customWidth="1"/>
    <col min="15625" max="15625" width="19.5703125" style="2" customWidth="1"/>
    <col min="15626" max="15626" width="15.85546875" style="2" customWidth="1"/>
    <col min="15627" max="15627" width="14.5703125" style="2" customWidth="1"/>
    <col min="15628" max="15630" width="0" style="2" hidden="1" customWidth="1"/>
    <col min="15631" max="15632" width="14.42578125" style="2" customWidth="1"/>
    <col min="15633" max="15633" width="11.7109375" style="2" customWidth="1"/>
    <col min="15634" max="15634" width="13.28515625" style="2" customWidth="1"/>
    <col min="15635" max="15635" width="10.5703125" style="2" bestFit="1" customWidth="1"/>
    <col min="15636" max="15636" width="13.28515625" style="2" customWidth="1"/>
    <col min="15637" max="15873" width="8.7109375" style="2"/>
    <col min="15874" max="15874" width="17.28515625" style="2" customWidth="1"/>
    <col min="15875" max="15875" width="12.5703125" style="2" customWidth="1"/>
    <col min="15876" max="15876" width="13" style="2" customWidth="1"/>
    <col min="15877" max="15877" width="13.42578125" style="2" customWidth="1"/>
    <col min="15878" max="15878" width="19.5703125" style="2" customWidth="1"/>
    <col min="15879" max="15880" width="17.42578125" style="2" customWidth="1"/>
    <col min="15881" max="15881" width="19.5703125" style="2" customWidth="1"/>
    <col min="15882" max="15882" width="15.85546875" style="2" customWidth="1"/>
    <col min="15883" max="15883" width="14.5703125" style="2" customWidth="1"/>
    <col min="15884" max="15886" width="0" style="2" hidden="1" customWidth="1"/>
    <col min="15887" max="15888" width="14.42578125" style="2" customWidth="1"/>
    <col min="15889" max="15889" width="11.7109375" style="2" customWidth="1"/>
    <col min="15890" max="15890" width="13.28515625" style="2" customWidth="1"/>
    <col min="15891" max="15891" width="10.5703125" style="2" bestFit="1" customWidth="1"/>
    <col min="15892" max="15892" width="13.28515625" style="2" customWidth="1"/>
    <col min="15893" max="16129" width="8.7109375" style="2"/>
    <col min="16130" max="16130" width="17.28515625" style="2" customWidth="1"/>
    <col min="16131" max="16131" width="12.5703125" style="2" customWidth="1"/>
    <col min="16132" max="16132" width="13" style="2" customWidth="1"/>
    <col min="16133" max="16133" width="13.42578125" style="2" customWidth="1"/>
    <col min="16134" max="16134" width="19.5703125" style="2" customWidth="1"/>
    <col min="16135" max="16136" width="17.42578125" style="2" customWidth="1"/>
    <col min="16137" max="16137" width="19.5703125" style="2" customWidth="1"/>
    <col min="16138" max="16138" width="15.85546875" style="2" customWidth="1"/>
    <col min="16139" max="16139" width="14.5703125" style="2" customWidth="1"/>
    <col min="16140" max="16142" width="0" style="2" hidden="1" customWidth="1"/>
    <col min="16143" max="16144" width="14.42578125" style="2" customWidth="1"/>
    <col min="16145" max="16145" width="11.7109375" style="2" customWidth="1"/>
    <col min="16146" max="16146" width="13.28515625" style="2" customWidth="1"/>
    <col min="16147" max="16147" width="10.5703125" style="2" bestFit="1" customWidth="1"/>
    <col min="16148" max="16148" width="13.28515625" style="2" customWidth="1"/>
    <col min="16149" max="16384" width="8.7109375" style="2"/>
  </cols>
  <sheetData>
    <row r="2" spans="1:20" ht="21">
      <c r="A2" s="1" t="s">
        <v>0</v>
      </c>
    </row>
    <row r="3" spans="1:20">
      <c r="A3" s="3" t="str">
        <f>'[34]Air Bawah Tanah'!A3</f>
        <v>Bulan :  Mei 2021</v>
      </c>
      <c r="P3" s="4"/>
    </row>
    <row r="4" spans="1:20">
      <c r="L4" s="2" t="s">
        <v>1</v>
      </c>
      <c r="M4" s="2" t="s">
        <v>2</v>
      </c>
    </row>
    <row r="5" spans="1:20" ht="32.25" customHeight="1">
      <c r="A5" s="5" t="s">
        <v>3</v>
      </c>
      <c r="B5" s="5" t="s">
        <v>4</v>
      </c>
      <c r="C5" s="5" t="s">
        <v>5</v>
      </c>
      <c r="D5" s="5" t="s">
        <v>25</v>
      </c>
      <c r="E5" s="6" t="s">
        <v>6</v>
      </c>
      <c r="F5" s="5" t="s">
        <v>7</v>
      </c>
      <c r="G5" s="68" t="s">
        <v>8</v>
      </c>
      <c r="H5" s="9" t="s">
        <v>9</v>
      </c>
      <c r="I5" s="10" t="s">
        <v>10</v>
      </c>
      <c r="J5" s="6" t="s">
        <v>11</v>
      </c>
      <c r="L5" s="11">
        <v>3400</v>
      </c>
      <c r="M5" s="11">
        <v>12000</v>
      </c>
      <c r="O5" s="12" t="s">
        <v>12</v>
      </c>
      <c r="P5" s="12"/>
    </row>
    <row r="6" spans="1:20" s="62" customFormat="1" ht="24.95" customHeight="1">
      <c r="A6" s="13" t="s">
        <v>17</v>
      </c>
      <c r="B6" s="52">
        <v>6.2161290322580642</v>
      </c>
      <c r="C6" s="53">
        <v>4.645161290322581</v>
      </c>
      <c r="D6" s="117">
        <f>E6*1000/2678400</f>
        <v>1.7700643499578574</v>
      </c>
      <c r="E6" s="75">
        <v>4740.9403549271256</v>
      </c>
      <c r="F6" s="2">
        <v>0</v>
      </c>
      <c r="G6" s="2">
        <v>0</v>
      </c>
      <c r="H6" s="2">
        <v>125</v>
      </c>
      <c r="I6" s="27">
        <f>(F6*3500)+(G6*13000)+(H6*13000)</f>
        <v>1625000</v>
      </c>
      <c r="J6" s="21">
        <f>I6/E6</f>
        <v>342.75900524907115</v>
      </c>
      <c r="K6" s="59"/>
      <c r="L6" s="60">
        <f>F6*$L$5</f>
        <v>0</v>
      </c>
      <c r="M6" s="60">
        <f>G6*$M$5</f>
        <v>0</v>
      </c>
      <c r="N6" s="60">
        <f>L6+M6</f>
        <v>0</v>
      </c>
      <c r="O6" s="61">
        <f>F6/30</f>
        <v>0</v>
      </c>
      <c r="P6" s="61">
        <f>O6*220</f>
        <v>0</v>
      </c>
      <c r="Q6" s="61">
        <f>G6/30</f>
        <v>0</v>
      </c>
      <c r="R6" s="61">
        <f>Q6*220</f>
        <v>0</v>
      </c>
    </row>
    <row r="7" spans="1:20" s="62" customFormat="1" ht="24.95" customHeight="1">
      <c r="A7" s="13" t="s">
        <v>19</v>
      </c>
      <c r="B7" s="52">
        <v>6.9032258064516139</v>
      </c>
      <c r="C7" s="53">
        <v>5.161290322580645</v>
      </c>
      <c r="D7" s="117">
        <f t="shared" ref="D7:D8" si="0">E7*1000/2678400</f>
        <v>1.5936145818299903</v>
      </c>
      <c r="E7" s="71">
        <v>4268.3372959734461</v>
      </c>
      <c r="F7" s="2">
        <v>0</v>
      </c>
      <c r="G7" s="2">
        <v>0</v>
      </c>
      <c r="H7" s="2">
        <v>0</v>
      </c>
      <c r="I7" s="27">
        <f>(F7*3500)+(G7*13000)+(H7*13000)</f>
        <v>0</v>
      </c>
      <c r="J7" s="21">
        <f>I7/E7</f>
        <v>0</v>
      </c>
      <c r="K7" s="59"/>
      <c r="L7" s="60">
        <f>F7*$L$5</f>
        <v>0</v>
      </c>
      <c r="M7" s="66"/>
      <c r="N7" s="60"/>
      <c r="O7" s="61">
        <f>F7/30</f>
        <v>0</v>
      </c>
      <c r="P7" s="61">
        <f>O7*220</f>
        <v>0</v>
      </c>
      <c r="Q7" s="61">
        <f>G7/30</f>
        <v>0</v>
      </c>
      <c r="R7" s="61">
        <f>Q7*220</f>
        <v>0</v>
      </c>
    </row>
    <row r="8" spans="1:20" s="62" customFormat="1" ht="24.95" customHeight="1">
      <c r="A8" s="13" t="s">
        <v>20</v>
      </c>
      <c r="B8" s="52">
        <v>7.0354838709677416</v>
      </c>
      <c r="C8" s="53">
        <v>6.419354838709677</v>
      </c>
      <c r="D8" s="117">
        <f t="shared" si="0"/>
        <v>20.034012170708248</v>
      </c>
      <c r="E8" s="71">
        <v>53659.098198024971</v>
      </c>
      <c r="F8" s="2">
        <v>7925</v>
      </c>
      <c r="G8" s="2">
        <v>0</v>
      </c>
      <c r="H8" s="2">
        <v>1850</v>
      </c>
      <c r="I8" s="27">
        <f>(F8*3500)+(G8*13000)+(H8*13000)</f>
        <v>51787500</v>
      </c>
      <c r="J8" s="21">
        <f>I8/E8</f>
        <v>965.12058046301911</v>
      </c>
      <c r="K8" s="59"/>
      <c r="L8" s="60">
        <f>F8*$L$5</f>
        <v>26945000</v>
      </c>
      <c r="M8" s="66"/>
      <c r="N8" s="60"/>
      <c r="O8" s="61">
        <f>F8/30</f>
        <v>264.16666666666669</v>
      </c>
      <c r="P8" s="61">
        <f>O8*220</f>
        <v>58116.666666666672</v>
      </c>
      <c r="Q8" s="61">
        <f>G8/30</f>
        <v>0</v>
      </c>
      <c r="R8" s="61">
        <f>Q8*220</f>
        <v>0</v>
      </c>
    </row>
    <row r="9" spans="1:20" ht="24.95" customHeight="1">
      <c r="A9" s="36" t="s">
        <v>22</v>
      </c>
      <c r="B9" s="37">
        <f>AVERAGE(B6:B8)</f>
        <v>6.7182795698924735</v>
      </c>
      <c r="C9" s="38">
        <f>AVERAGE(C6:C8)</f>
        <v>5.4086021505376349</v>
      </c>
      <c r="D9" s="37">
        <f>AVERAGE(D6:D8)</f>
        <v>7.7992303674986987</v>
      </c>
      <c r="E9" s="39">
        <f>SUM(E6:E8)</f>
        <v>62668.375848925542</v>
      </c>
      <c r="F9" s="73">
        <f>SUM(F6:F8)</f>
        <v>7925</v>
      </c>
      <c r="G9" s="39">
        <f>SUM(G6:G8)</f>
        <v>0</v>
      </c>
      <c r="H9" s="74">
        <f>SUM(H6:H8)</f>
        <v>1975</v>
      </c>
      <c r="I9" s="40">
        <f>SUM(I6:I8)</f>
        <v>53412500</v>
      </c>
      <c r="J9" s="40">
        <f>I9/E9</f>
        <v>852.30388176584222</v>
      </c>
      <c r="O9" s="41"/>
      <c r="Q9" s="12"/>
      <c r="R9" s="12"/>
    </row>
    <row r="10" spans="1:20">
      <c r="N10" s="42"/>
      <c r="Q10" s="12"/>
      <c r="R10" s="12"/>
      <c r="T10" s="43"/>
    </row>
    <row r="11" spans="1:20">
      <c r="E11" s="44"/>
      <c r="F11" s="45">
        <f>F9*3850</f>
        <v>30511250</v>
      </c>
      <c r="G11" s="22">
        <f>G9*16500</f>
        <v>0</v>
      </c>
      <c r="H11" s="22"/>
      <c r="I11" s="45">
        <f>F11+G11</f>
        <v>30511250</v>
      </c>
      <c r="T11" s="4"/>
    </row>
    <row r="12" spans="1:20">
      <c r="F12" s="12"/>
      <c r="G12" s="12"/>
      <c r="H12" s="12"/>
      <c r="I12" s="46">
        <f>I11/E9</f>
        <v>486.86836999818496</v>
      </c>
    </row>
  </sheetData>
  <sheetProtection selectLockedCells="1" selectUnlockedCells="1"/>
  <pageMargins left="0.7" right="0.7" top="0.75" bottom="0.75" header="0.51180555555555551" footer="0.51180555555555551"/>
  <pageSetup firstPageNumber="0" orientation="portrait" horizontalDpi="300" verticalDpi="300" r:id="rId1"/>
  <headerFooter alignWithMargins="0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>
    <tabColor rgb="FF00B050"/>
  </sheetPr>
  <dimension ref="A2:T12"/>
  <sheetViews>
    <sheetView zoomScale="85" zoomScaleNormal="85" workbookViewId="0">
      <selection activeCell="B6" sqref="B6:J6"/>
    </sheetView>
  </sheetViews>
  <sheetFormatPr defaultRowHeight="15"/>
  <cols>
    <col min="1" max="1" width="17.28515625" style="2" customWidth="1"/>
    <col min="2" max="2" width="12.5703125" style="2" customWidth="1"/>
    <col min="3" max="3" width="13" style="2" customWidth="1"/>
    <col min="4" max="4" width="18" style="2" bestFit="1" customWidth="1"/>
    <col min="5" max="5" width="13.42578125" style="2" customWidth="1"/>
    <col min="6" max="6" width="19.5703125" style="2" customWidth="1"/>
    <col min="7" max="8" width="17.42578125" style="2" customWidth="1"/>
    <col min="9" max="9" width="19.5703125" style="2" customWidth="1"/>
    <col min="10" max="10" width="15.85546875" style="2" customWidth="1"/>
    <col min="11" max="11" width="14.5703125" style="2" customWidth="1"/>
    <col min="12" max="14" width="0" style="2" hidden="1" customWidth="1"/>
    <col min="15" max="16" width="14.42578125" style="2" customWidth="1"/>
    <col min="17" max="17" width="11.7109375" style="2" customWidth="1"/>
    <col min="18" max="18" width="13.28515625" style="2" customWidth="1"/>
    <col min="19" max="19" width="10.5703125" style="2" bestFit="1" customWidth="1"/>
    <col min="20" max="20" width="13.28515625" style="2" customWidth="1"/>
    <col min="21" max="257" width="8.7109375" style="2"/>
    <col min="258" max="258" width="17.28515625" style="2" customWidth="1"/>
    <col min="259" max="259" width="12.5703125" style="2" customWidth="1"/>
    <col min="260" max="260" width="13" style="2" customWidth="1"/>
    <col min="261" max="261" width="13.42578125" style="2" customWidth="1"/>
    <col min="262" max="262" width="19.5703125" style="2" customWidth="1"/>
    <col min="263" max="264" width="17.42578125" style="2" customWidth="1"/>
    <col min="265" max="265" width="19.5703125" style="2" customWidth="1"/>
    <col min="266" max="266" width="15.85546875" style="2" customWidth="1"/>
    <col min="267" max="267" width="14.5703125" style="2" customWidth="1"/>
    <col min="268" max="270" width="0" style="2" hidden="1" customWidth="1"/>
    <col min="271" max="272" width="14.42578125" style="2" customWidth="1"/>
    <col min="273" max="273" width="11.7109375" style="2" customWidth="1"/>
    <col min="274" max="274" width="13.28515625" style="2" customWidth="1"/>
    <col min="275" max="275" width="10.5703125" style="2" bestFit="1" customWidth="1"/>
    <col min="276" max="276" width="13.28515625" style="2" customWidth="1"/>
    <col min="277" max="513" width="8.7109375" style="2"/>
    <col min="514" max="514" width="17.28515625" style="2" customWidth="1"/>
    <col min="515" max="515" width="12.5703125" style="2" customWidth="1"/>
    <col min="516" max="516" width="13" style="2" customWidth="1"/>
    <col min="517" max="517" width="13.42578125" style="2" customWidth="1"/>
    <col min="518" max="518" width="19.5703125" style="2" customWidth="1"/>
    <col min="519" max="520" width="17.42578125" style="2" customWidth="1"/>
    <col min="521" max="521" width="19.5703125" style="2" customWidth="1"/>
    <col min="522" max="522" width="15.85546875" style="2" customWidth="1"/>
    <col min="523" max="523" width="14.5703125" style="2" customWidth="1"/>
    <col min="524" max="526" width="0" style="2" hidden="1" customWidth="1"/>
    <col min="527" max="528" width="14.42578125" style="2" customWidth="1"/>
    <col min="529" max="529" width="11.7109375" style="2" customWidth="1"/>
    <col min="530" max="530" width="13.28515625" style="2" customWidth="1"/>
    <col min="531" max="531" width="10.5703125" style="2" bestFit="1" customWidth="1"/>
    <col min="532" max="532" width="13.28515625" style="2" customWidth="1"/>
    <col min="533" max="769" width="8.7109375" style="2"/>
    <col min="770" max="770" width="17.28515625" style="2" customWidth="1"/>
    <col min="771" max="771" width="12.5703125" style="2" customWidth="1"/>
    <col min="772" max="772" width="13" style="2" customWidth="1"/>
    <col min="773" max="773" width="13.42578125" style="2" customWidth="1"/>
    <col min="774" max="774" width="19.5703125" style="2" customWidth="1"/>
    <col min="775" max="776" width="17.42578125" style="2" customWidth="1"/>
    <col min="777" max="777" width="19.5703125" style="2" customWidth="1"/>
    <col min="778" max="778" width="15.85546875" style="2" customWidth="1"/>
    <col min="779" max="779" width="14.5703125" style="2" customWidth="1"/>
    <col min="780" max="782" width="0" style="2" hidden="1" customWidth="1"/>
    <col min="783" max="784" width="14.42578125" style="2" customWidth="1"/>
    <col min="785" max="785" width="11.7109375" style="2" customWidth="1"/>
    <col min="786" max="786" width="13.28515625" style="2" customWidth="1"/>
    <col min="787" max="787" width="10.5703125" style="2" bestFit="1" customWidth="1"/>
    <col min="788" max="788" width="13.28515625" style="2" customWidth="1"/>
    <col min="789" max="1025" width="8.7109375" style="2"/>
    <col min="1026" max="1026" width="17.28515625" style="2" customWidth="1"/>
    <col min="1027" max="1027" width="12.5703125" style="2" customWidth="1"/>
    <col min="1028" max="1028" width="13" style="2" customWidth="1"/>
    <col min="1029" max="1029" width="13.42578125" style="2" customWidth="1"/>
    <col min="1030" max="1030" width="19.5703125" style="2" customWidth="1"/>
    <col min="1031" max="1032" width="17.42578125" style="2" customWidth="1"/>
    <col min="1033" max="1033" width="19.5703125" style="2" customWidth="1"/>
    <col min="1034" max="1034" width="15.85546875" style="2" customWidth="1"/>
    <col min="1035" max="1035" width="14.5703125" style="2" customWidth="1"/>
    <col min="1036" max="1038" width="0" style="2" hidden="1" customWidth="1"/>
    <col min="1039" max="1040" width="14.42578125" style="2" customWidth="1"/>
    <col min="1041" max="1041" width="11.7109375" style="2" customWidth="1"/>
    <col min="1042" max="1042" width="13.28515625" style="2" customWidth="1"/>
    <col min="1043" max="1043" width="10.5703125" style="2" bestFit="1" customWidth="1"/>
    <col min="1044" max="1044" width="13.28515625" style="2" customWidth="1"/>
    <col min="1045" max="1281" width="8.7109375" style="2"/>
    <col min="1282" max="1282" width="17.28515625" style="2" customWidth="1"/>
    <col min="1283" max="1283" width="12.5703125" style="2" customWidth="1"/>
    <col min="1284" max="1284" width="13" style="2" customWidth="1"/>
    <col min="1285" max="1285" width="13.42578125" style="2" customWidth="1"/>
    <col min="1286" max="1286" width="19.5703125" style="2" customWidth="1"/>
    <col min="1287" max="1288" width="17.42578125" style="2" customWidth="1"/>
    <col min="1289" max="1289" width="19.5703125" style="2" customWidth="1"/>
    <col min="1290" max="1290" width="15.85546875" style="2" customWidth="1"/>
    <col min="1291" max="1291" width="14.5703125" style="2" customWidth="1"/>
    <col min="1292" max="1294" width="0" style="2" hidden="1" customWidth="1"/>
    <col min="1295" max="1296" width="14.42578125" style="2" customWidth="1"/>
    <col min="1297" max="1297" width="11.7109375" style="2" customWidth="1"/>
    <col min="1298" max="1298" width="13.28515625" style="2" customWidth="1"/>
    <col min="1299" max="1299" width="10.5703125" style="2" bestFit="1" customWidth="1"/>
    <col min="1300" max="1300" width="13.28515625" style="2" customWidth="1"/>
    <col min="1301" max="1537" width="8.7109375" style="2"/>
    <col min="1538" max="1538" width="17.28515625" style="2" customWidth="1"/>
    <col min="1539" max="1539" width="12.5703125" style="2" customWidth="1"/>
    <col min="1540" max="1540" width="13" style="2" customWidth="1"/>
    <col min="1541" max="1541" width="13.42578125" style="2" customWidth="1"/>
    <col min="1542" max="1542" width="19.5703125" style="2" customWidth="1"/>
    <col min="1543" max="1544" width="17.42578125" style="2" customWidth="1"/>
    <col min="1545" max="1545" width="19.5703125" style="2" customWidth="1"/>
    <col min="1546" max="1546" width="15.85546875" style="2" customWidth="1"/>
    <col min="1547" max="1547" width="14.5703125" style="2" customWidth="1"/>
    <col min="1548" max="1550" width="0" style="2" hidden="1" customWidth="1"/>
    <col min="1551" max="1552" width="14.42578125" style="2" customWidth="1"/>
    <col min="1553" max="1553" width="11.7109375" style="2" customWidth="1"/>
    <col min="1554" max="1554" width="13.28515625" style="2" customWidth="1"/>
    <col min="1555" max="1555" width="10.5703125" style="2" bestFit="1" customWidth="1"/>
    <col min="1556" max="1556" width="13.28515625" style="2" customWidth="1"/>
    <col min="1557" max="1793" width="8.7109375" style="2"/>
    <col min="1794" max="1794" width="17.28515625" style="2" customWidth="1"/>
    <col min="1795" max="1795" width="12.5703125" style="2" customWidth="1"/>
    <col min="1796" max="1796" width="13" style="2" customWidth="1"/>
    <col min="1797" max="1797" width="13.42578125" style="2" customWidth="1"/>
    <col min="1798" max="1798" width="19.5703125" style="2" customWidth="1"/>
    <col min="1799" max="1800" width="17.42578125" style="2" customWidth="1"/>
    <col min="1801" max="1801" width="19.5703125" style="2" customWidth="1"/>
    <col min="1802" max="1802" width="15.85546875" style="2" customWidth="1"/>
    <col min="1803" max="1803" width="14.5703125" style="2" customWidth="1"/>
    <col min="1804" max="1806" width="0" style="2" hidden="1" customWidth="1"/>
    <col min="1807" max="1808" width="14.42578125" style="2" customWidth="1"/>
    <col min="1809" max="1809" width="11.7109375" style="2" customWidth="1"/>
    <col min="1810" max="1810" width="13.28515625" style="2" customWidth="1"/>
    <col min="1811" max="1811" width="10.5703125" style="2" bestFit="1" customWidth="1"/>
    <col min="1812" max="1812" width="13.28515625" style="2" customWidth="1"/>
    <col min="1813" max="2049" width="8.7109375" style="2"/>
    <col min="2050" max="2050" width="17.28515625" style="2" customWidth="1"/>
    <col min="2051" max="2051" width="12.5703125" style="2" customWidth="1"/>
    <col min="2052" max="2052" width="13" style="2" customWidth="1"/>
    <col min="2053" max="2053" width="13.42578125" style="2" customWidth="1"/>
    <col min="2054" max="2054" width="19.5703125" style="2" customWidth="1"/>
    <col min="2055" max="2056" width="17.42578125" style="2" customWidth="1"/>
    <col min="2057" max="2057" width="19.5703125" style="2" customWidth="1"/>
    <col min="2058" max="2058" width="15.85546875" style="2" customWidth="1"/>
    <col min="2059" max="2059" width="14.5703125" style="2" customWidth="1"/>
    <col min="2060" max="2062" width="0" style="2" hidden="1" customWidth="1"/>
    <col min="2063" max="2064" width="14.42578125" style="2" customWidth="1"/>
    <col min="2065" max="2065" width="11.7109375" style="2" customWidth="1"/>
    <col min="2066" max="2066" width="13.28515625" style="2" customWidth="1"/>
    <col min="2067" max="2067" width="10.5703125" style="2" bestFit="1" customWidth="1"/>
    <col min="2068" max="2068" width="13.28515625" style="2" customWidth="1"/>
    <col min="2069" max="2305" width="8.7109375" style="2"/>
    <col min="2306" max="2306" width="17.28515625" style="2" customWidth="1"/>
    <col min="2307" max="2307" width="12.5703125" style="2" customWidth="1"/>
    <col min="2308" max="2308" width="13" style="2" customWidth="1"/>
    <col min="2309" max="2309" width="13.42578125" style="2" customWidth="1"/>
    <col min="2310" max="2310" width="19.5703125" style="2" customWidth="1"/>
    <col min="2311" max="2312" width="17.42578125" style="2" customWidth="1"/>
    <col min="2313" max="2313" width="19.5703125" style="2" customWidth="1"/>
    <col min="2314" max="2314" width="15.85546875" style="2" customWidth="1"/>
    <col min="2315" max="2315" width="14.5703125" style="2" customWidth="1"/>
    <col min="2316" max="2318" width="0" style="2" hidden="1" customWidth="1"/>
    <col min="2319" max="2320" width="14.42578125" style="2" customWidth="1"/>
    <col min="2321" max="2321" width="11.7109375" style="2" customWidth="1"/>
    <col min="2322" max="2322" width="13.28515625" style="2" customWidth="1"/>
    <col min="2323" max="2323" width="10.5703125" style="2" bestFit="1" customWidth="1"/>
    <col min="2324" max="2324" width="13.28515625" style="2" customWidth="1"/>
    <col min="2325" max="2561" width="8.7109375" style="2"/>
    <col min="2562" max="2562" width="17.28515625" style="2" customWidth="1"/>
    <col min="2563" max="2563" width="12.5703125" style="2" customWidth="1"/>
    <col min="2564" max="2564" width="13" style="2" customWidth="1"/>
    <col min="2565" max="2565" width="13.42578125" style="2" customWidth="1"/>
    <col min="2566" max="2566" width="19.5703125" style="2" customWidth="1"/>
    <col min="2567" max="2568" width="17.42578125" style="2" customWidth="1"/>
    <col min="2569" max="2569" width="19.5703125" style="2" customWidth="1"/>
    <col min="2570" max="2570" width="15.85546875" style="2" customWidth="1"/>
    <col min="2571" max="2571" width="14.5703125" style="2" customWidth="1"/>
    <col min="2572" max="2574" width="0" style="2" hidden="1" customWidth="1"/>
    <col min="2575" max="2576" width="14.42578125" style="2" customWidth="1"/>
    <col min="2577" max="2577" width="11.7109375" style="2" customWidth="1"/>
    <col min="2578" max="2578" width="13.28515625" style="2" customWidth="1"/>
    <col min="2579" max="2579" width="10.5703125" style="2" bestFit="1" customWidth="1"/>
    <col min="2580" max="2580" width="13.28515625" style="2" customWidth="1"/>
    <col min="2581" max="2817" width="8.7109375" style="2"/>
    <col min="2818" max="2818" width="17.28515625" style="2" customWidth="1"/>
    <col min="2819" max="2819" width="12.5703125" style="2" customWidth="1"/>
    <col min="2820" max="2820" width="13" style="2" customWidth="1"/>
    <col min="2821" max="2821" width="13.42578125" style="2" customWidth="1"/>
    <col min="2822" max="2822" width="19.5703125" style="2" customWidth="1"/>
    <col min="2823" max="2824" width="17.42578125" style="2" customWidth="1"/>
    <col min="2825" max="2825" width="19.5703125" style="2" customWidth="1"/>
    <col min="2826" max="2826" width="15.85546875" style="2" customWidth="1"/>
    <col min="2827" max="2827" width="14.5703125" style="2" customWidth="1"/>
    <col min="2828" max="2830" width="0" style="2" hidden="1" customWidth="1"/>
    <col min="2831" max="2832" width="14.42578125" style="2" customWidth="1"/>
    <col min="2833" max="2833" width="11.7109375" style="2" customWidth="1"/>
    <col min="2834" max="2834" width="13.28515625" style="2" customWidth="1"/>
    <col min="2835" max="2835" width="10.5703125" style="2" bestFit="1" customWidth="1"/>
    <col min="2836" max="2836" width="13.28515625" style="2" customWidth="1"/>
    <col min="2837" max="3073" width="8.7109375" style="2"/>
    <col min="3074" max="3074" width="17.28515625" style="2" customWidth="1"/>
    <col min="3075" max="3075" width="12.5703125" style="2" customWidth="1"/>
    <col min="3076" max="3076" width="13" style="2" customWidth="1"/>
    <col min="3077" max="3077" width="13.42578125" style="2" customWidth="1"/>
    <col min="3078" max="3078" width="19.5703125" style="2" customWidth="1"/>
    <col min="3079" max="3080" width="17.42578125" style="2" customWidth="1"/>
    <col min="3081" max="3081" width="19.5703125" style="2" customWidth="1"/>
    <col min="3082" max="3082" width="15.85546875" style="2" customWidth="1"/>
    <col min="3083" max="3083" width="14.5703125" style="2" customWidth="1"/>
    <col min="3084" max="3086" width="0" style="2" hidden="1" customWidth="1"/>
    <col min="3087" max="3088" width="14.42578125" style="2" customWidth="1"/>
    <col min="3089" max="3089" width="11.7109375" style="2" customWidth="1"/>
    <col min="3090" max="3090" width="13.28515625" style="2" customWidth="1"/>
    <col min="3091" max="3091" width="10.5703125" style="2" bestFit="1" customWidth="1"/>
    <col min="3092" max="3092" width="13.28515625" style="2" customWidth="1"/>
    <col min="3093" max="3329" width="8.7109375" style="2"/>
    <col min="3330" max="3330" width="17.28515625" style="2" customWidth="1"/>
    <col min="3331" max="3331" width="12.5703125" style="2" customWidth="1"/>
    <col min="3332" max="3332" width="13" style="2" customWidth="1"/>
    <col min="3333" max="3333" width="13.42578125" style="2" customWidth="1"/>
    <col min="3334" max="3334" width="19.5703125" style="2" customWidth="1"/>
    <col min="3335" max="3336" width="17.42578125" style="2" customWidth="1"/>
    <col min="3337" max="3337" width="19.5703125" style="2" customWidth="1"/>
    <col min="3338" max="3338" width="15.85546875" style="2" customWidth="1"/>
    <col min="3339" max="3339" width="14.5703125" style="2" customWidth="1"/>
    <col min="3340" max="3342" width="0" style="2" hidden="1" customWidth="1"/>
    <col min="3343" max="3344" width="14.42578125" style="2" customWidth="1"/>
    <col min="3345" max="3345" width="11.7109375" style="2" customWidth="1"/>
    <col min="3346" max="3346" width="13.28515625" style="2" customWidth="1"/>
    <col min="3347" max="3347" width="10.5703125" style="2" bestFit="1" customWidth="1"/>
    <col min="3348" max="3348" width="13.28515625" style="2" customWidth="1"/>
    <col min="3349" max="3585" width="8.7109375" style="2"/>
    <col min="3586" max="3586" width="17.28515625" style="2" customWidth="1"/>
    <col min="3587" max="3587" width="12.5703125" style="2" customWidth="1"/>
    <col min="3588" max="3588" width="13" style="2" customWidth="1"/>
    <col min="3589" max="3589" width="13.42578125" style="2" customWidth="1"/>
    <col min="3590" max="3590" width="19.5703125" style="2" customWidth="1"/>
    <col min="3591" max="3592" width="17.42578125" style="2" customWidth="1"/>
    <col min="3593" max="3593" width="19.5703125" style="2" customWidth="1"/>
    <col min="3594" max="3594" width="15.85546875" style="2" customWidth="1"/>
    <col min="3595" max="3595" width="14.5703125" style="2" customWidth="1"/>
    <col min="3596" max="3598" width="0" style="2" hidden="1" customWidth="1"/>
    <col min="3599" max="3600" width="14.42578125" style="2" customWidth="1"/>
    <col min="3601" max="3601" width="11.7109375" style="2" customWidth="1"/>
    <col min="3602" max="3602" width="13.28515625" style="2" customWidth="1"/>
    <col min="3603" max="3603" width="10.5703125" style="2" bestFit="1" customWidth="1"/>
    <col min="3604" max="3604" width="13.28515625" style="2" customWidth="1"/>
    <col min="3605" max="3841" width="8.7109375" style="2"/>
    <col min="3842" max="3842" width="17.28515625" style="2" customWidth="1"/>
    <col min="3843" max="3843" width="12.5703125" style="2" customWidth="1"/>
    <col min="3844" max="3844" width="13" style="2" customWidth="1"/>
    <col min="3845" max="3845" width="13.42578125" style="2" customWidth="1"/>
    <col min="3846" max="3846" width="19.5703125" style="2" customWidth="1"/>
    <col min="3847" max="3848" width="17.42578125" style="2" customWidth="1"/>
    <col min="3849" max="3849" width="19.5703125" style="2" customWidth="1"/>
    <col min="3850" max="3850" width="15.85546875" style="2" customWidth="1"/>
    <col min="3851" max="3851" width="14.5703125" style="2" customWidth="1"/>
    <col min="3852" max="3854" width="0" style="2" hidden="1" customWidth="1"/>
    <col min="3855" max="3856" width="14.42578125" style="2" customWidth="1"/>
    <col min="3857" max="3857" width="11.7109375" style="2" customWidth="1"/>
    <col min="3858" max="3858" width="13.28515625" style="2" customWidth="1"/>
    <col min="3859" max="3859" width="10.5703125" style="2" bestFit="1" customWidth="1"/>
    <col min="3860" max="3860" width="13.28515625" style="2" customWidth="1"/>
    <col min="3861" max="4097" width="8.7109375" style="2"/>
    <col min="4098" max="4098" width="17.28515625" style="2" customWidth="1"/>
    <col min="4099" max="4099" width="12.5703125" style="2" customWidth="1"/>
    <col min="4100" max="4100" width="13" style="2" customWidth="1"/>
    <col min="4101" max="4101" width="13.42578125" style="2" customWidth="1"/>
    <col min="4102" max="4102" width="19.5703125" style="2" customWidth="1"/>
    <col min="4103" max="4104" width="17.42578125" style="2" customWidth="1"/>
    <col min="4105" max="4105" width="19.5703125" style="2" customWidth="1"/>
    <col min="4106" max="4106" width="15.85546875" style="2" customWidth="1"/>
    <col min="4107" max="4107" width="14.5703125" style="2" customWidth="1"/>
    <col min="4108" max="4110" width="0" style="2" hidden="1" customWidth="1"/>
    <col min="4111" max="4112" width="14.42578125" style="2" customWidth="1"/>
    <col min="4113" max="4113" width="11.7109375" style="2" customWidth="1"/>
    <col min="4114" max="4114" width="13.28515625" style="2" customWidth="1"/>
    <col min="4115" max="4115" width="10.5703125" style="2" bestFit="1" customWidth="1"/>
    <col min="4116" max="4116" width="13.28515625" style="2" customWidth="1"/>
    <col min="4117" max="4353" width="8.7109375" style="2"/>
    <col min="4354" max="4354" width="17.28515625" style="2" customWidth="1"/>
    <col min="4355" max="4355" width="12.5703125" style="2" customWidth="1"/>
    <col min="4356" max="4356" width="13" style="2" customWidth="1"/>
    <col min="4357" max="4357" width="13.42578125" style="2" customWidth="1"/>
    <col min="4358" max="4358" width="19.5703125" style="2" customWidth="1"/>
    <col min="4359" max="4360" width="17.42578125" style="2" customWidth="1"/>
    <col min="4361" max="4361" width="19.5703125" style="2" customWidth="1"/>
    <col min="4362" max="4362" width="15.85546875" style="2" customWidth="1"/>
    <col min="4363" max="4363" width="14.5703125" style="2" customWidth="1"/>
    <col min="4364" max="4366" width="0" style="2" hidden="1" customWidth="1"/>
    <col min="4367" max="4368" width="14.42578125" style="2" customWidth="1"/>
    <col min="4369" max="4369" width="11.7109375" style="2" customWidth="1"/>
    <col min="4370" max="4370" width="13.28515625" style="2" customWidth="1"/>
    <col min="4371" max="4371" width="10.5703125" style="2" bestFit="1" customWidth="1"/>
    <col min="4372" max="4372" width="13.28515625" style="2" customWidth="1"/>
    <col min="4373" max="4609" width="8.7109375" style="2"/>
    <col min="4610" max="4610" width="17.28515625" style="2" customWidth="1"/>
    <col min="4611" max="4611" width="12.5703125" style="2" customWidth="1"/>
    <col min="4612" max="4612" width="13" style="2" customWidth="1"/>
    <col min="4613" max="4613" width="13.42578125" style="2" customWidth="1"/>
    <col min="4614" max="4614" width="19.5703125" style="2" customWidth="1"/>
    <col min="4615" max="4616" width="17.42578125" style="2" customWidth="1"/>
    <col min="4617" max="4617" width="19.5703125" style="2" customWidth="1"/>
    <col min="4618" max="4618" width="15.85546875" style="2" customWidth="1"/>
    <col min="4619" max="4619" width="14.5703125" style="2" customWidth="1"/>
    <col min="4620" max="4622" width="0" style="2" hidden="1" customWidth="1"/>
    <col min="4623" max="4624" width="14.42578125" style="2" customWidth="1"/>
    <col min="4625" max="4625" width="11.7109375" style="2" customWidth="1"/>
    <col min="4626" max="4626" width="13.28515625" style="2" customWidth="1"/>
    <col min="4627" max="4627" width="10.5703125" style="2" bestFit="1" customWidth="1"/>
    <col min="4628" max="4628" width="13.28515625" style="2" customWidth="1"/>
    <col min="4629" max="4865" width="8.7109375" style="2"/>
    <col min="4866" max="4866" width="17.28515625" style="2" customWidth="1"/>
    <col min="4867" max="4867" width="12.5703125" style="2" customWidth="1"/>
    <col min="4868" max="4868" width="13" style="2" customWidth="1"/>
    <col min="4869" max="4869" width="13.42578125" style="2" customWidth="1"/>
    <col min="4870" max="4870" width="19.5703125" style="2" customWidth="1"/>
    <col min="4871" max="4872" width="17.42578125" style="2" customWidth="1"/>
    <col min="4873" max="4873" width="19.5703125" style="2" customWidth="1"/>
    <col min="4874" max="4874" width="15.85546875" style="2" customWidth="1"/>
    <col min="4875" max="4875" width="14.5703125" style="2" customWidth="1"/>
    <col min="4876" max="4878" width="0" style="2" hidden="1" customWidth="1"/>
    <col min="4879" max="4880" width="14.42578125" style="2" customWidth="1"/>
    <col min="4881" max="4881" width="11.7109375" style="2" customWidth="1"/>
    <col min="4882" max="4882" width="13.28515625" style="2" customWidth="1"/>
    <col min="4883" max="4883" width="10.5703125" style="2" bestFit="1" customWidth="1"/>
    <col min="4884" max="4884" width="13.28515625" style="2" customWidth="1"/>
    <col min="4885" max="5121" width="8.7109375" style="2"/>
    <col min="5122" max="5122" width="17.28515625" style="2" customWidth="1"/>
    <col min="5123" max="5123" width="12.5703125" style="2" customWidth="1"/>
    <col min="5124" max="5124" width="13" style="2" customWidth="1"/>
    <col min="5125" max="5125" width="13.42578125" style="2" customWidth="1"/>
    <col min="5126" max="5126" width="19.5703125" style="2" customWidth="1"/>
    <col min="5127" max="5128" width="17.42578125" style="2" customWidth="1"/>
    <col min="5129" max="5129" width="19.5703125" style="2" customWidth="1"/>
    <col min="5130" max="5130" width="15.85546875" style="2" customWidth="1"/>
    <col min="5131" max="5131" width="14.5703125" style="2" customWidth="1"/>
    <col min="5132" max="5134" width="0" style="2" hidden="1" customWidth="1"/>
    <col min="5135" max="5136" width="14.42578125" style="2" customWidth="1"/>
    <col min="5137" max="5137" width="11.7109375" style="2" customWidth="1"/>
    <col min="5138" max="5138" width="13.28515625" style="2" customWidth="1"/>
    <col min="5139" max="5139" width="10.5703125" style="2" bestFit="1" customWidth="1"/>
    <col min="5140" max="5140" width="13.28515625" style="2" customWidth="1"/>
    <col min="5141" max="5377" width="8.7109375" style="2"/>
    <col min="5378" max="5378" width="17.28515625" style="2" customWidth="1"/>
    <col min="5379" max="5379" width="12.5703125" style="2" customWidth="1"/>
    <col min="5380" max="5380" width="13" style="2" customWidth="1"/>
    <col min="5381" max="5381" width="13.42578125" style="2" customWidth="1"/>
    <col min="5382" max="5382" width="19.5703125" style="2" customWidth="1"/>
    <col min="5383" max="5384" width="17.42578125" style="2" customWidth="1"/>
    <col min="5385" max="5385" width="19.5703125" style="2" customWidth="1"/>
    <col min="5386" max="5386" width="15.85546875" style="2" customWidth="1"/>
    <col min="5387" max="5387" width="14.5703125" style="2" customWidth="1"/>
    <col min="5388" max="5390" width="0" style="2" hidden="1" customWidth="1"/>
    <col min="5391" max="5392" width="14.42578125" style="2" customWidth="1"/>
    <col min="5393" max="5393" width="11.7109375" style="2" customWidth="1"/>
    <col min="5394" max="5394" width="13.28515625" style="2" customWidth="1"/>
    <col min="5395" max="5395" width="10.5703125" style="2" bestFit="1" customWidth="1"/>
    <col min="5396" max="5396" width="13.28515625" style="2" customWidth="1"/>
    <col min="5397" max="5633" width="8.7109375" style="2"/>
    <col min="5634" max="5634" width="17.28515625" style="2" customWidth="1"/>
    <col min="5635" max="5635" width="12.5703125" style="2" customWidth="1"/>
    <col min="5636" max="5636" width="13" style="2" customWidth="1"/>
    <col min="5637" max="5637" width="13.42578125" style="2" customWidth="1"/>
    <col min="5638" max="5638" width="19.5703125" style="2" customWidth="1"/>
    <col min="5639" max="5640" width="17.42578125" style="2" customWidth="1"/>
    <col min="5641" max="5641" width="19.5703125" style="2" customWidth="1"/>
    <col min="5642" max="5642" width="15.85546875" style="2" customWidth="1"/>
    <col min="5643" max="5643" width="14.5703125" style="2" customWidth="1"/>
    <col min="5644" max="5646" width="0" style="2" hidden="1" customWidth="1"/>
    <col min="5647" max="5648" width="14.42578125" style="2" customWidth="1"/>
    <col min="5649" max="5649" width="11.7109375" style="2" customWidth="1"/>
    <col min="5650" max="5650" width="13.28515625" style="2" customWidth="1"/>
    <col min="5651" max="5651" width="10.5703125" style="2" bestFit="1" customWidth="1"/>
    <col min="5652" max="5652" width="13.28515625" style="2" customWidth="1"/>
    <col min="5653" max="5889" width="8.7109375" style="2"/>
    <col min="5890" max="5890" width="17.28515625" style="2" customWidth="1"/>
    <col min="5891" max="5891" width="12.5703125" style="2" customWidth="1"/>
    <col min="5892" max="5892" width="13" style="2" customWidth="1"/>
    <col min="5893" max="5893" width="13.42578125" style="2" customWidth="1"/>
    <col min="5894" max="5894" width="19.5703125" style="2" customWidth="1"/>
    <col min="5895" max="5896" width="17.42578125" style="2" customWidth="1"/>
    <col min="5897" max="5897" width="19.5703125" style="2" customWidth="1"/>
    <col min="5898" max="5898" width="15.85546875" style="2" customWidth="1"/>
    <col min="5899" max="5899" width="14.5703125" style="2" customWidth="1"/>
    <col min="5900" max="5902" width="0" style="2" hidden="1" customWidth="1"/>
    <col min="5903" max="5904" width="14.42578125" style="2" customWidth="1"/>
    <col min="5905" max="5905" width="11.7109375" style="2" customWidth="1"/>
    <col min="5906" max="5906" width="13.28515625" style="2" customWidth="1"/>
    <col min="5907" max="5907" width="10.5703125" style="2" bestFit="1" customWidth="1"/>
    <col min="5908" max="5908" width="13.28515625" style="2" customWidth="1"/>
    <col min="5909" max="6145" width="8.7109375" style="2"/>
    <col min="6146" max="6146" width="17.28515625" style="2" customWidth="1"/>
    <col min="6147" max="6147" width="12.5703125" style="2" customWidth="1"/>
    <col min="6148" max="6148" width="13" style="2" customWidth="1"/>
    <col min="6149" max="6149" width="13.42578125" style="2" customWidth="1"/>
    <col min="6150" max="6150" width="19.5703125" style="2" customWidth="1"/>
    <col min="6151" max="6152" width="17.42578125" style="2" customWidth="1"/>
    <col min="6153" max="6153" width="19.5703125" style="2" customWidth="1"/>
    <col min="6154" max="6154" width="15.85546875" style="2" customWidth="1"/>
    <col min="6155" max="6155" width="14.5703125" style="2" customWidth="1"/>
    <col min="6156" max="6158" width="0" style="2" hidden="1" customWidth="1"/>
    <col min="6159" max="6160" width="14.42578125" style="2" customWidth="1"/>
    <col min="6161" max="6161" width="11.7109375" style="2" customWidth="1"/>
    <col min="6162" max="6162" width="13.28515625" style="2" customWidth="1"/>
    <col min="6163" max="6163" width="10.5703125" style="2" bestFit="1" customWidth="1"/>
    <col min="6164" max="6164" width="13.28515625" style="2" customWidth="1"/>
    <col min="6165" max="6401" width="8.7109375" style="2"/>
    <col min="6402" max="6402" width="17.28515625" style="2" customWidth="1"/>
    <col min="6403" max="6403" width="12.5703125" style="2" customWidth="1"/>
    <col min="6404" max="6404" width="13" style="2" customWidth="1"/>
    <col min="6405" max="6405" width="13.42578125" style="2" customWidth="1"/>
    <col min="6406" max="6406" width="19.5703125" style="2" customWidth="1"/>
    <col min="6407" max="6408" width="17.42578125" style="2" customWidth="1"/>
    <col min="6409" max="6409" width="19.5703125" style="2" customWidth="1"/>
    <col min="6410" max="6410" width="15.85546875" style="2" customWidth="1"/>
    <col min="6411" max="6411" width="14.5703125" style="2" customWidth="1"/>
    <col min="6412" max="6414" width="0" style="2" hidden="1" customWidth="1"/>
    <col min="6415" max="6416" width="14.42578125" style="2" customWidth="1"/>
    <col min="6417" max="6417" width="11.7109375" style="2" customWidth="1"/>
    <col min="6418" max="6418" width="13.28515625" style="2" customWidth="1"/>
    <col min="6419" max="6419" width="10.5703125" style="2" bestFit="1" customWidth="1"/>
    <col min="6420" max="6420" width="13.28515625" style="2" customWidth="1"/>
    <col min="6421" max="6657" width="8.7109375" style="2"/>
    <col min="6658" max="6658" width="17.28515625" style="2" customWidth="1"/>
    <col min="6659" max="6659" width="12.5703125" style="2" customWidth="1"/>
    <col min="6660" max="6660" width="13" style="2" customWidth="1"/>
    <col min="6661" max="6661" width="13.42578125" style="2" customWidth="1"/>
    <col min="6662" max="6662" width="19.5703125" style="2" customWidth="1"/>
    <col min="6663" max="6664" width="17.42578125" style="2" customWidth="1"/>
    <col min="6665" max="6665" width="19.5703125" style="2" customWidth="1"/>
    <col min="6666" max="6666" width="15.85546875" style="2" customWidth="1"/>
    <col min="6667" max="6667" width="14.5703125" style="2" customWidth="1"/>
    <col min="6668" max="6670" width="0" style="2" hidden="1" customWidth="1"/>
    <col min="6671" max="6672" width="14.42578125" style="2" customWidth="1"/>
    <col min="6673" max="6673" width="11.7109375" style="2" customWidth="1"/>
    <col min="6674" max="6674" width="13.28515625" style="2" customWidth="1"/>
    <col min="6675" max="6675" width="10.5703125" style="2" bestFit="1" customWidth="1"/>
    <col min="6676" max="6676" width="13.28515625" style="2" customWidth="1"/>
    <col min="6677" max="6913" width="8.7109375" style="2"/>
    <col min="6914" max="6914" width="17.28515625" style="2" customWidth="1"/>
    <col min="6915" max="6915" width="12.5703125" style="2" customWidth="1"/>
    <col min="6916" max="6916" width="13" style="2" customWidth="1"/>
    <col min="6917" max="6917" width="13.42578125" style="2" customWidth="1"/>
    <col min="6918" max="6918" width="19.5703125" style="2" customWidth="1"/>
    <col min="6919" max="6920" width="17.42578125" style="2" customWidth="1"/>
    <col min="6921" max="6921" width="19.5703125" style="2" customWidth="1"/>
    <col min="6922" max="6922" width="15.85546875" style="2" customWidth="1"/>
    <col min="6923" max="6923" width="14.5703125" style="2" customWidth="1"/>
    <col min="6924" max="6926" width="0" style="2" hidden="1" customWidth="1"/>
    <col min="6927" max="6928" width="14.42578125" style="2" customWidth="1"/>
    <col min="6929" max="6929" width="11.7109375" style="2" customWidth="1"/>
    <col min="6930" max="6930" width="13.28515625" style="2" customWidth="1"/>
    <col min="6931" max="6931" width="10.5703125" style="2" bestFit="1" customWidth="1"/>
    <col min="6932" max="6932" width="13.28515625" style="2" customWidth="1"/>
    <col min="6933" max="7169" width="8.7109375" style="2"/>
    <col min="7170" max="7170" width="17.28515625" style="2" customWidth="1"/>
    <col min="7171" max="7171" width="12.5703125" style="2" customWidth="1"/>
    <col min="7172" max="7172" width="13" style="2" customWidth="1"/>
    <col min="7173" max="7173" width="13.42578125" style="2" customWidth="1"/>
    <col min="7174" max="7174" width="19.5703125" style="2" customWidth="1"/>
    <col min="7175" max="7176" width="17.42578125" style="2" customWidth="1"/>
    <col min="7177" max="7177" width="19.5703125" style="2" customWidth="1"/>
    <col min="7178" max="7178" width="15.85546875" style="2" customWidth="1"/>
    <col min="7179" max="7179" width="14.5703125" style="2" customWidth="1"/>
    <col min="7180" max="7182" width="0" style="2" hidden="1" customWidth="1"/>
    <col min="7183" max="7184" width="14.42578125" style="2" customWidth="1"/>
    <col min="7185" max="7185" width="11.7109375" style="2" customWidth="1"/>
    <col min="7186" max="7186" width="13.28515625" style="2" customWidth="1"/>
    <col min="7187" max="7187" width="10.5703125" style="2" bestFit="1" customWidth="1"/>
    <col min="7188" max="7188" width="13.28515625" style="2" customWidth="1"/>
    <col min="7189" max="7425" width="8.7109375" style="2"/>
    <col min="7426" max="7426" width="17.28515625" style="2" customWidth="1"/>
    <col min="7427" max="7427" width="12.5703125" style="2" customWidth="1"/>
    <col min="7428" max="7428" width="13" style="2" customWidth="1"/>
    <col min="7429" max="7429" width="13.42578125" style="2" customWidth="1"/>
    <col min="7430" max="7430" width="19.5703125" style="2" customWidth="1"/>
    <col min="7431" max="7432" width="17.42578125" style="2" customWidth="1"/>
    <col min="7433" max="7433" width="19.5703125" style="2" customWidth="1"/>
    <col min="7434" max="7434" width="15.85546875" style="2" customWidth="1"/>
    <col min="7435" max="7435" width="14.5703125" style="2" customWidth="1"/>
    <col min="7436" max="7438" width="0" style="2" hidden="1" customWidth="1"/>
    <col min="7439" max="7440" width="14.42578125" style="2" customWidth="1"/>
    <col min="7441" max="7441" width="11.7109375" style="2" customWidth="1"/>
    <col min="7442" max="7442" width="13.28515625" style="2" customWidth="1"/>
    <col min="7443" max="7443" width="10.5703125" style="2" bestFit="1" customWidth="1"/>
    <col min="7444" max="7444" width="13.28515625" style="2" customWidth="1"/>
    <col min="7445" max="7681" width="8.7109375" style="2"/>
    <col min="7682" max="7682" width="17.28515625" style="2" customWidth="1"/>
    <col min="7683" max="7683" width="12.5703125" style="2" customWidth="1"/>
    <col min="7684" max="7684" width="13" style="2" customWidth="1"/>
    <col min="7685" max="7685" width="13.42578125" style="2" customWidth="1"/>
    <col min="7686" max="7686" width="19.5703125" style="2" customWidth="1"/>
    <col min="7687" max="7688" width="17.42578125" style="2" customWidth="1"/>
    <col min="7689" max="7689" width="19.5703125" style="2" customWidth="1"/>
    <col min="7690" max="7690" width="15.85546875" style="2" customWidth="1"/>
    <col min="7691" max="7691" width="14.5703125" style="2" customWidth="1"/>
    <col min="7692" max="7694" width="0" style="2" hidden="1" customWidth="1"/>
    <col min="7695" max="7696" width="14.42578125" style="2" customWidth="1"/>
    <col min="7697" max="7697" width="11.7109375" style="2" customWidth="1"/>
    <col min="7698" max="7698" width="13.28515625" style="2" customWidth="1"/>
    <col min="7699" max="7699" width="10.5703125" style="2" bestFit="1" customWidth="1"/>
    <col min="7700" max="7700" width="13.28515625" style="2" customWidth="1"/>
    <col min="7701" max="7937" width="8.7109375" style="2"/>
    <col min="7938" max="7938" width="17.28515625" style="2" customWidth="1"/>
    <col min="7939" max="7939" width="12.5703125" style="2" customWidth="1"/>
    <col min="7940" max="7940" width="13" style="2" customWidth="1"/>
    <col min="7941" max="7941" width="13.42578125" style="2" customWidth="1"/>
    <col min="7942" max="7942" width="19.5703125" style="2" customWidth="1"/>
    <col min="7943" max="7944" width="17.42578125" style="2" customWidth="1"/>
    <col min="7945" max="7945" width="19.5703125" style="2" customWidth="1"/>
    <col min="7946" max="7946" width="15.85546875" style="2" customWidth="1"/>
    <col min="7947" max="7947" width="14.5703125" style="2" customWidth="1"/>
    <col min="7948" max="7950" width="0" style="2" hidden="1" customWidth="1"/>
    <col min="7951" max="7952" width="14.42578125" style="2" customWidth="1"/>
    <col min="7953" max="7953" width="11.7109375" style="2" customWidth="1"/>
    <col min="7954" max="7954" width="13.28515625" style="2" customWidth="1"/>
    <col min="7955" max="7955" width="10.5703125" style="2" bestFit="1" customWidth="1"/>
    <col min="7956" max="7956" width="13.28515625" style="2" customWidth="1"/>
    <col min="7957" max="8193" width="8.7109375" style="2"/>
    <col min="8194" max="8194" width="17.28515625" style="2" customWidth="1"/>
    <col min="8195" max="8195" width="12.5703125" style="2" customWidth="1"/>
    <col min="8196" max="8196" width="13" style="2" customWidth="1"/>
    <col min="8197" max="8197" width="13.42578125" style="2" customWidth="1"/>
    <col min="8198" max="8198" width="19.5703125" style="2" customWidth="1"/>
    <col min="8199" max="8200" width="17.42578125" style="2" customWidth="1"/>
    <col min="8201" max="8201" width="19.5703125" style="2" customWidth="1"/>
    <col min="8202" max="8202" width="15.85546875" style="2" customWidth="1"/>
    <col min="8203" max="8203" width="14.5703125" style="2" customWidth="1"/>
    <col min="8204" max="8206" width="0" style="2" hidden="1" customWidth="1"/>
    <col min="8207" max="8208" width="14.42578125" style="2" customWidth="1"/>
    <col min="8209" max="8209" width="11.7109375" style="2" customWidth="1"/>
    <col min="8210" max="8210" width="13.28515625" style="2" customWidth="1"/>
    <col min="8211" max="8211" width="10.5703125" style="2" bestFit="1" customWidth="1"/>
    <col min="8212" max="8212" width="13.28515625" style="2" customWidth="1"/>
    <col min="8213" max="8449" width="8.7109375" style="2"/>
    <col min="8450" max="8450" width="17.28515625" style="2" customWidth="1"/>
    <col min="8451" max="8451" width="12.5703125" style="2" customWidth="1"/>
    <col min="8452" max="8452" width="13" style="2" customWidth="1"/>
    <col min="8453" max="8453" width="13.42578125" style="2" customWidth="1"/>
    <col min="8454" max="8454" width="19.5703125" style="2" customWidth="1"/>
    <col min="8455" max="8456" width="17.42578125" style="2" customWidth="1"/>
    <col min="8457" max="8457" width="19.5703125" style="2" customWidth="1"/>
    <col min="8458" max="8458" width="15.85546875" style="2" customWidth="1"/>
    <col min="8459" max="8459" width="14.5703125" style="2" customWidth="1"/>
    <col min="8460" max="8462" width="0" style="2" hidden="1" customWidth="1"/>
    <col min="8463" max="8464" width="14.42578125" style="2" customWidth="1"/>
    <col min="8465" max="8465" width="11.7109375" style="2" customWidth="1"/>
    <col min="8466" max="8466" width="13.28515625" style="2" customWidth="1"/>
    <col min="8467" max="8467" width="10.5703125" style="2" bestFit="1" customWidth="1"/>
    <col min="8468" max="8468" width="13.28515625" style="2" customWidth="1"/>
    <col min="8469" max="8705" width="8.7109375" style="2"/>
    <col min="8706" max="8706" width="17.28515625" style="2" customWidth="1"/>
    <col min="8707" max="8707" width="12.5703125" style="2" customWidth="1"/>
    <col min="8708" max="8708" width="13" style="2" customWidth="1"/>
    <col min="8709" max="8709" width="13.42578125" style="2" customWidth="1"/>
    <col min="8710" max="8710" width="19.5703125" style="2" customWidth="1"/>
    <col min="8711" max="8712" width="17.42578125" style="2" customWidth="1"/>
    <col min="8713" max="8713" width="19.5703125" style="2" customWidth="1"/>
    <col min="8714" max="8714" width="15.85546875" style="2" customWidth="1"/>
    <col min="8715" max="8715" width="14.5703125" style="2" customWidth="1"/>
    <col min="8716" max="8718" width="0" style="2" hidden="1" customWidth="1"/>
    <col min="8719" max="8720" width="14.42578125" style="2" customWidth="1"/>
    <col min="8721" max="8721" width="11.7109375" style="2" customWidth="1"/>
    <col min="8722" max="8722" width="13.28515625" style="2" customWidth="1"/>
    <col min="8723" max="8723" width="10.5703125" style="2" bestFit="1" customWidth="1"/>
    <col min="8724" max="8724" width="13.28515625" style="2" customWidth="1"/>
    <col min="8725" max="8961" width="8.7109375" style="2"/>
    <col min="8962" max="8962" width="17.28515625" style="2" customWidth="1"/>
    <col min="8963" max="8963" width="12.5703125" style="2" customWidth="1"/>
    <col min="8964" max="8964" width="13" style="2" customWidth="1"/>
    <col min="8965" max="8965" width="13.42578125" style="2" customWidth="1"/>
    <col min="8966" max="8966" width="19.5703125" style="2" customWidth="1"/>
    <col min="8967" max="8968" width="17.42578125" style="2" customWidth="1"/>
    <col min="8969" max="8969" width="19.5703125" style="2" customWidth="1"/>
    <col min="8970" max="8970" width="15.85546875" style="2" customWidth="1"/>
    <col min="8971" max="8971" width="14.5703125" style="2" customWidth="1"/>
    <col min="8972" max="8974" width="0" style="2" hidden="1" customWidth="1"/>
    <col min="8975" max="8976" width="14.42578125" style="2" customWidth="1"/>
    <col min="8977" max="8977" width="11.7109375" style="2" customWidth="1"/>
    <col min="8978" max="8978" width="13.28515625" style="2" customWidth="1"/>
    <col min="8979" max="8979" width="10.5703125" style="2" bestFit="1" customWidth="1"/>
    <col min="8980" max="8980" width="13.28515625" style="2" customWidth="1"/>
    <col min="8981" max="9217" width="8.7109375" style="2"/>
    <col min="9218" max="9218" width="17.28515625" style="2" customWidth="1"/>
    <col min="9219" max="9219" width="12.5703125" style="2" customWidth="1"/>
    <col min="9220" max="9220" width="13" style="2" customWidth="1"/>
    <col min="9221" max="9221" width="13.42578125" style="2" customWidth="1"/>
    <col min="9222" max="9222" width="19.5703125" style="2" customWidth="1"/>
    <col min="9223" max="9224" width="17.42578125" style="2" customWidth="1"/>
    <col min="9225" max="9225" width="19.5703125" style="2" customWidth="1"/>
    <col min="9226" max="9226" width="15.85546875" style="2" customWidth="1"/>
    <col min="9227" max="9227" width="14.5703125" style="2" customWidth="1"/>
    <col min="9228" max="9230" width="0" style="2" hidden="1" customWidth="1"/>
    <col min="9231" max="9232" width="14.42578125" style="2" customWidth="1"/>
    <col min="9233" max="9233" width="11.7109375" style="2" customWidth="1"/>
    <col min="9234" max="9234" width="13.28515625" style="2" customWidth="1"/>
    <col min="9235" max="9235" width="10.5703125" style="2" bestFit="1" customWidth="1"/>
    <col min="9236" max="9236" width="13.28515625" style="2" customWidth="1"/>
    <col min="9237" max="9473" width="8.7109375" style="2"/>
    <col min="9474" max="9474" width="17.28515625" style="2" customWidth="1"/>
    <col min="9475" max="9475" width="12.5703125" style="2" customWidth="1"/>
    <col min="9476" max="9476" width="13" style="2" customWidth="1"/>
    <col min="9477" max="9477" width="13.42578125" style="2" customWidth="1"/>
    <col min="9478" max="9478" width="19.5703125" style="2" customWidth="1"/>
    <col min="9479" max="9480" width="17.42578125" style="2" customWidth="1"/>
    <col min="9481" max="9481" width="19.5703125" style="2" customWidth="1"/>
    <col min="9482" max="9482" width="15.85546875" style="2" customWidth="1"/>
    <col min="9483" max="9483" width="14.5703125" style="2" customWidth="1"/>
    <col min="9484" max="9486" width="0" style="2" hidden="1" customWidth="1"/>
    <col min="9487" max="9488" width="14.42578125" style="2" customWidth="1"/>
    <col min="9489" max="9489" width="11.7109375" style="2" customWidth="1"/>
    <col min="9490" max="9490" width="13.28515625" style="2" customWidth="1"/>
    <col min="9491" max="9491" width="10.5703125" style="2" bestFit="1" customWidth="1"/>
    <col min="9492" max="9492" width="13.28515625" style="2" customWidth="1"/>
    <col min="9493" max="9729" width="8.7109375" style="2"/>
    <col min="9730" max="9730" width="17.28515625" style="2" customWidth="1"/>
    <col min="9731" max="9731" width="12.5703125" style="2" customWidth="1"/>
    <col min="9732" max="9732" width="13" style="2" customWidth="1"/>
    <col min="9733" max="9733" width="13.42578125" style="2" customWidth="1"/>
    <col min="9734" max="9734" width="19.5703125" style="2" customWidth="1"/>
    <col min="9735" max="9736" width="17.42578125" style="2" customWidth="1"/>
    <col min="9737" max="9737" width="19.5703125" style="2" customWidth="1"/>
    <col min="9738" max="9738" width="15.85546875" style="2" customWidth="1"/>
    <col min="9739" max="9739" width="14.5703125" style="2" customWidth="1"/>
    <col min="9740" max="9742" width="0" style="2" hidden="1" customWidth="1"/>
    <col min="9743" max="9744" width="14.42578125" style="2" customWidth="1"/>
    <col min="9745" max="9745" width="11.7109375" style="2" customWidth="1"/>
    <col min="9746" max="9746" width="13.28515625" style="2" customWidth="1"/>
    <col min="9747" max="9747" width="10.5703125" style="2" bestFit="1" customWidth="1"/>
    <col min="9748" max="9748" width="13.28515625" style="2" customWidth="1"/>
    <col min="9749" max="9985" width="8.7109375" style="2"/>
    <col min="9986" max="9986" width="17.28515625" style="2" customWidth="1"/>
    <col min="9987" max="9987" width="12.5703125" style="2" customWidth="1"/>
    <col min="9988" max="9988" width="13" style="2" customWidth="1"/>
    <col min="9989" max="9989" width="13.42578125" style="2" customWidth="1"/>
    <col min="9990" max="9990" width="19.5703125" style="2" customWidth="1"/>
    <col min="9991" max="9992" width="17.42578125" style="2" customWidth="1"/>
    <col min="9993" max="9993" width="19.5703125" style="2" customWidth="1"/>
    <col min="9994" max="9994" width="15.85546875" style="2" customWidth="1"/>
    <col min="9995" max="9995" width="14.5703125" style="2" customWidth="1"/>
    <col min="9996" max="9998" width="0" style="2" hidden="1" customWidth="1"/>
    <col min="9999" max="10000" width="14.42578125" style="2" customWidth="1"/>
    <col min="10001" max="10001" width="11.7109375" style="2" customWidth="1"/>
    <col min="10002" max="10002" width="13.28515625" style="2" customWidth="1"/>
    <col min="10003" max="10003" width="10.5703125" style="2" bestFit="1" customWidth="1"/>
    <col min="10004" max="10004" width="13.28515625" style="2" customWidth="1"/>
    <col min="10005" max="10241" width="8.7109375" style="2"/>
    <col min="10242" max="10242" width="17.28515625" style="2" customWidth="1"/>
    <col min="10243" max="10243" width="12.5703125" style="2" customWidth="1"/>
    <col min="10244" max="10244" width="13" style="2" customWidth="1"/>
    <col min="10245" max="10245" width="13.42578125" style="2" customWidth="1"/>
    <col min="10246" max="10246" width="19.5703125" style="2" customWidth="1"/>
    <col min="10247" max="10248" width="17.42578125" style="2" customWidth="1"/>
    <col min="10249" max="10249" width="19.5703125" style="2" customWidth="1"/>
    <col min="10250" max="10250" width="15.85546875" style="2" customWidth="1"/>
    <col min="10251" max="10251" width="14.5703125" style="2" customWidth="1"/>
    <col min="10252" max="10254" width="0" style="2" hidden="1" customWidth="1"/>
    <col min="10255" max="10256" width="14.42578125" style="2" customWidth="1"/>
    <col min="10257" max="10257" width="11.7109375" style="2" customWidth="1"/>
    <col min="10258" max="10258" width="13.28515625" style="2" customWidth="1"/>
    <col min="10259" max="10259" width="10.5703125" style="2" bestFit="1" customWidth="1"/>
    <col min="10260" max="10260" width="13.28515625" style="2" customWidth="1"/>
    <col min="10261" max="10497" width="8.7109375" style="2"/>
    <col min="10498" max="10498" width="17.28515625" style="2" customWidth="1"/>
    <col min="10499" max="10499" width="12.5703125" style="2" customWidth="1"/>
    <col min="10500" max="10500" width="13" style="2" customWidth="1"/>
    <col min="10501" max="10501" width="13.42578125" style="2" customWidth="1"/>
    <col min="10502" max="10502" width="19.5703125" style="2" customWidth="1"/>
    <col min="10503" max="10504" width="17.42578125" style="2" customWidth="1"/>
    <col min="10505" max="10505" width="19.5703125" style="2" customWidth="1"/>
    <col min="10506" max="10506" width="15.85546875" style="2" customWidth="1"/>
    <col min="10507" max="10507" width="14.5703125" style="2" customWidth="1"/>
    <col min="10508" max="10510" width="0" style="2" hidden="1" customWidth="1"/>
    <col min="10511" max="10512" width="14.42578125" style="2" customWidth="1"/>
    <col min="10513" max="10513" width="11.7109375" style="2" customWidth="1"/>
    <col min="10514" max="10514" width="13.28515625" style="2" customWidth="1"/>
    <col min="10515" max="10515" width="10.5703125" style="2" bestFit="1" customWidth="1"/>
    <col min="10516" max="10516" width="13.28515625" style="2" customWidth="1"/>
    <col min="10517" max="10753" width="8.7109375" style="2"/>
    <col min="10754" max="10754" width="17.28515625" style="2" customWidth="1"/>
    <col min="10755" max="10755" width="12.5703125" style="2" customWidth="1"/>
    <col min="10756" max="10756" width="13" style="2" customWidth="1"/>
    <col min="10757" max="10757" width="13.42578125" style="2" customWidth="1"/>
    <col min="10758" max="10758" width="19.5703125" style="2" customWidth="1"/>
    <col min="10759" max="10760" width="17.42578125" style="2" customWidth="1"/>
    <col min="10761" max="10761" width="19.5703125" style="2" customWidth="1"/>
    <col min="10762" max="10762" width="15.85546875" style="2" customWidth="1"/>
    <col min="10763" max="10763" width="14.5703125" style="2" customWidth="1"/>
    <col min="10764" max="10766" width="0" style="2" hidden="1" customWidth="1"/>
    <col min="10767" max="10768" width="14.42578125" style="2" customWidth="1"/>
    <col min="10769" max="10769" width="11.7109375" style="2" customWidth="1"/>
    <col min="10770" max="10770" width="13.28515625" style="2" customWidth="1"/>
    <col min="10771" max="10771" width="10.5703125" style="2" bestFit="1" customWidth="1"/>
    <col min="10772" max="10772" width="13.28515625" style="2" customWidth="1"/>
    <col min="10773" max="11009" width="8.7109375" style="2"/>
    <col min="11010" max="11010" width="17.28515625" style="2" customWidth="1"/>
    <col min="11011" max="11011" width="12.5703125" style="2" customWidth="1"/>
    <col min="11012" max="11012" width="13" style="2" customWidth="1"/>
    <col min="11013" max="11013" width="13.42578125" style="2" customWidth="1"/>
    <col min="11014" max="11014" width="19.5703125" style="2" customWidth="1"/>
    <col min="11015" max="11016" width="17.42578125" style="2" customWidth="1"/>
    <col min="11017" max="11017" width="19.5703125" style="2" customWidth="1"/>
    <col min="11018" max="11018" width="15.85546875" style="2" customWidth="1"/>
    <col min="11019" max="11019" width="14.5703125" style="2" customWidth="1"/>
    <col min="11020" max="11022" width="0" style="2" hidden="1" customWidth="1"/>
    <col min="11023" max="11024" width="14.42578125" style="2" customWidth="1"/>
    <col min="11025" max="11025" width="11.7109375" style="2" customWidth="1"/>
    <col min="11026" max="11026" width="13.28515625" style="2" customWidth="1"/>
    <col min="11027" max="11027" width="10.5703125" style="2" bestFit="1" customWidth="1"/>
    <col min="11028" max="11028" width="13.28515625" style="2" customWidth="1"/>
    <col min="11029" max="11265" width="8.7109375" style="2"/>
    <col min="11266" max="11266" width="17.28515625" style="2" customWidth="1"/>
    <col min="11267" max="11267" width="12.5703125" style="2" customWidth="1"/>
    <col min="11268" max="11268" width="13" style="2" customWidth="1"/>
    <col min="11269" max="11269" width="13.42578125" style="2" customWidth="1"/>
    <col min="11270" max="11270" width="19.5703125" style="2" customWidth="1"/>
    <col min="11271" max="11272" width="17.42578125" style="2" customWidth="1"/>
    <col min="11273" max="11273" width="19.5703125" style="2" customWidth="1"/>
    <col min="11274" max="11274" width="15.85546875" style="2" customWidth="1"/>
    <col min="11275" max="11275" width="14.5703125" style="2" customWidth="1"/>
    <col min="11276" max="11278" width="0" style="2" hidden="1" customWidth="1"/>
    <col min="11279" max="11280" width="14.42578125" style="2" customWidth="1"/>
    <col min="11281" max="11281" width="11.7109375" style="2" customWidth="1"/>
    <col min="11282" max="11282" width="13.28515625" style="2" customWidth="1"/>
    <col min="11283" max="11283" width="10.5703125" style="2" bestFit="1" customWidth="1"/>
    <col min="11284" max="11284" width="13.28515625" style="2" customWidth="1"/>
    <col min="11285" max="11521" width="8.7109375" style="2"/>
    <col min="11522" max="11522" width="17.28515625" style="2" customWidth="1"/>
    <col min="11523" max="11523" width="12.5703125" style="2" customWidth="1"/>
    <col min="11524" max="11524" width="13" style="2" customWidth="1"/>
    <col min="11525" max="11525" width="13.42578125" style="2" customWidth="1"/>
    <col min="11526" max="11526" width="19.5703125" style="2" customWidth="1"/>
    <col min="11527" max="11528" width="17.42578125" style="2" customWidth="1"/>
    <col min="11529" max="11529" width="19.5703125" style="2" customWidth="1"/>
    <col min="11530" max="11530" width="15.85546875" style="2" customWidth="1"/>
    <col min="11531" max="11531" width="14.5703125" style="2" customWidth="1"/>
    <col min="11532" max="11534" width="0" style="2" hidden="1" customWidth="1"/>
    <col min="11535" max="11536" width="14.42578125" style="2" customWidth="1"/>
    <col min="11537" max="11537" width="11.7109375" style="2" customWidth="1"/>
    <col min="11538" max="11538" width="13.28515625" style="2" customWidth="1"/>
    <col min="11539" max="11539" width="10.5703125" style="2" bestFit="1" customWidth="1"/>
    <col min="11540" max="11540" width="13.28515625" style="2" customWidth="1"/>
    <col min="11541" max="11777" width="8.7109375" style="2"/>
    <col min="11778" max="11778" width="17.28515625" style="2" customWidth="1"/>
    <col min="11779" max="11779" width="12.5703125" style="2" customWidth="1"/>
    <col min="11780" max="11780" width="13" style="2" customWidth="1"/>
    <col min="11781" max="11781" width="13.42578125" style="2" customWidth="1"/>
    <col min="11782" max="11782" width="19.5703125" style="2" customWidth="1"/>
    <col min="11783" max="11784" width="17.42578125" style="2" customWidth="1"/>
    <col min="11785" max="11785" width="19.5703125" style="2" customWidth="1"/>
    <col min="11786" max="11786" width="15.85546875" style="2" customWidth="1"/>
    <col min="11787" max="11787" width="14.5703125" style="2" customWidth="1"/>
    <col min="11788" max="11790" width="0" style="2" hidden="1" customWidth="1"/>
    <col min="11791" max="11792" width="14.42578125" style="2" customWidth="1"/>
    <col min="11793" max="11793" width="11.7109375" style="2" customWidth="1"/>
    <col min="11794" max="11794" width="13.28515625" style="2" customWidth="1"/>
    <col min="11795" max="11795" width="10.5703125" style="2" bestFit="1" customWidth="1"/>
    <col min="11796" max="11796" width="13.28515625" style="2" customWidth="1"/>
    <col min="11797" max="12033" width="8.7109375" style="2"/>
    <col min="12034" max="12034" width="17.28515625" style="2" customWidth="1"/>
    <col min="12035" max="12035" width="12.5703125" style="2" customWidth="1"/>
    <col min="12036" max="12036" width="13" style="2" customWidth="1"/>
    <col min="12037" max="12037" width="13.42578125" style="2" customWidth="1"/>
    <col min="12038" max="12038" width="19.5703125" style="2" customWidth="1"/>
    <col min="12039" max="12040" width="17.42578125" style="2" customWidth="1"/>
    <col min="12041" max="12041" width="19.5703125" style="2" customWidth="1"/>
    <col min="12042" max="12042" width="15.85546875" style="2" customWidth="1"/>
    <col min="12043" max="12043" width="14.5703125" style="2" customWidth="1"/>
    <col min="12044" max="12046" width="0" style="2" hidden="1" customWidth="1"/>
    <col min="12047" max="12048" width="14.42578125" style="2" customWidth="1"/>
    <col min="12049" max="12049" width="11.7109375" style="2" customWidth="1"/>
    <col min="12050" max="12050" width="13.28515625" style="2" customWidth="1"/>
    <col min="12051" max="12051" width="10.5703125" style="2" bestFit="1" customWidth="1"/>
    <col min="12052" max="12052" width="13.28515625" style="2" customWidth="1"/>
    <col min="12053" max="12289" width="8.7109375" style="2"/>
    <col min="12290" max="12290" width="17.28515625" style="2" customWidth="1"/>
    <col min="12291" max="12291" width="12.5703125" style="2" customWidth="1"/>
    <col min="12292" max="12292" width="13" style="2" customWidth="1"/>
    <col min="12293" max="12293" width="13.42578125" style="2" customWidth="1"/>
    <col min="12294" max="12294" width="19.5703125" style="2" customWidth="1"/>
    <col min="12295" max="12296" width="17.42578125" style="2" customWidth="1"/>
    <col min="12297" max="12297" width="19.5703125" style="2" customWidth="1"/>
    <col min="12298" max="12298" width="15.85546875" style="2" customWidth="1"/>
    <col min="12299" max="12299" width="14.5703125" style="2" customWidth="1"/>
    <col min="12300" max="12302" width="0" style="2" hidden="1" customWidth="1"/>
    <col min="12303" max="12304" width="14.42578125" style="2" customWidth="1"/>
    <col min="12305" max="12305" width="11.7109375" style="2" customWidth="1"/>
    <col min="12306" max="12306" width="13.28515625" style="2" customWidth="1"/>
    <col min="12307" max="12307" width="10.5703125" style="2" bestFit="1" customWidth="1"/>
    <col min="12308" max="12308" width="13.28515625" style="2" customWidth="1"/>
    <col min="12309" max="12545" width="8.7109375" style="2"/>
    <col min="12546" max="12546" width="17.28515625" style="2" customWidth="1"/>
    <col min="12547" max="12547" width="12.5703125" style="2" customWidth="1"/>
    <col min="12548" max="12548" width="13" style="2" customWidth="1"/>
    <col min="12549" max="12549" width="13.42578125" style="2" customWidth="1"/>
    <col min="12550" max="12550" width="19.5703125" style="2" customWidth="1"/>
    <col min="12551" max="12552" width="17.42578125" style="2" customWidth="1"/>
    <col min="12553" max="12553" width="19.5703125" style="2" customWidth="1"/>
    <col min="12554" max="12554" width="15.85546875" style="2" customWidth="1"/>
    <col min="12555" max="12555" width="14.5703125" style="2" customWidth="1"/>
    <col min="12556" max="12558" width="0" style="2" hidden="1" customWidth="1"/>
    <col min="12559" max="12560" width="14.42578125" style="2" customWidth="1"/>
    <col min="12561" max="12561" width="11.7109375" style="2" customWidth="1"/>
    <col min="12562" max="12562" width="13.28515625" style="2" customWidth="1"/>
    <col min="12563" max="12563" width="10.5703125" style="2" bestFit="1" customWidth="1"/>
    <col min="12564" max="12564" width="13.28515625" style="2" customWidth="1"/>
    <col min="12565" max="12801" width="8.7109375" style="2"/>
    <col min="12802" max="12802" width="17.28515625" style="2" customWidth="1"/>
    <col min="12803" max="12803" width="12.5703125" style="2" customWidth="1"/>
    <col min="12804" max="12804" width="13" style="2" customWidth="1"/>
    <col min="12805" max="12805" width="13.42578125" style="2" customWidth="1"/>
    <col min="12806" max="12806" width="19.5703125" style="2" customWidth="1"/>
    <col min="12807" max="12808" width="17.42578125" style="2" customWidth="1"/>
    <col min="12809" max="12809" width="19.5703125" style="2" customWidth="1"/>
    <col min="12810" max="12810" width="15.85546875" style="2" customWidth="1"/>
    <col min="12811" max="12811" width="14.5703125" style="2" customWidth="1"/>
    <col min="12812" max="12814" width="0" style="2" hidden="1" customWidth="1"/>
    <col min="12815" max="12816" width="14.42578125" style="2" customWidth="1"/>
    <col min="12817" max="12817" width="11.7109375" style="2" customWidth="1"/>
    <col min="12818" max="12818" width="13.28515625" style="2" customWidth="1"/>
    <col min="12819" max="12819" width="10.5703125" style="2" bestFit="1" customWidth="1"/>
    <col min="12820" max="12820" width="13.28515625" style="2" customWidth="1"/>
    <col min="12821" max="13057" width="8.7109375" style="2"/>
    <col min="13058" max="13058" width="17.28515625" style="2" customWidth="1"/>
    <col min="13059" max="13059" width="12.5703125" style="2" customWidth="1"/>
    <col min="13060" max="13060" width="13" style="2" customWidth="1"/>
    <col min="13061" max="13061" width="13.42578125" style="2" customWidth="1"/>
    <col min="13062" max="13062" width="19.5703125" style="2" customWidth="1"/>
    <col min="13063" max="13064" width="17.42578125" style="2" customWidth="1"/>
    <col min="13065" max="13065" width="19.5703125" style="2" customWidth="1"/>
    <col min="13066" max="13066" width="15.85546875" style="2" customWidth="1"/>
    <col min="13067" max="13067" width="14.5703125" style="2" customWidth="1"/>
    <col min="13068" max="13070" width="0" style="2" hidden="1" customWidth="1"/>
    <col min="13071" max="13072" width="14.42578125" style="2" customWidth="1"/>
    <col min="13073" max="13073" width="11.7109375" style="2" customWidth="1"/>
    <col min="13074" max="13074" width="13.28515625" style="2" customWidth="1"/>
    <col min="13075" max="13075" width="10.5703125" style="2" bestFit="1" customWidth="1"/>
    <col min="13076" max="13076" width="13.28515625" style="2" customWidth="1"/>
    <col min="13077" max="13313" width="8.7109375" style="2"/>
    <col min="13314" max="13314" width="17.28515625" style="2" customWidth="1"/>
    <col min="13315" max="13315" width="12.5703125" style="2" customWidth="1"/>
    <col min="13316" max="13316" width="13" style="2" customWidth="1"/>
    <col min="13317" max="13317" width="13.42578125" style="2" customWidth="1"/>
    <col min="13318" max="13318" width="19.5703125" style="2" customWidth="1"/>
    <col min="13319" max="13320" width="17.42578125" style="2" customWidth="1"/>
    <col min="13321" max="13321" width="19.5703125" style="2" customWidth="1"/>
    <col min="13322" max="13322" width="15.85546875" style="2" customWidth="1"/>
    <col min="13323" max="13323" width="14.5703125" style="2" customWidth="1"/>
    <col min="13324" max="13326" width="0" style="2" hidden="1" customWidth="1"/>
    <col min="13327" max="13328" width="14.42578125" style="2" customWidth="1"/>
    <col min="13329" max="13329" width="11.7109375" style="2" customWidth="1"/>
    <col min="13330" max="13330" width="13.28515625" style="2" customWidth="1"/>
    <col min="13331" max="13331" width="10.5703125" style="2" bestFit="1" customWidth="1"/>
    <col min="13332" max="13332" width="13.28515625" style="2" customWidth="1"/>
    <col min="13333" max="13569" width="8.7109375" style="2"/>
    <col min="13570" max="13570" width="17.28515625" style="2" customWidth="1"/>
    <col min="13571" max="13571" width="12.5703125" style="2" customWidth="1"/>
    <col min="13572" max="13572" width="13" style="2" customWidth="1"/>
    <col min="13573" max="13573" width="13.42578125" style="2" customWidth="1"/>
    <col min="13574" max="13574" width="19.5703125" style="2" customWidth="1"/>
    <col min="13575" max="13576" width="17.42578125" style="2" customWidth="1"/>
    <col min="13577" max="13577" width="19.5703125" style="2" customWidth="1"/>
    <col min="13578" max="13578" width="15.85546875" style="2" customWidth="1"/>
    <col min="13579" max="13579" width="14.5703125" style="2" customWidth="1"/>
    <col min="13580" max="13582" width="0" style="2" hidden="1" customWidth="1"/>
    <col min="13583" max="13584" width="14.42578125" style="2" customWidth="1"/>
    <col min="13585" max="13585" width="11.7109375" style="2" customWidth="1"/>
    <col min="13586" max="13586" width="13.28515625" style="2" customWidth="1"/>
    <col min="13587" max="13587" width="10.5703125" style="2" bestFit="1" customWidth="1"/>
    <col min="13588" max="13588" width="13.28515625" style="2" customWidth="1"/>
    <col min="13589" max="13825" width="8.7109375" style="2"/>
    <col min="13826" max="13826" width="17.28515625" style="2" customWidth="1"/>
    <col min="13827" max="13827" width="12.5703125" style="2" customWidth="1"/>
    <col min="13828" max="13828" width="13" style="2" customWidth="1"/>
    <col min="13829" max="13829" width="13.42578125" style="2" customWidth="1"/>
    <col min="13830" max="13830" width="19.5703125" style="2" customWidth="1"/>
    <col min="13831" max="13832" width="17.42578125" style="2" customWidth="1"/>
    <col min="13833" max="13833" width="19.5703125" style="2" customWidth="1"/>
    <col min="13834" max="13834" width="15.85546875" style="2" customWidth="1"/>
    <col min="13835" max="13835" width="14.5703125" style="2" customWidth="1"/>
    <col min="13836" max="13838" width="0" style="2" hidden="1" customWidth="1"/>
    <col min="13839" max="13840" width="14.42578125" style="2" customWidth="1"/>
    <col min="13841" max="13841" width="11.7109375" style="2" customWidth="1"/>
    <col min="13842" max="13842" width="13.28515625" style="2" customWidth="1"/>
    <col min="13843" max="13843" width="10.5703125" style="2" bestFit="1" customWidth="1"/>
    <col min="13844" max="13844" width="13.28515625" style="2" customWidth="1"/>
    <col min="13845" max="14081" width="8.7109375" style="2"/>
    <col min="14082" max="14082" width="17.28515625" style="2" customWidth="1"/>
    <col min="14083" max="14083" width="12.5703125" style="2" customWidth="1"/>
    <col min="14084" max="14084" width="13" style="2" customWidth="1"/>
    <col min="14085" max="14085" width="13.42578125" style="2" customWidth="1"/>
    <col min="14086" max="14086" width="19.5703125" style="2" customWidth="1"/>
    <col min="14087" max="14088" width="17.42578125" style="2" customWidth="1"/>
    <col min="14089" max="14089" width="19.5703125" style="2" customWidth="1"/>
    <col min="14090" max="14090" width="15.85546875" style="2" customWidth="1"/>
    <col min="14091" max="14091" width="14.5703125" style="2" customWidth="1"/>
    <col min="14092" max="14094" width="0" style="2" hidden="1" customWidth="1"/>
    <col min="14095" max="14096" width="14.42578125" style="2" customWidth="1"/>
    <col min="14097" max="14097" width="11.7109375" style="2" customWidth="1"/>
    <col min="14098" max="14098" width="13.28515625" style="2" customWidth="1"/>
    <col min="14099" max="14099" width="10.5703125" style="2" bestFit="1" customWidth="1"/>
    <col min="14100" max="14100" width="13.28515625" style="2" customWidth="1"/>
    <col min="14101" max="14337" width="8.7109375" style="2"/>
    <col min="14338" max="14338" width="17.28515625" style="2" customWidth="1"/>
    <col min="14339" max="14339" width="12.5703125" style="2" customWidth="1"/>
    <col min="14340" max="14340" width="13" style="2" customWidth="1"/>
    <col min="14341" max="14341" width="13.42578125" style="2" customWidth="1"/>
    <col min="14342" max="14342" width="19.5703125" style="2" customWidth="1"/>
    <col min="14343" max="14344" width="17.42578125" style="2" customWidth="1"/>
    <col min="14345" max="14345" width="19.5703125" style="2" customWidth="1"/>
    <col min="14346" max="14346" width="15.85546875" style="2" customWidth="1"/>
    <col min="14347" max="14347" width="14.5703125" style="2" customWidth="1"/>
    <col min="14348" max="14350" width="0" style="2" hidden="1" customWidth="1"/>
    <col min="14351" max="14352" width="14.42578125" style="2" customWidth="1"/>
    <col min="14353" max="14353" width="11.7109375" style="2" customWidth="1"/>
    <col min="14354" max="14354" width="13.28515625" style="2" customWidth="1"/>
    <col min="14355" max="14355" width="10.5703125" style="2" bestFit="1" customWidth="1"/>
    <col min="14356" max="14356" width="13.28515625" style="2" customWidth="1"/>
    <col min="14357" max="14593" width="8.7109375" style="2"/>
    <col min="14594" max="14594" width="17.28515625" style="2" customWidth="1"/>
    <col min="14595" max="14595" width="12.5703125" style="2" customWidth="1"/>
    <col min="14596" max="14596" width="13" style="2" customWidth="1"/>
    <col min="14597" max="14597" width="13.42578125" style="2" customWidth="1"/>
    <col min="14598" max="14598" width="19.5703125" style="2" customWidth="1"/>
    <col min="14599" max="14600" width="17.42578125" style="2" customWidth="1"/>
    <col min="14601" max="14601" width="19.5703125" style="2" customWidth="1"/>
    <col min="14602" max="14602" width="15.85546875" style="2" customWidth="1"/>
    <col min="14603" max="14603" width="14.5703125" style="2" customWidth="1"/>
    <col min="14604" max="14606" width="0" style="2" hidden="1" customWidth="1"/>
    <col min="14607" max="14608" width="14.42578125" style="2" customWidth="1"/>
    <col min="14609" max="14609" width="11.7109375" style="2" customWidth="1"/>
    <col min="14610" max="14610" width="13.28515625" style="2" customWidth="1"/>
    <col min="14611" max="14611" width="10.5703125" style="2" bestFit="1" customWidth="1"/>
    <col min="14612" max="14612" width="13.28515625" style="2" customWidth="1"/>
    <col min="14613" max="14849" width="8.7109375" style="2"/>
    <col min="14850" max="14850" width="17.28515625" style="2" customWidth="1"/>
    <col min="14851" max="14851" width="12.5703125" style="2" customWidth="1"/>
    <col min="14852" max="14852" width="13" style="2" customWidth="1"/>
    <col min="14853" max="14853" width="13.42578125" style="2" customWidth="1"/>
    <col min="14854" max="14854" width="19.5703125" style="2" customWidth="1"/>
    <col min="14855" max="14856" width="17.42578125" style="2" customWidth="1"/>
    <col min="14857" max="14857" width="19.5703125" style="2" customWidth="1"/>
    <col min="14858" max="14858" width="15.85546875" style="2" customWidth="1"/>
    <col min="14859" max="14859" width="14.5703125" style="2" customWidth="1"/>
    <col min="14860" max="14862" width="0" style="2" hidden="1" customWidth="1"/>
    <col min="14863" max="14864" width="14.42578125" style="2" customWidth="1"/>
    <col min="14865" max="14865" width="11.7109375" style="2" customWidth="1"/>
    <col min="14866" max="14866" width="13.28515625" style="2" customWidth="1"/>
    <col min="14867" max="14867" width="10.5703125" style="2" bestFit="1" customWidth="1"/>
    <col min="14868" max="14868" width="13.28515625" style="2" customWidth="1"/>
    <col min="14869" max="15105" width="8.7109375" style="2"/>
    <col min="15106" max="15106" width="17.28515625" style="2" customWidth="1"/>
    <col min="15107" max="15107" width="12.5703125" style="2" customWidth="1"/>
    <col min="15108" max="15108" width="13" style="2" customWidth="1"/>
    <col min="15109" max="15109" width="13.42578125" style="2" customWidth="1"/>
    <col min="15110" max="15110" width="19.5703125" style="2" customWidth="1"/>
    <col min="15111" max="15112" width="17.42578125" style="2" customWidth="1"/>
    <col min="15113" max="15113" width="19.5703125" style="2" customWidth="1"/>
    <col min="15114" max="15114" width="15.85546875" style="2" customWidth="1"/>
    <col min="15115" max="15115" width="14.5703125" style="2" customWidth="1"/>
    <col min="15116" max="15118" width="0" style="2" hidden="1" customWidth="1"/>
    <col min="15119" max="15120" width="14.42578125" style="2" customWidth="1"/>
    <col min="15121" max="15121" width="11.7109375" style="2" customWidth="1"/>
    <col min="15122" max="15122" width="13.28515625" style="2" customWidth="1"/>
    <col min="15123" max="15123" width="10.5703125" style="2" bestFit="1" customWidth="1"/>
    <col min="15124" max="15124" width="13.28515625" style="2" customWidth="1"/>
    <col min="15125" max="15361" width="8.7109375" style="2"/>
    <col min="15362" max="15362" width="17.28515625" style="2" customWidth="1"/>
    <col min="15363" max="15363" width="12.5703125" style="2" customWidth="1"/>
    <col min="15364" max="15364" width="13" style="2" customWidth="1"/>
    <col min="15365" max="15365" width="13.42578125" style="2" customWidth="1"/>
    <col min="15366" max="15366" width="19.5703125" style="2" customWidth="1"/>
    <col min="15367" max="15368" width="17.42578125" style="2" customWidth="1"/>
    <col min="15369" max="15369" width="19.5703125" style="2" customWidth="1"/>
    <col min="15370" max="15370" width="15.85546875" style="2" customWidth="1"/>
    <col min="15371" max="15371" width="14.5703125" style="2" customWidth="1"/>
    <col min="15372" max="15374" width="0" style="2" hidden="1" customWidth="1"/>
    <col min="15375" max="15376" width="14.42578125" style="2" customWidth="1"/>
    <col min="15377" max="15377" width="11.7109375" style="2" customWidth="1"/>
    <col min="15378" max="15378" width="13.28515625" style="2" customWidth="1"/>
    <col min="15379" max="15379" width="10.5703125" style="2" bestFit="1" customWidth="1"/>
    <col min="15380" max="15380" width="13.28515625" style="2" customWidth="1"/>
    <col min="15381" max="15617" width="8.7109375" style="2"/>
    <col min="15618" max="15618" width="17.28515625" style="2" customWidth="1"/>
    <col min="15619" max="15619" width="12.5703125" style="2" customWidth="1"/>
    <col min="15620" max="15620" width="13" style="2" customWidth="1"/>
    <col min="15621" max="15621" width="13.42578125" style="2" customWidth="1"/>
    <col min="15622" max="15622" width="19.5703125" style="2" customWidth="1"/>
    <col min="15623" max="15624" width="17.42578125" style="2" customWidth="1"/>
    <col min="15625" max="15625" width="19.5703125" style="2" customWidth="1"/>
    <col min="15626" max="15626" width="15.85546875" style="2" customWidth="1"/>
    <col min="15627" max="15627" width="14.5703125" style="2" customWidth="1"/>
    <col min="15628" max="15630" width="0" style="2" hidden="1" customWidth="1"/>
    <col min="15631" max="15632" width="14.42578125" style="2" customWidth="1"/>
    <col min="15633" max="15633" width="11.7109375" style="2" customWidth="1"/>
    <col min="15634" max="15634" width="13.28515625" style="2" customWidth="1"/>
    <col min="15635" max="15635" width="10.5703125" style="2" bestFit="1" customWidth="1"/>
    <col min="15636" max="15636" width="13.28515625" style="2" customWidth="1"/>
    <col min="15637" max="15873" width="8.7109375" style="2"/>
    <col min="15874" max="15874" width="17.28515625" style="2" customWidth="1"/>
    <col min="15875" max="15875" width="12.5703125" style="2" customWidth="1"/>
    <col min="15876" max="15876" width="13" style="2" customWidth="1"/>
    <col min="15877" max="15877" width="13.42578125" style="2" customWidth="1"/>
    <col min="15878" max="15878" width="19.5703125" style="2" customWidth="1"/>
    <col min="15879" max="15880" width="17.42578125" style="2" customWidth="1"/>
    <col min="15881" max="15881" width="19.5703125" style="2" customWidth="1"/>
    <col min="15882" max="15882" width="15.85546875" style="2" customWidth="1"/>
    <col min="15883" max="15883" width="14.5703125" style="2" customWidth="1"/>
    <col min="15884" max="15886" width="0" style="2" hidden="1" customWidth="1"/>
    <col min="15887" max="15888" width="14.42578125" style="2" customWidth="1"/>
    <col min="15889" max="15889" width="11.7109375" style="2" customWidth="1"/>
    <col min="15890" max="15890" width="13.28515625" style="2" customWidth="1"/>
    <col min="15891" max="15891" width="10.5703125" style="2" bestFit="1" customWidth="1"/>
    <col min="15892" max="15892" width="13.28515625" style="2" customWidth="1"/>
    <col min="15893" max="16129" width="8.7109375" style="2"/>
    <col min="16130" max="16130" width="17.28515625" style="2" customWidth="1"/>
    <col min="16131" max="16131" width="12.5703125" style="2" customWidth="1"/>
    <col min="16132" max="16132" width="13" style="2" customWidth="1"/>
    <col min="16133" max="16133" width="13.42578125" style="2" customWidth="1"/>
    <col min="16134" max="16134" width="19.5703125" style="2" customWidth="1"/>
    <col min="16135" max="16136" width="17.42578125" style="2" customWidth="1"/>
    <col min="16137" max="16137" width="19.5703125" style="2" customWidth="1"/>
    <col min="16138" max="16138" width="15.85546875" style="2" customWidth="1"/>
    <col min="16139" max="16139" width="14.5703125" style="2" customWidth="1"/>
    <col min="16140" max="16142" width="0" style="2" hidden="1" customWidth="1"/>
    <col min="16143" max="16144" width="14.42578125" style="2" customWidth="1"/>
    <col min="16145" max="16145" width="11.7109375" style="2" customWidth="1"/>
    <col min="16146" max="16146" width="13.28515625" style="2" customWidth="1"/>
    <col min="16147" max="16147" width="10.5703125" style="2" bestFit="1" customWidth="1"/>
    <col min="16148" max="16148" width="13.28515625" style="2" customWidth="1"/>
    <col min="16149" max="16384" width="8.7109375" style="2"/>
  </cols>
  <sheetData>
    <row r="2" spans="1:20" ht="21">
      <c r="A2" s="1" t="s">
        <v>0</v>
      </c>
    </row>
    <row r="3" spans="1:20">
      <c r="A3" s="3" t="str">
        <f>'[35]Air Bawah Tanah'!A3</f>
        <v>Bulan :  April 2021</v>
      </c>
      <c r="P3" s="4"/>
    </row>
    <row r="4" spans="1:20">
      <c r="L4" s="2" t="s">
        <v>1</v>
      </c>
      <c r="M4" s="2" t="s">
        <v>2</v>
      </c>
    </row>
    <row r="5" spans="1:20" ht="32.25" customHeight="1">
      <c r="A5" s="5" t="s">
        <v>3</v>
      </c>
      <c r="B5" s="5" t="s">
        <v>4</v>
      </c>
      <c r="C5" s="5" t="s">
        <v>5</v>
      </c>
      <c r="D5" s="5" t="s">
        <v>25</v>
      </c>
      <c r="E5" s="6" t="s">
        <v>6</v>
      </c>
      <c r="F5" s="5" t="s">
        <v>7</v>
      </c>
      <c r="G5" s="68" t="s">
        <v>8</v>
      </c>
      <c r="H5" s="9" t="s">
        <v>9</v>
      </c>
      <c r="I5" s="10" t="s">
        <v>10</v>
      </c>
      <c r="J5" s="6" t="s">
        <v>11</v>
      </c>
      <c r="L5" s="11">
        <v>3400</v>
      </c>
      <c r="M5" s="11">
        <v>12000</v>
      </c>
      <c r="O5" s="12" t="s">
        <v>12</v>
      </c>
      <c r="P5" s="12"/>
    </row>
    <row r="6" spans="1:20" s="62" customFormat="1" ht="24.95" customHeight="1">
      <c r="A6" s="13" t="s">
        <v>17</v>
      </c>
      <c r="B6" s="52">
        <v>6.9466666666666672</v>
      </c>
      <c r="C6" s="56">
        <v>7.1333333333333337</v>
      </c>
      <c r="D6" s="117">
        <f>E6*1000/2592000</f>
        <v>5.2416385868792981</v>
      </c>
      <c r="E6" s="69">
        <v>13586.327217191141</v>
      </c>
      <c r="F6" s="2">
        <v>0</v>
      </c>
      <c r="G6" s="70">
        <v>0</v>
      </c>
      <c r="H6" s="2">
        <v>175</v>
      </c>
      <c r="I6" s="27">
        <f>(F6*3500)+(G6*13000)+(H6*13000)</f>
        <v>2275000</v>
      </c>
      <c r="J6" s="21">
        <f>I6/E6</f>
        <v>167.44775564667557</v>
      </c>
      <c r="K6" s="59"/>
      <c r="L6" s="60">
        <f>F6*$L$5</f>
        <v>0</v>
      </c>
      <c r="M6" s="60">
        <f>G6*$M$5</f>
        <v>0</v>
      </c>
      <c r="N6" s="60">
        <f>L6+M6</f>
        <v>0</v>
      </c>
      <c r="O6" s="61">
        <f>F6/30</f>
        <v>0</v>
      </c>
      <c r="P6" s="61">
        <f>O6*220</f>
        <v>0</v>
      </c>
      <c r="Q6" s="61">
        <f>G6/30</f>
        <v>0</v>
      </c>
      <c r="R6" s="61">
        <f>Q6*220</f>
        <v>0</v>
      </c>
    </row>
    <row r="7" spans="1:20" s="62" customFormat="1" ht="24.95" customHeight="1">
      <c r="A7" s="13" t="s">
        <v>19</v>
      </c>
      <c r="B7" s="52">
        <v>6.8566666666666674</v>
      </c>
      <c r="C7" s="56">
        <v>6.1333333333333337</v>
      </c>
      <c r="D7" s="117">
        <f t="shared" ref="D7:D8" si="0">E7*1000/2592000</f>
        <v>1.3535703380846889</v>
      </c>
      <c r="E7" s="71">
        <v>3508.4543163155136</v>
      </c>
      <c r="F7" s="2">
        <v>0</v>
      </c>
      <c r="G7" s="72">
        <v>0</v>
      </c>
      <c r="H7" s="72">
        <v>0</v>
      </c>
      <c r="I7" s="27">
        <f>(F7*3500)+(G7*13000)+(H7*13000)</f>
        <v>0</v>
      </c>
      <c r="J7" s="21">
        <f>I7/E7</f>
        <v>0</v>
      </c>
      <c r="K7" s="59"/>
      <c r="L7" s="60">
        <f>F7*$L$5</f>
        <v>0</v>
      </c>
      <c r="M7" s="66"/>
      <c r="N7" s="60"/>
      <c r="O7" s="61">
        <f>F7/30</f>
        <v>0</v>
      </c>
      <c r="P7" s="61">
        <f>O7*220</f>
        <v>0</v>
      </c>
      <c r="Q7" s="61">
        <f>G7/30</f>
        <v>0</v>
      </c>
      <c r="R7" s="61">
        <f>Q7*220</f>
        <v>0</v>
      </c>
    </row>
    <row r="8" spans="1:20" s="62" customFormat="1" ht="24.95" customHeight="1">
      <c r="A8" s="13" t="s">
        <v>20</v>
      </c>
      <c r="B8" s="52">
        <v>6.7352777777777781</v>
      </c>
      <c r="C8" s="56">
        <v>6.9833333333333334</v>
      </c>
      <c r="D8" s="117">
        <f t="shared" si="0"/>
        <v>22.882372187714839</v>
      </c>
      <c r="E8" s="71">
        <v>59311.108710556866</v>
      </c>
      <c r="F8" s="2">
        <v>6500</v>
      </c>
      <c r="G8" s="72">
        <v>0</v>
      </c>
      <c r="H8" s="2">
        <v>1800</v>
      </c>
      <c r="I8" s="27">
        <f>(F8*3500)+(G8*13000)+(H8*13000)</f>
        <v>46150000</v>
      </c>
      <c r="J8" s="21">
        <f>I8/E8</f>
        <v>778.1004436321673</v>
      </c>
      <c r="K8" s="59"/>
      <c r="L8" s="60">
        <f>F8*$L$5</f>
        <v>22100000</v>
      </c>
      <c r="M8" s="66"/>
      <c r="N8" s="60"/>
      <c r="O8" s="61">
        <f>F8/30</f>
        <v>216.66666666666666</v>
      </c>
      <c r="P8" s="61">
        <f>O8*220</f>
        <v>47666.666666666664</v>
      </c>
      <c r="Q8" s="61">
        <f>G8/30</f>
        <v>0</v>
      </c>
      <c r="R8" s="61">
        <f>Q8*220</f>
        <v>0</v>
      </c>
    </row>
    <row r="9" spans="1:20" ht="24.95" customHeight="1">
      <c r="A9" s="36" t="s">
        <v>22</v>
      </c>
      <c r="B9" s="37">
        <f>AVERAGE(B6:B8)</f>
        <v>6.8462037037037042</v>
      </c>
      <c r="C9" s="38">
        <f>AVERAGE(C6:C8)</f>
        <v>6.75</v>
      </c>
      <c r="D9" s="37">
        <f>AVERAGE(D6:D8)</f>
        <v>9.8258603708929417</v>
      </c>
      <c r="E9" s="39">
        <f>SUM(E6:E8)</f>
        <v>76405.890244063514</v>
      </c>
      <c r="F9" s="73">
        <f>SUM(F6:F8)</f>
        <v>6500</v>
      </c>
      <c r="G9" s="39">
        <f>SUM(G6:G8)</f>
        <v>0</v>
      </c>
      <c r="H9" s="74">
        <f>SUM(H6:H8)</f>
        <v>1975</v>
      </c>
      <c r="I9" s="40">
        <f>SUM(I6:I8)</f>
        <v>48425000</v>
      </c>
      <c r="J9" s="40">
        <f>I9/E9</f>
        <v>633.78621524225309</v>
      </c>
      <c r="O9" s="41"/>
      <c r="Q9" s="12"/>
      <c r="R9" s="12"/>
    </row>
    <row r="10" spans="1:20">
      <c r="N10" s="42"/>
      <c r="Q10" s="12"/>
      <c r="R10" s="12"/>
      <c r="T10" s="43"/>
    </row>
    <row r="11" spans="1:20">
      <c r="E11" s="44"/>
      <c r="F11" s="45">
        <f>F9*3850</f>
        <v>25025000</v>
      </c>
      <c r="G11" s="22">
        <f>G9*16500</f>
        <v>0</v>
      </c>
      <c r="H11" s="22"/>
      <c r="I11" s="45">
        <f>F11+G11</f>
        <v>25025000</v>
      </c>
      <c r="T11" s="4"/>
    </row>
    <row r="12" spans="1:20">
      <c r="F12" s="12"/>
      <c r="G12" s="12"/>
      <c r="H12" s="12"/>
      <c r="I12" s="46">
        <f>I11/E9</f>
        <v>327.52710452116435</v>
      </c>
    </row>
  </sheetData>
  <sheetProtection selectLockedCells="1" selectUnlockedCells="1"/>
  <pageMargins left="0.7" right="0.7" top="0.75" bottom="0.75" header="0.51180555555555551" footer="0.51180555555555551"/>
  <pageSetup firstPageNumber="0" orientation="portrait" horizontalDpi="300" verticalDpi="300" r:id="rId1"/>
  <headerFooter alignWithMargins="0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>
    <tabColor rgb="FF00B050"/>
  </sheetPr>
  <dimension ref="A2:T12"/>
  <sheetViews>
    <sheetView zoomScale="85" zoomScaleNormal="85" workbookViewId="0">
      <selection activeCell="B6" sqref="B6:J6"/>
    </sheetView>
  </sheetViews>
  <sheetFormatPr defaultRowHeight="15"/>
  <cols>
    <col min="1" max="1" width="17.28515625" style="2" customWidth="1"/>
    <col min="2" max="2" width="12.5703125" style="2" customWidth="1"/>
    <col min="3" max="3" width="13" style="2" customWidth="1"/>
    <col min="4" max="4" width="18" style="2" bestFit="1" customWidth="1"/>
    <col min="5" max="5" width="13.42578125" style="2" customWidth="1"/>
    <col min="6" max="6" width="19.5703125" style="2" customWidth="1"/>
    <col min="7" max="8" width="17.42578125" style="2" customWidth="1"/>
    <col min="9" max="9" width="19.5703125" style="2" customWidth="1"/>
    <col min="10" max="10" width="15.85546875" style="2" customWidth="1"/>
    <col min="11" max="11" width="14.5703125" style="2" customWidth="1"/>
    <col min="12" max="14" width="0" style="2" hidden="1" customWidth="1"/>
    <col min="15" max="16" width="14.42578125" style="2" customWidth="1"/>
    <col min="17" max="17" width="11.7109375" style="2" customWidth="1"/>
    <col min="18" max="18" width="13.28515625" style="2" customWidth="1"/>
    <col min="19" max="19" width="10.5703125" style="2" bestFit="1" customWidth="1"/>
    <col min="20" max="20" width="13.28515625" style="2" customWidth="1"/>
    <col min="21" max="257" width="8.7109375" style="2"/>
    <col min="258" max="258" width="17.28515625" style="2" customWidth="1"/>
    <col min="259" max="259" width="12.5703125" style="2" customWidth="1"/>
    <col min="260" max="260" width="13" style="2" customWidth="1"/>
    <col min="261" max="261" width="13.42578125" style="2" customWidth="1"/>
    <col min="262" max="262" width="19.5703125" style="2" customWidth="1"/>
    <col min="263" max="264" width="17.42578125" style="2" customWidth="1"/>
    <col min="265" max="265" width="19.5703125" style="2" customWidth="1"/>
    <col min="266" max="266" width="15.85546875" style="2" customWidth="1"/>
    <col min="267" max="267" width="14.5703125" style="2" customWidth="1"/>
    <col min="268" max="270" width="0" style="2" hidden="1" customWidth="1"/>
    <col min="271" max="272" width="14.42578125" style="2" customWidth="1"/>
    <col min="273" max="273" width="11.7109375" style="2" customWidth="1"/>
    <col min="274" max="274" width="13.28515625" style="2" customWidth="1"/>
    <col min="275" max="275" width="10.5703125" style="2" bestFit="1" customWidth="1"/>
    <col min="276" max="276" width="13.28515625" style="2" customWidth="1"/>
    <col min="277" max="513" width="8.7109375" style="2"/>
    <col min="514" max="514" width="17.28515625" style="2" customWidth="1"/>
    <col min="515" max="515" width="12.5703125" style="2" customWidth="1"/>
    <col min="516" max="516" width="13" style="2" customWidth="1"/>
    <col min="517" max="517" width="13.42578125" style="2" customWidth="1"/>
    <col min="518" max="518" width="19.5703125" style="2" customWidth="1"/>
    <col min="519" max="520" width="17.42578125" style="2" customWidth="1"/>
    <col min="521" max="521" width="19.5703125" style="2" customWidth="1"/>
    <col min="522" max="522" width="15.85546875" style="2" customWidth="1"/>
    <col min="523" max="523" width="14.5703125" style="2" customWidth="1"/>
    <col min="524" max="526" width="0" style="2" hidden="1" customWidth="1"/>
    <col min="527" max="528" width="14.42578125" style="2" customWidth="1"/>
    <col min="529" max="529" width="11.7109375" style="2" customWidth="1"/>
    <col min="530" max="530" width="13.28515625" style="2" customWidth="1"/>
    <col min="531" max="531" width="10.5703125" style="2" bestFit="1" customWidth="1"/>
    <col min="532" max="532" width="13.28515625" style="2" customWidth="1"/>
    <col min="533" max="769" width="8.7109375" style="2"/>
    <col min="770" max="770" width="17.28515625" style="2" customWidth="1"/>
    <col min="771" max="771" width="12.5703125" style="2" customWidth="1"/>
    <col min="772" max="772" width="13" style="2" customWidth="1"/>
    <col min="773" max="773" width="13.42578125" style="2" customWidth="1"/>
    <col min="774" max="774" width="19.5703125" style="2" customWidth="1"/>
    <col min="775" max="776" width="17.42578125" style="2" customWidth="1"/>
    <col min="777" max="777" width="19.5703125" style="2" customWidth="1"/>
    <col min="778" max="778" width="15.85546875" style="2" customWidth="1"/>
    <col min="779" max="779" width="14.5703125" style="2" customWidth="1"/>
    <col min="780" max="782" width="0" style="2" hidden="1" customWidth="1"/>
    <col min="783" max="784" width="14.42578125" style="2" customWidth="1"/>
    <col min="785" max="785" width="11.7109375" style="2" customWidth="1"/>
    <col min="786" max="786" width="13.28515625" style="2" customWidth="1"/>
    <col min="787" max="787" width="10.5703125" style="2" bestFit="1" customWidth="1"/>
    <col min="788" max="788" width="13.28515625" style="2" customWidth="1"/>
    <col min="789" max="1025" width="8.7109375" style="2"/>
    <col min="1026" max="1026" width="17.28515625" style="2" customWidth="1"/>
    <col min="1027" max="1027" width="12.5703125" style="2" customWidth="1"/>
    <col min="1028" max="1028" width="13" style="2" customWidth="1"/>
    <col min="1029" max="1029" width="13.42578125" style="2" customWidth="1"/>
    <col min="1030" max="1030" width="19.5703125" style="2" customWidth="1"/>
    <col min="1031" max="1032" width="17.42578125" style="2" customWidth="1"/>
    <col min="1033" max="1033" width="19.5703125" style="2" customWidth="1"/>
    <col min="1034" max="1034" width="15.85546875" style="2" customWidth="1"/>
    <col min="1035" max="1035" width="14.5703125" style="2" customWidth="1"/>
    <col min="1036" max="1038" width="0" style="2" hidden="1" customWidth="1"/>
    <col min="1039" max="1040" width="14.42578125" style="2" customWidth="1"/>
    <col min="1041" max="1041" width="11.7109375" style="2" customWidth="1"/>
    <col min="1042" max="1042" width="13.28515625" style="2" customWidth="1"/>
    <col min="1043" max="1043" width="10.5703125" style="2" bestFit="1" customWidth="1"/>
    <col min="1044" max="1044" width="13.28515625" style="2" customWidth="1"/>
    <col min="1045" max="1281" width="8.7109375" style="2"/>
    <col min="1282" max="1282" width="17.28515625" style="2" customWidth="1"/>
    <col min="1283" max="1283" width="12.5703125" style="2" customWidth="1"/>
    <col min="1284" max="1284" width="13" style="2" customWidth="1"/>
    <col min="1285" max="1285" width="13.42578125" style="2" customWidth="1"/>
    <col min="1286" max="1286" width="19.5703125" style="2" customWidth="1"/>
    <col min="1287" max="1288" width="17.42578125" style="2" customWidth="1"/>
    <col min="1289" max="1289" width="19.5703125" style="2" customWidth="1"/>
    <col min="1290" max="1290" width="15.85546875" style="2" customWidth="1"/>
    <col min="1291" max="1291" width="14.5703125" style="2" customWidth="1"/>
    <col min="1292" max="1294" width="0" style="2" hidden="1" customWidth="1"/>
    <col min="1295" max="1296" width="14.42578125" style="2" customWidth="1"/>
    <col min="1297" max="1297" width="11.7109375" style="2" customWidth="1"/>
    <col min="1298" max="1298" width="13.28515625" style="2" customWidth="1"/>
    <col min="1299" max="1299" width="10.5703125" style="2" bestFit="1" customWidth="1"/>
    <col min="1300" max="1300" width="13.28515625" style="2" customWidth="1"/>
    <col min="1301" max="1537" width="8.7109375" style="2"/>
    <col min="1538" max="1538" width="17.28515625" style="2" customWidth="1"/>
    <col min="1539" max="1539" width="12.5703125" style="2" customWidth="1"/>
    <col min="1540" max="1540" width="13" style="2" customWidth="1"/>
    <col min="1541" max="1541" width="13.42578125" style="2" customWidth="1"/>
    <col min="1542" max="1542" width="19.5703125" style="2" customWidth="1"/>
    <col min="1543" max="1544" width="17.42578125" style="2" customWidth="1"/>
    <col min="1545" max="1545" width="19.5703125" style="2" customWidth="1"/>
    <col min="1546" max="1546" width="15.85546875" style="2" customWidth="1"/>
    <col min="1547" max="1547" width="14.5703125" style="2" customWidth="1"/>
    <col min="1548" max="1550" width="0" style="2" hidden="1" customWidth="1"/>
    <col min="1551" max="1552" width="14.42578125" style="2" customWidth="1"/>
    <col min="1553" max="1553" width="11.7109375" style="2" customWidth="1"/>
    <col min="1554" max="1554" width="13.28515625" style="2" customWidth="1"/>
    <col min="1555" max="1555" width="10.5703125" style="2" bestFit="1" customWidth="1"/>
    <col min="1556" max="1556" width="13.28515625" style="2" customWidth="1"/>
    <col min="1557" max="1793" width="8.7109375" style="2"/>
    <col min="1794" max="1794" width="17.28515625" style="2" customWidth="1"/>
    <col min="1795" max="1795" width="12.5703125" style="2" customWidth="1"/>
    <col min="1796" max="1796" width="13" style="2" customWidth="1"/>
    <col min="1797" max="1797" width="13.42578125" style="2" customWidth="1"/>
    <col min="1798" max="1798" width="19.5703125" style="2" customWidth="1"/>
    <col min="1799" max="1800" width="17.42578125" style="2" customWidth="1"/>
    <col min="1801" max="1801" width="19.5703125" style="2" customWidth="1"/>
    <col min="1802" max="1802" width="15.85546875" style="2" customWidth="1"/>
    <col min="1803" max="1803" width="14.5703125" style="2" customWidth="1"/>
    <col min="1804" max="1806" width="0" style="2" hidden="1" customWidth="1"/>
    <col min="1807" max="1808" width="14.42578125" style="2" customWidth="1"/>
    <col min="1809" max="1809" width="11.7109375" style="2" customWidth="1"/>
    <col min="1810" max="1810" width="13.28515625" style="2" customWidth="1"/>
    <col min="1811" max="1811" width="10.5703125" style="2" bestFit="1" customWidth="1"/>
    <col min="1812" max="1812" width="13.28515625" style="2" customWidth="1"/>
    <col min="1813" max="2049" width="8.7109375" style="2"/>
    <col min="2050" max="2050" width="17.28515625" style="2" customWidth="1"/>
    <col min="2051" max="2051" width="12.5703125" style="2" customWidth="1"/>
    <col min="2052" max="2052" width="13" style="2" customWidth="1"/>
    <col min="2053" max="2053" width="13.42578125" style="2" customWidth="1"/>
    <col min="2054" max="2054" width="19.5703125" style="2" customWidth="1"/>
    <col min="2055" max="2056" width="17.42578125" style="2" customWidth="1"/>
    <col min="2057" max="2057" width="19.5703125" style="2" customWidth="1"/>
    <col min="2058" max="2058" width="15.85546875" style="2" customWidth="1"/>
    <col min="2059" max="2059" width="14.5703125" style="2" customWidth="1"/>
    <col min="2060" max="2062" width="0" style="2" hidden="1" customWidth="1"/>
    <col min="2063" max="2064" width="14.42578125" style="2" customWidth="1"/>
    <col min="2065" max="2065" width="11.7109375" style="2" customWidth="1"/>
    <col min="2066" max="2066" width="13.28515625" style="2" customWidth="1"/>
    <col min="2067" max="2067" width="10.5703125" style="2" bestFit="1" customWidth="1"/>
    <col min="2068" max="2068" width="13.28515625" style="2" customWidth="1"/>
    <col min="2069" max="2305" width="8.7109375" style="2"/>
    <col min="2306" max="2306" width="17.28515625" style="2" customWidth="1"/>
    <col min="2307" max="2307" width="12.5703125" style="2" customWidth="1"/>
    <col min="2308" max="2308" width="13" style="2" customWidth="1"/>
    <col min="2309" max="2309" width="13.42578125" style="2" customWidth="1"/>
    <col min="2310" max="2310" width="19.5703125" style="2" customWidth="1"/>
    <col min="2311" max="2312" width="17.42578125" style="2" customWidth="1"/>
    <col min="2313" max="2313" width="19.5703125" style="2" customWidth="1"/>
    <col min="2314" max="2314" width="15.85546875" style="2" customWidth="1"/>
    <col min="2315" max="2315" width="14.5703125" style="2" customWidth="1"/>
    <col min="2316" max="2318" width="0" style="2" hidden="1" customWidth="1"/>
    <col min="2319" max="2320" width="14.42578125" style="2" customWidth="1"/>
    <col min="2321" max="2321" width="11.7109375" style="2" customWidth="1"/>
    <col min="2322" max="2322" width="13.28515625" style="2" customWidth="1"/>
    <col min="2323" max="2323" width="10.5703125" style="2" bestFit="1" customWidth="1"/>
    <col min="2324" max="2324" width="13.28515625" style="2" customWidth="1"/>
    <col min="2325" max="2561" width="8.7109375" style="2"/>
    <col min="2562" max="2562" width="17.28515625" style="2" customWidth="1"/>
    <col min="2563" max="2563" width="12.5703125" style="2" customWidth="1"/>
    <col min="2564" max="2564" width="13" style="2" customWidth="1"/>
    <col min="2565" max="2565" width="13.42578125" style="2" customWidth="1"/>
    <col min="2566" max="2566" width="19.5703125" style="2" customWidth="1"/>
    <col min="2567" max="2568" width="17.42578125" style="2" customWidth="1"/>
    <col min="2569" max="2569" width="19.5703125" style="2" customWidth="1"/>
    <col min="2570" max="2570" width="15.85546875" style="2" customWidth="1"/>
    <col min="2571" max="2571" width="14.5703125" style="2" customWidth="1"/>
    <col min="2572" max="2574" width="0" style="2" hidden="1" customWidth="1"/>
    <col min="2575" max="2576" width="14.42578125" style="2" customWidth="1"/>
    <col min="2577" max="2577" width="11.7109375" style="2" customWidth="1"/>
    <col min="2578" max="2578" width="13.28515625" style="2" customWidth="1"/>
    <col min="2579" max="2579" width="10.5703125" style="2" bestFit="1" customWidth="1"/>
    <col min="2580" max="2580" width="13.28515625" style="2" customWidth="1"/>
    <col min="2581" max="2817" width="8.7109375" style="2"/>
    <col min="2818" max="2818" width="17.28515625" style="2" customWidth="1"/>
    <col min="2819" max="2819" width="12.5703125" style="2" customWidth="1"/>
    <col min="2820" max="2820" width="13" style="2" customWidth="1"/>
    <col min="2821" max="2821" width="13.42578125" style="2" customWidth="1"/>
    <col min="2822" max="2822" width="19.5703125" style="2" customWidth="1"/>
    <col min="2823" max="2824" width="17.42578125" style="2" customWidth="1"/>
    <col min="2825" max="2825" width="19.5703125" style="2" customWidth="1"/>
    <col min="2826" max="2826" width="15.85546875" style="2" customWidth="1"/>
    <col min="2827" max="2827" width="14.5703125" style="2" customWidth="1"/>
    <col min="2828" max="2830" width="0" style="2" hidden="1" customWidth="1"/>
    <col min="2831" max="2832" width="14.42578125" style="2" customWidth="1"/>
    <col min="2833" max="2833" width="11.7109375" style="2" customWidth="1"/>
    <col min="2834" max="2834" width="13.28515625" style="2" customWidth="1"/>
    <col min="2835" max="2835" width="10.5703125" style="2" bestFit="1" customWidth="1"/>
    <col min="2836" max="2836" width="13.28515625" style="2" customWidth="1"/>
    <col min="2837" max="3073" width="8.7109375" style="2"/>
    <col min="3074" max="3074" width="17.28515625" style="2" customWidth="1"/>
    <col min="3075" max="3075" width="12.5703125" style="2" customWidth="1"/>
    <col min="3076" max="3076" width="13" style="2" customWidth="1"/>
    <col min="3077" max="3077" width="13.42578125" style="2" customWidth="1"/>
    <col min="3078" max="3078" width="19.5703125" style="2" customWidth="1"/>
    <col min="3079" max="3080" width="17.42578125" style="2" customWidth="1"/>
    <col min="3081" max="3081" width="19.5703125" style="2" customWidth="1"/>
    <col min="3082" max="3082" width="15.85546875" style="2" customWidth="1"/>
    <col min="3083" max="3083" width="14.5703125" style="2" customWidth="1"/>
    <col min="3084" max="3086" width="0" style="2" hidden="1" customWidth="1"/>
    <col min="3087" max="3088" width="14.42578125" style="2" customWidth="1"/>
    <col min="3089" max="3089" width="11.7109375" style="2" customWidth="1"/>
    <col min="3090" max="3090" width="13.28515625" style="2" customWidth="1"/>
    <col min="3091" max="3091" width="10.5703125" style="2" bestFit="1" customWidth="1"/>
    <col min="3092" max="3092" width="13.28515625" style="2" customWidth="1"/>
    <col min="3093" max="3329" width="8.7109375" style="2"/>
    <col min="3330" max="3330" width="17.28515625" style="2" customWidth="1"/>
    <col min="3331" max="3331" width="12.5703125" style="2" customWidth="1"/>
    <col min="3332" max="3332" width="13" style="2" customWidth="1"/>
    <col min="3333" max="3333" width="13.42578125" style="2" customWidth="1"/>
    <col min="3334" max="3334" width="19.5703125" style="2" customWidth="1"/>
    <col min="3335" max="3336" width="17.42578125" style="2" customWidth="1"/>
    <col min="3337" max="3337" width="19.5703125" style="2" customWidth="1"/>
    <col min="3338" max="3338" width="15.85546875" style="2" customWidth="1"/>
    <col min="3339" max="3339" width="14.5703125" style="2" customWidth="1"/>
    <col min="3340" max="3342" width="0" style="2" hidden="1" customWidth="1"/>
    <col min="3343" max="3344" width="14.42578125" style="2" customWidth="1"/>
    <col min="3345" max="3345" width="11.7109375" style="2" customWidth="1"/>
    <col min="3346" max="3346" width="13.28515625" style="2" customWidth="1"/>
    <col min="3347" max="3347" width="10.5703125" style="2" bestFit="1" customWidth="1"/>
    <col min="3348" max="3348" width="13.28515625" style="2" customWidth="1"/>
    <col min="3349" max="3585" width="8.7109375" style="2"/>
    <col min="3586" max="3586" width="17.28515625" style="2" customWidth="1"/>
    <col min="3587" max="3587" width="12.5703125" style="2" customWidth="1"/>
    <col min="3588" max="3588" width="13" style="2" customWidth="1"/>
    <col min="3589" max="3589" width="13.42578125" style="2" customWidth="1"/>
    <col min="3590" max="3590" width="19.5703125" style="2" customWidth="1"/>
    <col min="3591" max="3592" width="17.42578125" style="2" customWidth="1"/>
    <col min="3593" max="3593" width="19.5703125" style="2" customWidth="1"/>
    <col min="3594" max="3594" width="15.85546875" style="2" customWidth="1"/>
    <col min="3595" max="3595" width="14.5703125" style="2" customWidth="1"/>
    <col min="3596" max="3598" width="0" style="2" hidden="1" customWidth="1"/>
    <col min="3599" max="3600" width="14.42578125" style="2" customWidth="1"/>
    <col min="3601" max="3601" width="11.7109375" style="2" customWidth="1"/>
    <col min="3602" max="3602" width="13.28515625" style="2" customWidth="1"/>
    <col min="3603" max="3603" width="10.5703125" style="2" bestFit="1" customWidth="1"/>
    <col min="3604" max="3604" width="13.28515625" style="2" customWidth="1"/>
    <col min="3605" max="3841" width="8.7109375" style="2"/>
    <col min="3842" max="3842" width="17.28515625" style="2" customWidth="1"/>
    <col min="3843" max="3843" width="12.5703125" style="2" customWidth="1"/>
    <col min="3844" max="3844" width="13" style="2" customWidth="1"/>
    <col min="3845" max="3845" width="13.42578125" style="2" customWidth="1"/>
    <col min="3846" max="3846" width="19.5703125" style="2" customWidth="1"/>
    <col min="3847" max="3848" width="17.42578125" style="2" customWidth="1"/>
    <col min="3849" max="3849" width="19.5703125" style="2" customWidth="1"/>
    <col min="3850" max="3850" width="15.85546875" style="2" customWidth="1"/>
    <col min="3851" max="3851" width="14.5703125" style="2" customWidth="1"/>
    <col min="3852" max="3854" width="0" style="2" hidden="1" customWidth="1"/>
    <col min="3855" max="3856" width="14.42578125" style="2" customWidth="1"/>
    <col min="3857" max="3857" width="11.7109375" style="2" customWidth="1"/>
    <col min="3858" max="3858" width="13.28515625" style="2" customWidth="1"/>
    <col min="3859" max="3859" width="10.5703125" style="2" bestFit="1" customWidth="1"/>
    <col min="3860" max="3860" width="13.28515625" style="2" customWidth="1"/>
    <col min="3861" max="4097" width="8.7109375" style="2"/>
    <col min="4098" max="4098" width="17.28515625" style="2" customWidth="1"/>
    <col min="4099" max="4099" width="12.5703125" style="2" customWidth="1"/>
    <col min="4100" max="4100" width="13" style="2" customWidth="1"/>
    <col min="4101" max="4101" width="13.42578125" style="2" customWidth="1"/>
    <col min="4102" max="4102" width="19.5703125" style="2" customWidth="1"/>
    <col min="4103" max="4104" width="17.42578125" style="2" customWidth="1"/>
    <col min="4105" max="4105" width="19.5703125" style="2" customWidth="1"/>
    <col min="4106" max="4106" width="15.85546875" style="2" customWidth="1"/>
    <col min="4107" max="4107" width="14.5703125" style="2" customWidth="1"/>
    <col min="4108" max="4110" width="0" style="2" hidden="1" customWidth="1"/>
    <col min="4111" max="4112" width="14.42578125" style="2" customWidth="1"/>
    <col min="4113" max="4113" width="11.7109375" style="2" customWidth="1"/>
    <col min="4114" max="4114" width="13.28515625" style="2" customWidth="1"/>
    <col min="4115" max="4115" width="10.5703125" style="2" bestFit="1" customWidth="1"/>
    <col min="4116" max="4116" width="13.28515625" style="2" customWidth="1"/>
    <col min="4117" max="4353" width="8.7109375" style="2"/>
    <col min="4354" max="4354" width="17.28515625" style="2" customWidth="1"/>
    <col min="4355" max="4355" width="12.5703125" style="2" customWidth="1"/>
    <col min="4356" max="4356" width="13" style="2" customWidth="1"/>
    <col min="4357" max="4357" width="13.42578125" style="2" customWidth="1"/>
    <col min="4358" max="4358" width="19.5703125" style="2" customWidth="1"/>
    <col min="4359" max="4360" width="17.42578125" style="2" customWidth="1"/>
    <col min="4361" max="4361" width="19.5703125" style="2" customWidth="1"/>
    <col min="4362" max="4362" width="15.85546875" style="2" customWidth="1"/>
    <col min="4363" max="4363" width="14.5703125" style="2" customWidth="1"/>
    <col min="4364" max="4366" width="0" style="2" hidden="1" customWidth="1"/>
    <col min="4367" max="4368" width="14.42578125" style="2" customWidth="1"/>
    <col min="4369" max="4369" width="11.7109375" style="2" customWidth="1"/>
    <col min="4370" max="4370" width="13.28515625" style="2" customWidth="1"/>
    <col min="4371" max="4371" width="10.5703125" style="2" bestFit="1" customWidth="1"/>
    <col min="4372" max="4372" width="13.28515625" style="2" customWidth="1"/>
    <col min="4373" max="4609" width="8.7109375" style="2"/>
    <col min="4610" max="4610" width="17.28515625" style="2" customWidth="1"/>
    <col min="4611" max="4611" width="12.5703125" style="2" customWidth="1"/>
    <col min="4612" max="4612" width="13" style="2" customWidth="1"/>
    <col min="4613" max="4613" width="13.42578125" style="2" customWidth="1"/>
    <col min="4614" max="4614" width="19.5703125" style="2" customWidth="1"/>
    <col min="4615" max="4616" width="17.42578125" style="2" customWidth="1"/>
    <col min="4617" max="4617" width="19.5703125" style="2" customWidth="1"/>
    <col min="4618" max="4618" width="15.85546875" style="2" customWidth="1"/>
    <col min="4619" max="4619" width="14.5703125" style="2" customWidth="1"/>
    <col min="4620" max="4622" width="0" style="2" hidden="1" customWidth="1"/>
    <col min="4623" max="4624" width="14.42578125" style="2" customWidth="1"/>
    <col min="4625" max="4625" width="11.7109375" style="2" customWidth="1"/>
    <col min="4626" max="4626" width="13.28515625" style="2" customWidth="1"/>
    <col min="4627" max="4627" width="10.5703125" style="2" bestFit="1" customWidth="1"/>
    <col min="4628" max="4628" width="13.28515625" style="2" customWidth="1"/>
    <col min="4629" max="4865" width="8.7109375" style="2"/>
    <col min="4866" max="4866" width="17.28515625" style="2" customWidth="1"/>
    <col min="4867" max="4867" width="12.5703125" style="2" customWidth="1"/>
    <col min="4868" max="4868" width="13" style="2" customWidth="1"/>
    <col min="4869" max="4869" width="13.42578125" style="2" customWidth="1"/>
    <col min="4870" max="4870" width="19.5703125" style="2" customWidth="1"/>
    <col min="4871" max="4872" width="17.42578125" style="2" customWidth="1"/>
    <col min="4873" max="4873" width="19.5703125" style="2" customWidth="1"/>
    <col min="4874" max="4874" width="15.85546875" style="2" customWidth="1"/>
    <col min="4875" max="4875" width="14.5703125" style="2" customWidth="1"/>
    <col min="4876" max="4878" width="0" style="2" hidden="1" customWidth="1"/>
    <col min="4879" max="4880" width="14.42578125" style="2" customWidth="1"/>
    <col min="4881" max="4881" width="11.7109375" style="2" customWidth="1"/>
    <col min="4882" max="4882" width="13.28515625" style="2" customWidth="1"/>
    <col min="4883" max="4883" width="10.5703125" style="2" bestFit="1" customWidth="1"/>
    <col min="4884" max="4884" width="13.28515625" style="2" customWidth="1"/>
    <col min="4885" max="5121" width="8.7109375" style="2"/>
    <col min="5122" max="5122" width="17.28515625" style="2" customWidth="1"/>
    <col min="5123" max="5123" width="12.5703125" style="2" customWidth="1"/>
    <col min="5124" max="5124" width="13" style="2" customWidth="1"/>
    <col min="5125" max="5125" width="13.42578125" style="2" customWidth="1"/>
    <col min="5126" max="5126" width="19.5703125" style="2" customWidth="1"/>
    <col min="5127" max="5128" width="17.42578125" style="2" customWidth="1"/>
    <col min="5129" max="5129" width="19.5703125" style="2" customWidth="1"/>
    <col min="5130" max="5130" width="15.85546875" style="2" customWidth="1"/>
    <col min="5131" max="5131" width="14.5703125" style="2" customWidth="1"/>
    <col min="5132" max="5134" width="0" style="2" hidden="1" customWidth="1"/>
    <col min="5135" max="5136" width="14.42578125" style="2" customWidth="1"/>
    <col min="5137" max="5137" width="11.7109375" style="2" customWidth="1"/>
    <col min="5138" max="5138" width="13.28515625" style="2" customWidth="1"/>
    <col min="5139" max="5139" width="10.5703125" style="2" bestFit="1" customWidth="1"/>
    <col min="5140" max="5140" width="13.28515625" style="2" customWidth="1"/>
    <col min="5141" max="5377" width="8.7109375" style="2"/>
    <col min="5378" max="5378" width="17.28515625" style="2" customWidth="1"/>
    <col min="5379" max="5379" width="12.5703125" style="2" customWidth="1"/>
    <col min="5380" max="5380" width="13" style="2" customWidth="1"/>
    <col min="5381" max="5381" width="13.42578125" style="2" customWidth="1"/>
    <col min="5382" max="5382" width="19.5703125" style="2" customWidth="1"/>
    <col min="5383" max="5384" width="17.42578125" style="2" customWidth="1"/>
    <col min="5385" max="5385" width="19.5703125" style="2" customWidth="1"/>
    <col min="5386" max="5386" width="15.85546875" style="2" customWidth="1"/>
    <col min="5387" max="5387" width="14.5703125" style="2" customWidth="1"/>
    <col min="5388" max="5390" width="0" style="2" hidden="1" customWidth="1"/>
    <col min="5391" max="5392" width="14.42578125" style="2" customWidth="1"/>
    <col min="5393" max="5393" width="11.7109375" style="2" customWidth="1"/>
    <col min="5394" max="5394" width="13.28515625" style="2" customWidth="1"/>
    <col min="5395" max="5395" width="10.5703125" style="2" bestFit="1" customWidth="1"/>
    <col min="5396" max="5396" width="13.28515625" style="2" customWidth="1"/>
    <col min="5397" max="5633" width="8.7109375" style="2"/>
    <col min="5634" max="5634" width="17.28515625" style="2" customWidth="1"/>
    <col min="5635" max="5635" width="12.5703125" style="2" customWidth="1"/>
    <col min="5636" max="5636" width="13" style="2" customWidth="1"/>
    <col min="5637" max="5637" width="13.42578125" style="2" customWidth="1"/>
    <col min="5638" max="5638" width="19.5703125" style="2" customWidth="1"/>
    <col min="5639" max="5640" width="17.42578125" style="2" customWidth="1"/>
    <col min="5641" max="5641" width="19.5703125" style="2" customWidth="1"/>
    <col min="5642" max="5642" width="15.85546875" style="2" customWidth="1"/>
    <col min="5643" max="5643" width="14.5703125" style="2" customWidth="1"/>
    <col min="5644" max="5646" width="0" style="2" hidden="1" customWidth="1"/>
    <col min="5647" max="5648" width="14.42578125" style="2" customWidth="1"/>
    <col min="5649" max="5649" width="11.7109375" style="2" customWidth="1"/>
    <col min="5650" max="5650" width="13.28515625" style="2" customWidth="1"/>
    <col min="5651" max="5651" width="10.5703125" style="2" bestFit="1" customWidth="1"/>
    <col min="5652" max="5652" width="13.28515625" style="2" customWidth="1"/>
    <col min="5653" max="5889" width="8.7109375" style="2"/>
    <col min="5890" max="5890" width="17.28515625" style="2" customWidth="1"/>
    <col min="5891" max="5891" width="12.5703125" style="2" customWidth="1"/>
    <col min="5892" max="5892" width="13" style="2" customWidth="1"/>
    <col min="5893" max="5893" width="13.42578125" style="2" customWidth="1"/>
    <col min="5894" max="5894" width="19.5703125" style="2" customWidth="1"/>
    <col min="5895" max="5896" width="17.42578125" style="2" customWidth="1"/>
    <col min="5897" max="5897" width="19.5703125" style="2" customWidth="1"/>
    <col min="5898" max="5898" width="15.85546875" style="2" customWidth="1"/>
    <col min="5899" max="5899" width="14.5703125" style="2" customWidth="1"/>
    <col min="5900" max="5902" width="0" style="2" hidden="1" customWidth="1"/>
    <col min="5903" max="5904" width="14.42578125" style="2" customWidth="1"/>
    <col min="5905" max="5905" width="11.7109375" style="2" customWidth="1"/>
    <col min="5906" max="5906" width="13.28515625" style="2" customWidth="1"/>
    <col min="5907" max="5907" width="10.5703125" style="2" bestFit="1" customWidth="1"/>
    <col min="5908" max="5908" width="13.28515625" style="2" customWidth="1"/>
    <col min="5909" max="6145" width="8.7109375" style="2"/>
    <col min="6146" max="6146" width="17.28515625" style="2" customWidth="1"/>
    <col min="6147" max="6147" width="12.5703125" style="2" customWidth="1"/>
    <col min="6148" max="6148" width="13" style="2" customWidth="1"/>
    <col min="6149" max="6149" width="13.42578125" style="2" customWidth="1"/>
    <col min="6150" max="6150" width="19.5703125" style="2" customWidth="1"/>
    <col min="6151" max="6152" width="17.42578125" style="2" customWidth="1"/>
    <col min="6153" max="6153" width="19.5703125" style="2" customWidth="1"/>
    <col min="6154" max="6154" width="15.85546875" style="2" customWidth="1"/>
    <col min="6155" max="6155" width="14.5703125" style="2" customWidth="1"/>
    <col min="6156" max="6158" width="0" style="2" hidden="1" customWidth="1"/>
    <col min="6159" max="6160" width="14.42578125" style="2" customWidth="1"/>
    <col min="6161" max="6161" width="11.7109375" style="2" customWidth="1"/>
    <col min="6162" max="6162" width="13.28515625" style="2" customWidth="1"/>
    <col min="6163" max="6163" width="10.5703125" style="2" bestFit="1" customWidth="1"/>
    <col min="6164" max="6164" width="13.28515625" style="2" customWidth="1"/>
    <col min="6165" max="6401" width="8.7109375" style="2"/>
    <col min="6402" max="6402" width="17.28515625" style="2" customWidth="1"/>
    <col min="6403" max="6403" width="12.5703125" style="2" customWidth="1"/>
    <col min="6404" max="6404" width="13" style="2" customWidth="1"/>
    <col min="6405" max="6405" width="13.42578125" style="2" customWidth="1"/>
    <col min="6406" max="6406" width="19.5703125" style="2" customWidth="1"/>
    <col min="6407" max="6408" width="17.42578125" style="2" customWidth="1"/>
    <col min="6409" max="6409" width="19.5703125" style="2" customWidth="1"/>
    <col min="6410" max="6410" width="15.85546875" style="2" customWidth="1"/>
    <col min="6411" max="6411" width="14.5703125" style="2" customWidth="1"/>
    <col min="6412" max="6414" width="0" style="2" hidden="1" customWidth="1"/>
    <col min="6415" max="6416" width="14.42578125" style="2" customWidth="1"/>
    <col min="6417" max="6417" width="11.7109375" style="2" customWidth="1"/>
    <col min="6418" max="6418" width="13.28515625" style="2" customWidth="1"/>
    <col min="6419" max="6419" width="10.5703125" style="2" bestFit="1" customWidth="1"/>
    <col min="6420" max="6420" width="13.28515625" style="2" customWidth="1"/>
    <col min="6421" max="6657" width="8.7109375" style="2"/>
    <col min="6658" max="6658" width="17.28515625" style="2" customWidth="1"/>
    <col min="6659" max="6659" width="12.5703125" style="2" customWidth="1"/>
    <col min="6660" max="6660" width="13" style="2" customWidth="1"/>
    <col min="6661" max="6661" width="13.42578125" style="2" customWidth="1"/>
    <col min="6662" max="6662" width="19.5703125" style="2" customWidth="1"/>
    <col min="6663" max="6664" width="17.42578125" style="2" customWidth="1"/>
    <col min="6665" max="6665" width="19.5703125" style="2" customWidth="1"/>
    <col min="6666" max="6666" width="15.85546875" style="2" customWidth="1"/>
    <col min="6667" max="6667" width="14.5703125" style="2" customWidth="1"/>
    <col min="6668" max="6670" width="0" style="2" hidden="1" customWidth="1"/>
    <col min="6671" max="6672" width="14.42578125" style="2" customWidth="1"/>
    <col min="6673" max="6673" width="11.7109375" style="2" customWidth="1"/>
    <col min="6674" max="6674" width="13.28515625" style="2" customWidth="1"/>
    <col min="6675" max="6675" width="10.5703125" style="2" bestFit="1" customWidth="1"/>
    <col min="6676" max="6676" width="13.28515625" style="2" customWidth="1"/>
    <col min="6677" max="6913" width="8.7109375" style="2"/>
    <col min="6914" max="6914" width="17.28515625" style="2" customWidth="1"/>
    <col min="6915" max="6915" width="12.5703125" style="2" customWidth="1"/>
    <col min="6916" max="6916" width="13" style="2" customWidth="1"/>
    <col min="6917" max="6917" width="13.42578125" style="2" customWidth="1"/>
    <col min="6918" max="6918" width="19.5703125" style="2" customWidth="1"/>
    <col min="6919" max="6920" width="17.42578125" style="2" customWidth="1"/>
    <col min="6921" max="6921" width="19.5703125" style="2" customWidth="1"/>
    <col min="6922" max="6922" width="15.85546875" style="2" customWidth="1"/>
    <col min="6923" max="6923" width="14.5703125" style="2" customWidth="1"/>
    <col min="6924" max="6926" width="0" style="2" hidden="1" customWidth="1"/>
    <col min="6927" max="6928" width="14.42578125" style="2" customWidth="1"/>
    <col min="6929" max="6929" width="11.7109375" style="2" customWidth="1"/>
    <col min="6930" max="6930" width="13.28515625" style="2" customWidth="1"/>
    <col min="6931" max="6931" width="10.5703125" style="2" bestFit="1" customWidth="1"/>
    <col min="6932" max="6932" width="13.28515625" style="2" customWidth="1"/>
    <col min="6933" max="7169" width="8.7109375" style="2"/>
    <col min="7170" max="7170" width="17.28515625" style="2" customWidth="1"/>
    <col min="7171" max="7171" width="12.5703125" style="2" customWidth="1"/>
    <col min="7172" max="7172" width="13" style="2" customWidth="1"/>
    <col min="7173" max="7173" width="13.42578125" style="2" customWidth="1"/>
    <col min="7174" max="7174" width="19.5703125" style="2" customWidth="1"/>
    <col min="7175" max="7176" width="17.42578125" style="2" customWidth="1"/>
    <col min="7177" max="7177" width="19.5703125" style="2" customWidth="1"/>
    <col min="7178" max="7178" width="15.85546875" style="2" customWidth="1"/>
    <col min="7179" max="7179" width="14.5703125" style="2" customWidth="1"/>
    <col min="7180" max="7182" width="0" style="2" hidden="1" customWidth="1"/>
    <col min="7183" max="7184" width="14.42578125" style="2" customWidth="1"/>
    <col min="7185" max="7185" width="11.7109375" style="2" customWidth="1"/>
    <col min="7186" max="7186" width="13.28515625" style="2" customWidth="1"/>
    <col min="7187" max="7187" width="10.5703125" style="2" bestFit="1" customWidth="1"/>
    <col min="7188" max="7188" width="13.28515625" style="2" customWidth="1"/>
    <col min="7189" max="7425" width="8.7109375" style="2"/>
    <col min="7426" max="7426" width="17.28515625" style="2" customWidth="1"/>
    <col min="7427" max="7427" width="12.5703125" style="2" customWidth="1"/>
    <col min="7428" max="7428" width="13" style="2" customWidth="1"/>
    <col min="7429" max="7429" width="13.42578125" style="2" customWidth="1"/>
    <col min="7430" max="7430" width="19.5703125" style="2" customWidth="1"/>
    <col min="7431" max="7432" width="17.42578125" style="2" customWidth="1"/>
    <col min="7433" max="7433" width="19.5703125" style="2" customWidth="1"/>
    <col min="7434" max="7434" width="15.85546875" style="2" customWidth="1"/>
    <col min="7435" max="7435" width="14.5703125" style="2" customWidth="1"/>
    <col min="7436" max="7438" width="0" style="2" hidden="1" customWidth="1"/>
    <col min="7439" max="7440" width="14.42578125" style="2" customWidth="1"/>
    <col min="7441" max="7441" width="11.7109375" style="2" customWidth="1"/>
    <col min="7442" max="7442" width="13.28515625" style="2" customWidth="1"/>
    <col min="7443" max="7443" width="10.5703125" style="2" bestFit="1" customWidth="1"/>
    <col min="7444" max="7444" width="13.28515625" style="2" customWidth="1"/>
    <col min="7445" max="7681" width="8.7109375" style="2"/>
    <col min="7682" max="7682" width="17.28515625" style="2" customWidth="1"/>
    <col min="7683" max="7683" width="12.5703125" style="2" customWidth="1"/>
    <col min="7684" max="7684" width="13" style="2" customWidth="1"/>
    <col min="7685" max="7685" width="13.42578125" style="2" customWidth="1"/>
    <col min="7686" max="7686" width="19.5703125" style="2" customWidth="1"/>
    <col min="7687" max="7688" width="17.42578125" style="2" customWidth="1"/>
    <col min="7689" max="7689" width="19.5703125" style="2" customWidth="1"/>
    <col min="7690" max="7690" width="15.85546875" style="2" customWidth="1"/>
    <col min="7691" max="7691" width="14.5703125" style="2" customWidth="1"/>
    <col min="7692" max="7694" width="0" style="2" hidden="1" customWidth="1"/>
    <col min="7695" max="7696" width="14.42578125" style="2" customWidth="1"/>
    <col min="7697" max="7697" width="11.7109375" style="2" customWidth="1"/>
    <col min="7698" max="7698" width="13.28515625" style="2" customWidth="1"/>
    <col min="7699" max="7699" width="10.5703125" style="2" bestFit="1" customWidth="1"/>
    <col min="7700" max="7700" width="13.28515625" style="2" customWidth="1"/>
    <col min="7701" max="7937" width="8.7109375" style="2"/>
    <col min="7938" max="7938" width="17.28515625" style="2" customWidth="1"/>
    <col min="7939" max="7939" width="12.5703125" style="2" customWidth="1"/>
    <col min="7940" max="7940" width="13" style="2" customWidth="1"/>
    <col min="7941" max="7941" width="13.42578125" style="2" customWidth="1"/>
    <col min="7942" max="7942" width="19.5703125" style="2" customWidth="1"/>
    <col min="7943" max="7944" width="17.42578125" style="2" customWidth="1"/>
    <col min="7945" max="7945" width="19.5703125" style="2" customWidth="1"/>
    <col min="7946" max="7946" width="15.85546875" style="2" customWidth="1"/>
    <col min="7947" max="7947" width="14.5703125" style="2" customWidth="1"/>
    <col min="7948" max="7950" width="0" style="2" hidden="1" customWidth="1"/>
    <col min="7951" max="7952" width="14.42578125" style="2" customWidth="1"/>
    <col min="7953" max="7953" width="11.7109375" style="2" customWidth="1"/>
    <col min="7954" max="7954" width="13.28515625" style="2" customWidth="1"/>
    <col min="7955" max="7955" width="10.5703125" style="2" bestFit="1" customWidth="1"/>
    <col min="7956" max="7956" width="13.28515625" style="2" customWidth="1"/>
    <col min="7957" max="8193" width="8.7109375" style="2"/>
    <col min="8194" max="8194" width="17.28515625" style="2" customWidth="1"/>
    <col min="8195" max="8195" width="12.5703125" style="2" customWidth="1"/>
    <col min="8196" max="8196" width="13" style="2" customWidth="1"/>
    <col min="8197" max="8197" width="13.42578125" style="2" customWidth="1"/>
    <col min="8198" max="8198" width="19.5703125" style="2" customWidth="1"/>
    <col min="8199" max="8200" width="17.42578125" style="2" customWidth="1"/>
    <col min="8201" max="8201" width="19.5703125" style="2" customWidth="1"/>
    <col min="8202" max="8202" width="15.85546875" style="2" customWidth="1"/>
    <col min="8203" max="8203" width="14.5703125" style="2" customWidth="1"/>
    <col min="8204" max="8206" width="0" style="2" hidden="1" customWidth="1"/>
    <col min="8207" max="8208" width="14.42578125" style="2" customWidth="1"/>
    <col min="8209" max="8209" width="11.7109375" style="2" customWidth="1"/>
    <col min="8210" max="8210" width="13.28515625" style="2" customWidth="1"/>
    <col min="8211" max="8211" width="10.5703125" style="2" bestFit="1" customWidth="1"/>
    <col min="8212" max="8212" width="13.28515625" style="2" customWidth="1"/>
    <col min="8213" max="8449" width="8.7109375" style="2"/>
    <col min="8450" max="8450" width="17.28515625" style="2" customWidth="1"/>
    <col min="8451" max="8451" width="12.5703125" style="2" customWidth="1"/>
    <col min="8452" max="8452" width="13" style="2" customWidth="1"/>
    <col min="8453" max="8453" width="13.42578125" style="2" customWidth="1"/>
    <col min="8454" max="8454" width="19.5703125" style="2" customWidth="1"/>
    <col min="8455" max="8456" width="17.42578125" style="2" customWidth="1"/>
    <col min="8457" max="8457" width="19.5703125" style="2" customWidth="1"/>
    <col min="8458" max="8458" width="15.85546875" style="2" customWidth="1"/>
    <col min="8459" max="8459" width="14.5703125" style="2" customWidth="1"/>
    <col min="8460" max="8462" width="0" style="2" hidden="1" customWidth="1"/>
    <col min="8463" max="8464" width="14.42578125" style="2" customWidth="1"/>
    <col min="8465" max="8465" width="11.7109375" style="2" customWidth="1"/>
    <col min="8466" max="8466" width="13.28515625" style="2" customWidth="1"/>
    <col min="8467" max="8467" width="10.5703125" style="2" bestFit="1" customWidth="1"/>
    <col min="8468" max="8468" width="13.28515625" style="2" customWidth="1"/>
    <col min="8469" max="8705" width="8.7109375" style="2"/>
    <col min="8706" max="8706" width="17.28515625" style="2" customWidth="1"/>
    <col min="8707" max="8707" width="12.5703125" style="2" customWidth="1"/>
    <col min="8708" max="8708" width="13" style="2" customWidth="1"/>
    <col min="8709" max="8709" width="13.42578125" style="2" customWidth="1"/>
    <col min="8710" max="8710" width="19.5703125" style="2" customWidth="1"/>
    <col min="8711" max="8712" width="17.42578125" style="2" customWidth="1"/>
    <col min="8713" max="8713" width="19.5703125" style="2" customWidth="1"/>
    <col min="8714" max="8714" width="15.85546875" style="2" customWidth="1"/>
    <col min="8715" max="8715" width="14.5703125" style="2" customWidth="1"/>
    <col min="8716" max="8718" width="0" style="2" hidden="1" customWidth="1"/>
    <col min="8719" max="8720" width="14.42578125" style="2" customWidth="1"/>
    <col min="8721" max="8721" width="11.7109375" style="2" customWidth="1"/>
    <col min="8722" max="8722" width="13.28515625" style="2" customWidth="1"/>
    <col min="8723" max="8723" width="10.5703125" style="2" bestFit="1" customWidth="1"/>
    <col min="8724" max="8724" width="13.28515625" style="2" customWidth="1"/>
    <col min="8725" max="8961" width="8.7109375" style="2"/>
    <col min="8962" max="8962" width="17.28515625" style="2" customWidth="1"/>
    <col min="8963" max="8963" width="12.5703125" style="2" customWidth="1"/>
    <col min="8964" max="8964" width="13" style="2" customWidth="1"/>
    <col min="8965" max="8965" width="13.42578125" style="2" customWidth="1"/>
    <col min="8966" max="8966" width="19.5703125" style="2" customWidth="1"/>
    <col min="8967" max="8968" width="17.42578125" style="2" customWidth="1"/>
    <col min="8969" max="8969" width="19.5703125" style="2" customWidth="1"/>
    <col min="8970" max="8970" width="15.85546875" style="2" customWidth="1"/>
    <col min="8971" max="8971" width="14.5703125" style="2" customWidth="1"/>
    <col min="8972" max="8974" width="0" style="2" hidden="1" customWidth="1"/>
    <col min="8975" max="8976" width="14.42578125" style="2" customWidth="1"/>
    <col min="8977" max="8977" width="11.7109375" style="2" customWidth="1"/>
    <col min="8978" max="8978" width="13.28515625" style="2" customWidth="1"/>
    <col min="8979" max="8979" width="10.5703125" style="2" bestFit="1" customWidth="1"/>
    <col min="8980" max="8980" width="13.28515625" style="2" customWidth="1"/>
    <col min="8981" max="9217" width="8.7109375" style="2"/>
    <col min="9218" max="9218" width="17.28515625" style="2" customWidth="1"/>
    <col min="9219" max="9219" width="12.5703125" style="2" customWidth="1"/>
    <col min="9220" max="9220" width="13" style="2" customWidth="1"/>
    <col min="9221" max="9221" width="13.42578125" style="2" customWidth="1"/>
    <col min="9222" max="9222" width="19.5703125" style="2" customWidth="1"/>
    <col min="9223" max="9224" width="17.42578125" style="2" customWidth="1"/>
    <col min="9225" max="9225" width="19.5703125" style="2" customWidth="1"/>
    <col min="9226" max="9226" width="15.85546875" style="2" customWidth="1"/>
    <col min="9227" max="9227" width="14.5703125" style="2" customWidth="1"/>
    <col min="9228" max="9230" width="0" style="2" hidden="1" customWidth="1"/>
    <col min="9231" max="9232" width="14.42578125" style="2" customWidth="1"/>
    <col min="9233" max="9233" width="11.7109375" style="2" customWidth="1"/>
    <col min="9234" max="9234" width="13.28515625" style="2" customWidth="1"/>
    <col min="9235" max="9235" width="10.5703125" style="2" bestFit="1" customWidth="1"/>
    <col min="9236" max="9236" width="13.28515625" style="2" customWidth="1"/>
    <col min="9237" max="9473" width="8.7109375" style="2"/>
    <col min="9474" max="9474" width="17.28515625" style="2" customWidth="1"/>
    <col min="9475" max="9475" width="12.5703125" style="2" customWidth="1"/>
    <col min="9476" max="9476" width="13" style="2" customWidth="1"/>
    <col min="9477" max="9477" width="13.42578125" style="2" customWidth="1"/>
    <col min="9478" max="9478" width="19.5703125" style="2" customWidth="1"/>
    <col min="9479" max="9480" width="17.42578125" style="2" customWidth="1"/>
    <col min="9481" max="9481" width="19.5703125" style="2" customWidth="1"/>
    <col min="9482" max="9482" width="15.85546875" style="2" customWidth="1"/>
    <col min="9483" max="9483" width="14.5703125" style="2" customWidth="1"/>
    <col min="9484" max="9486" width="0" style="2" hidden="1" customWidth="1"/>
    <col min="9487" max="9488" width="14.42578125" style="2" customWidth="1"/>
    <col min="9489" max="9489" width="11.7109375" style="2" customWidth="1"/>
    <col min="9490" max="9490" width="13.28515625" style="2" customWidth="1"/>
    <col min="9491" max="9491" width="10.5703125" style="2" bestFit="1" customWidth="1"/>
    <col min="9492" max="9492" width="13.28515625" style="2" customWidth="1"/>
    <col min="9493" max="9729" width="8.7109375" style="2"/>
    <col min="9730" max="9730" width="17.28515625" style="2" customWidth="1"/>
    <col min="9731" max="9731" width="12.5703125" style="2" customWidth="1"/>
    <col min="9732" max="9732" width="13" style="2" customWidth="1"/>
    <col min="9733" max="9733" width="13.42578125" style="2" customWidth="1"/>
    <col min="9734" max="9734" width="19.5703125" style="2" customWidth="1"/>
    <col min="9735" max="9736" width="17.42578125" style="2" customWidth="1"/>
    <col min="9737" max="9737" width="19.5703125" style="2" customWidth="1"/>
    <col min="9738" max="9738" width="15.85546875" style="2" customWidth="1"/>
    <col min="9739" max="9739" width="14.5703125" style="2" customWidth="1"/>
    <col min="9740" max="9742" width="0" style="2" hidden="1" customWidth="1"/>
    <col min="9743" max="9744" width="14.42578125" style="2" customWidth="1"/>
    <col min="9745" max="9745" width="11.7109375" style="2" customWidth="1"/>
    <col min="9746" max="9746" width="13.28515625" style="2" customWidth="1"/>
    <col min="9747" max="9747" width="10.5703125" style="2" bestFit="1" customWidth="1"/>
    <col min="9748" max="9748" width="13.28515625" style="2" customWidth="1"/>
    <col min="9749" max="9985" width="8.7109375" style="2"/>
    <col min="9986" max="9986" width="17.28515625" style="2" customWidth="1"/>
    <col min="9987" max="9987" width="12.5703125" style="2" customWidth="1"/>
    <col min="9988" max="9988" width="13" style="2" customWidth="1"/>
    <col min="9989" max="9989" width="13.42578125" style="2" customWidth="1"/>
    <col min="9990" max="9990" width="19.5703125" style="2" customWidth="1"/>
    <col min="9991" max="9992" width="17.42578125" style="2" customWidth="1"/>
    <col min="9993" max="9993" width="19.5703125" style="2" customWidth="1"/>
    <col min="9994" max="9994" width="15.85546875" style="2" customWidth="1"/>
    <col min="9995" max="9995" width="14.5703125" style="2" customWidth="1"/>
    <col min="9996" max="9998" width="0" style="2" hidden="1" customWidth="1"/>
    <col min="9999" max="10000" width="14.42578125" style="2" customWidth="1"/>
    <col min="10001" max="10001" width="11.7109375" style="2" customWidth="1"/>
    <col min="10002" max="10002" width="13.28515625" style="2" customWidth="1"/>
    <col min="10003" max="10003" width="10.5703125" style="2" bestFit="1" customWidth="1"/>
    <col min="10004" max="10004" width="13.28515625" style="2" customWidth="1"/>
    <col min="10005" max="10241" width="8.7109375" style="2"/>
    <col min="10242" max="10242" width="17.28515625" style="2" customWidth="1"/>
    <col min="10243" max="10243" width="12.5703125" style="2" customWidth="1"/>
    <col min="10244" max="10244" width="13" style="2" customWidth="1"/>
    <col min="10245" max="10245" width="13.42578125" style="2" customWidth="1"/>
    <col min="10246" max="10246" width="19.5703125" style="2" customWidth="1"/>
    <col min="10247" max="10248" width="17.42578125" style="2" customWidth="1"/>
    <col min="10249" max="10249" width="19.5703125" style="2" customWidth="1"/>
    <col min="10250" max="10250" width="15.85546875" style="2" customWidth="1"/>
    <col min="10251" max="10251" width="14.5703125" style="2" customWidth="1"/>
    <col min="10252" max="10254" width="0" style="2" hidden="1" customWidth="1"/>
    <col min="10255" max="10256" width="14.42578125" style="2" customWidth="1"/>
    <col min="10257" max="10257" width="11.7109375" style="2" customWidth="1"/>
    <col min="10258" max="10258" width="13.28515625" style="2" customWidth="1"/>
    <col min="10259" max="10259" width="10.5703125" style="2" bestFit="1" customWidth="1"/>
    <col min="10260" max="10260" width="13.28515625" style="2" customWidth="1"/>
    <col min="10261" max="10497" width="8.7109375" style="2"/>
    <col min="10498" max="10498" width="17.28515625" style="2" customWidth="1"/>
    <col min="10499" max="10499" width="12.5703125" style="2" customWidth="1"/>
    <col min="10500" max="10500" width="13" style="2" customWidth="1"/>
    <col min="10501" max="10501" width="13.42578125" style="2" customWidth="1"/>
    <col min="10502" max="10502" width="19.5703125" style="2" customWidth="1"/>
    <col min="10503" max="10504" width="17.42578125" style="2" customWidth="1"/>
    <col min="10505" max="10505" width="19.5703125" style="2" customWidth="1"/>
    <col min="10506" max="10506" width="15.85546875" style="2" customWidth="1"/>
    <col min="10507" max="10507" width="14.5703125" style="2" customWidth="1"/>
    <col min="10508" max="10510" width="0" style="2" hidden="1" customWidth="1"/>
    <col min="10511" max="10512" width="14.42578125" style="2" customWidth="1"/>
    <col min="10513" max="10513" width="11.7109375" style="2" customWidth="1"/>
    <col min="10514" max="10514" width="13.28515625" style="2" customWidth="1"/>
    <col min="10515" max="10515" width="10.5703125" style="2" bestFit="1" customWidth="1"/>
    <col min="10516" max="10516" width="13.28515625" style="2" customWidth="1"/>
    <col min="10517" max="10753" width="8.7109375" style="2"/>
    <col min="10754" max="10754" width="17.28515625" style="2" customWidth="1"/>
    <col min="10755" max="10755" width="12.5703125" style="2" customWidth="1"/>
    <col min="10756" max="10756" width="13" style="2" customWidth="1"/>
    <col min="10757" max="10757" width="13.42578125" style="2" customWidth="1"/>
    <col min="10758" max="10758" width="19.5703125" style="2" customWidth="1"/>
    <col min="10759" max="10760" width="17.42578125" style="2" customWidth="1"/>
    <col min="10761" max="10761" width="19.5703125" style="2" customWidth="1"/>
    <col min="10762" max="10762" width="15.85546875" style="2" customWidth="1"/>
    <col min="10763" max="10763" width="14.5703125" style="2" customWidth="1"/>
    <col min="10764" max="10766" width="0" style="2" hidden="1" customWidth="1"/>
    <col min="10767" max="10768" width="14.42578125" style="2" customWidth="1"/>
    <col min="10769" max="10769" width="11.7109375" style="2" customWidth="1"/>
    <col min="10770" max="10770" width="13.28515625" style="2" customWidth="1"/>
    <col min="10771" max="10771" width="10.5703125" style="2" bestFit="1" customWidth="1"/>
    <col min="10772" max="10772" width="13.28515625" style="2" customWidth="1"/>
    <col min="10773" max="11009" width="8.7109375" style="2"/>
    <col min="11010" max="11010" width="17.28515625" style="2" customWidth="1"/>
    <col min="11011" max="11011" width="12.5703125" style="2" customWidth="1"/>
    <col min="11012" max="11012" width="13" style="2" customWidth="1"/>
    <col min="11013" max="11013" width="13.42578125" style="2" customWidth="1"/>
    <col min="11014" max="11014" width="19.5703125" style="2" customWidth="1"/>
    <col min="11015" max="11016" width="17.42578125" style="2" customWidth="1"/>
    <col min="11017" max="11017" width="19.5703125" style="2" customWidth="1"/>
    <col min="11018" max="11018" width="15.85546875" style="2" customWidth="1"/>
    <col min="11019" max="11019" width="14.5703125" style="2" customWidth="1"/>
    <col min="11020" max="11022" width="0" style="2" hidden="1" customWidth="1"/>
    <col min="11023" max="11024" width="14.42578125" style="2" customWidth="1"/>
    <col min="11025" max="11025" width="11.7109375" style="2" customWidth="1"/>
    <col min="11026" max="11026" width="13.28515625" style="2" customWidth="1"/>
    <col min="11027" max="11027" width="10.5703125" style="2" bestFit="1" customWidth="1"/>
    <col min="11028" max="11028" width="13.28515625" style="2" customWidth="1"/>
    <col min="11029" max="11265" width="8.7109375" style="2"/>
    <col min="11266" max="11266" width="17.28515625" style="2" customWidth="1"/>
    <col min="11267" max="11267" width="12.5703125" style="2" customWidth="1"/>
    <col min="11268" max="11268" width="13" style="2" customWidth="1"/>
    <col min="11269" max="11269" width="13.42578125" style="2" customWidth="1"/>
    <col min="11270" max="11270" width="19.5703125" style="2" customWidth="1"/>
    <col min="11271" max="11272" width="17.42578125" style="2" customWidth="1"/>
    <col min="11273" max="11273" width="19.5703125" style="2" customWidth="1"/>
    <col min="11274" max="11274" width="15.85546875" style="2" customWidth="1"/>
    <col min="11275" max="11275" width="14.5703125" style="2" customWidth="1"/>
    <col min="11276" max="11278" width="0" style="2" hidden="1" customWidth="1"/>
    <col min="11279" max="11280" width="14.42578125" style="2" customWidth="1"/>
    <col min="11281" max="11281" width="11.7109375" style="2" customWidth="1"/>
    <col min="11282" max="11282" width="13.28515625" style="2" customWidth="1"/>
    <col min="11283" max="11283" width="10.5703125" style="2" bestFit="1" customWidth="1"/>
    <col min="11284" max="11284" width="13.28515625" style="2" customWidth="1"/>
    <col min="11285" max="11521" width="8.7109375" style="2"/>
    <col min="11522" max="11522" width="17.28515625" style="2" customWidth="1"/>
    <col min="11523" max="11523" width="12.5703125" style="2" customWidth="1"/>
    <col min="11524" max="11524" width="13" style="2" customWidth="1"/>
    <col min="11525" max="11525" width="13.42578125" style="2" customWidth="1"/>
    <col min="11526" max="11526" width="19.5703125" style="2" customWidth="1"/>
    <col min="11527" max="11528" width="17.42578125" style="2" customWidth="1"/>
    <col min="11529" max="11529" width="19.5703125" style="2" customWidth="1"/>
    <col min="11530" max="11530" width="15.85546875" style="2" customWidth="1"/>
    <col min="11531" max="11531" width="14.5703125" style="2" customWidth="1"/>
    <col min="11532" max="11534" width="0" style="2" hidden="1" customWidth="1"/>
    <col min="11535" max="11536" width="14.42578125" style="2" customWidth="1"/>
    <col min="11537" max="11537" width="11.7109375" style="2" customWidth="1"/>
    <col min="11538" max="11538" width="13.28515625" style="2" customWidth="1"/>
    <col min="11539" max="11539" width="10.5703125" style="2" bestFit="1" customWidth="1"/>
    <col min="11540" max="11540" width="13.28515625" style="2" customWidth="1"/>
    <col min="11541" max="11777" width="8.7109375" style="2"/>
    <col min="11778" max="11778" width="17.28515625" style="2" customWidth="1"/>
    <col min="11779" max="11779" width="12.5703125" style="2" customWidth="1"/>
    <col min="11780" max="11780" width="13" style="2" customWidth="1"/>
    <col min="11781" max="11781" width="13.42578125" style="2" customWidth="1"/>
    <col min="11782" max="11782" width="19.5703125" style="2" customWidth="1"/>
    <col min="11783" max="11784" width="17.42578125" style="2" customWidth="1"/>
    <col min="11785" max="11785" width="19.5703125" style="2" customWidth="1"/>
    <col min="11786" max="11786" width="15.85546875" style="2" customWidth="1"/>
    <col min="11787" max="11787" width="14.5703125" style="2" customWidth="1"/>
    <col min="11788" max="11790" width="0" style="2" hidden="1" customWidth="1"/>
    <col min="11791" max="11792" width="14.42578125" style="2" customWidth="1"/>
    <col min="11793" max="11793" width="11.7109375" style="2" customWidth="1"/>
    <col min="11794" max="11794" width="13.28515625" style="2" customWidth="1"/>
    <col min="11795" max="11795" width="10.5703125" style="2" bestFit="1" customWidth="1"/>
    <col min="11796" max="11796" width="13.28515625" style="2" customWidth="1"/>
    <col min="11797" max="12033" width="8.7109375" style="2"/>
    <col min="12034" max="12034" width="17.28515625" style="2" customWidth="1"/>
    <col min="12035" max="12035" width="12.5703125" style="2" customWidth="1"/>
    <col min="12036" max="12036" width="13" style="2" customWidth="1"/>
    <col min="12037" max="12037" width="13.42578125" style="2" customWidth="1"/>
    <col min="12038" max="12038" width="19.5703125" style="2" customWidth="1"/>
    <col min="12039" max="12040" width="17.42578125" style="2" customWidth="1"/>
    <col min="12041" max="12041" width="19.5703125" style="2" customWidth="1"/>
    <col min="12042" max="12042" width="15.85546875" style="2" customWidth="1"/>
    <col min="12043" max="12043" width="14.5703125" style="2" customWidth="1"/>
    <col min="12044" max="12046" width="0" style="2" hidden="1" customWidth="1"/>
    <col min="12047" max="12048" width="14.42578125" style="2" customWidth="1"/>
    <col min="12049" max="12049" width="11.7109375" style="2" customWidth="1"/>
    <col min="12050" max="12050" width="13.28515625" style="2" customWidth="1"/>
    <col min="12051" max="12051" width="10.5703125" style="2" bestFit="1" customWidth="1"/>
    <col min="12052" max="12052" width="13.28515625" style="2" customWidth="1"/>
    <col min="12053" max="12289" width="8.7109375" style="2"/>
    <col min="12290" max="12290" width="17.28515625" style="2" customWidth="1"/>
    <col min="12291" max="12291" width="12.5703125" style="2" customWidth="1"/>
    <col min="12292" max="12292" width="13" style="2" customWidth="1"/>
    <col min="12293" max="12293" width="13.42578125" style="2" customWidth="1"/>
    <col min="12294" max="12294" width="19.5703125" style="2" customWidth="1"/>
    <col min="12295" max="12296" width="17.42578125" style="2" customWidth="1"/>
    <col min="12297" max="12297" width="19.5703125" style="2" customWidth="1"/>
    <col min="12298" max="12298" width="15.85546875" style="2" customWidth="1"/>
    <col min="12299" max="12299" width="14.5703125" style="2" customWidth="1"/>
    <col min="12300" max="12302" width="0" style="2" hidden="1" customWidth="1"/>
    <col min="12303" max="12304" width="14.42578125" style="2" customWidth="1"/>
    <col min="12305" max="12305" width="11.7109375" style="2" customWidth="1"/>
    <col min="12306" max="12306" width="13.28515625" style="2" customWidth="1"/>
    <col min="12307" max="12307" width="10.5703125" style="2" bestFit="1" customWidth="1"/>
    <col min="12308" max="12308" width="13.28515625" style="2" customWidth="1"/>
    <col min="12309" max="12545" width="8.7109375" style="2"/>
    <col min="12546" max="12546" width="17.28515625" style="2" customWidth="1"/>
    <col min="12547" max="12547" width="12.5703125" style="2" customWidth="1"/>
    <col min="12548" max="12548" width="13" style="2" customWidth="1"/>
    <col min="12549" max="12549" width="13.42578125" style="2" customWidth="1"/>
    <col min="12550" max="12550" width="19.5703125" style="2" customWidth="1"/>
    <col min="12551" max="12552" width="17.42578125" style="2" customWidth="1"/>
    <col min="12553" max="12553" width="19.5703125" style="2" customWidth="1"/>
    <col min="12554" max="12554" width="15.85546875" style="2" customWidth="1"/>
    <col min="12555" max="12555" width="14.5703125" style="2" customWidth="1"/>
    <col min="12556" max="12558" width="0" style="2" hidden="1" customWidth="1"/>
    <col min="12559" max="12560" width="14.42578125" style="2" customWidth="1"/>
    <col min="12561" max="12561" width="11.7109375" style="2" customWidth="1"/>
    <col min="12562" max="12562" width="13.28515625" style="2" customWidth="1"/>
    <col min="12563" max="12563" width="10.5703125" style="2" bestFit="1" customWidth="1"/>
    <col min="12564" max="12564" width="13.28515625" style="2" customWidth="1"/>
    <col min="12565" max="12801" width="8.7109375" style="2"/>
    <col min="12802" max="12802" width="17.28515625" style="2" customWidth="1"/>
    <col min="12803" max="12803" width="12.5703125" style="2" customWidth="1"/>
    <col min="12804" max="12804" width="13" style="2" customWidth="1"/>
    <col min="12805" max="12805" width="13.42578125" style="2" customWidth="1"/>
    <col min="12806" max="12806" width="19.5703125" style="2" customWidth="1"/>
    <col min="12807" max="12808" width="17.42578125" style="2" customWidth="1"/>
    <col min="12809" max="12809" width="19.5703125" style="2" customWidth="1"/>
    <col min="12810" max="12810" width="15.85546875" style="2" customWidth="1"/>
    <col min="12811" max="12811" width="14.5703125" style="2" customWidth="1"/>
    <col min="12812" max="12814" width="0" style="2" hidden="1" customWidth="1"/>
    <col min="12815" max="12816" width="14.42578125" style="2" customWidth="1"/>
    <col min="12817" max="12817" width="11.7109375" style="2" customWidth="1"/>
    <col min="12818" max="12818" width="13.28515625" style="2" customWidth="1"/>
    <col min="12819" max="12819" width="10.5703125" style="2" bestFit="1" customWidth="1"/>
    <col min="12820" max="12820" width="13.28515625" style="2" customWidth="1"/>
    <col min="12821" max="13057" width="8.7109375" style="2"/>
    <col min="13058" max="13058" width="17.28515625" style="2" customWidth="1"/>
    <col min="13059" max="13059" width="12.5703125" style="2" customWidth="1"/>
    <col min="13060" max="13060" width="13" style="2" customWidth="1"/>
    <col min="13061" max="13061" width="13.42578125" style="2" customWidth="1"/>
    <col min="13062" max="13062" width="19.5703125" style="2" customWidth="1"/>
    <col min="13063" max="13064" width="17.42578125" style="2" customWidth="1"/>
    <col min="13065" max="13065" width="19.5703125" style="2" customWidth="1"/>
    <col min="13066" max="13066" width="15.85546875" style="2" customWidth="1"/>
    <col min="13067" max="13067" width="14.5703125" style="2" customWidth="1"/>
    <col min="13068" max="13070" width="0" style="2" hidden="1" customWidth="1"/>
    <col min="13071" max="13072" width="14.42578125" style="2" customWidth="1"/>
    <col min="13073" max="13073" width="11.7109375" style="2" customWidth="1"/>
    <col min="13074" max="13074" width="13.28515625" style="2" customWidth="1"/>
    <col min="13075" max="13075" width="10.5703125" style="2" bestFit="1" customWidth="1"/>
    <col min="13076" max="13076" width="13.28515625" style="2" customWidth="1"/>
    <col min="13077" max="13313" width="8.7109375" style="2"/>
    <col min="13314" max="13314" width="17.28515625" style="2" customWidth="1"/>
    <col min="13315" max="13315" width="12.5703125" style="2" customWidth="1"/>
    <col min="13316" max="13316" width="13" style="2" customWidth="1"/>
    <col min="13317" max="13317" width="13.42578125" style="2" customWidth="1"/>
    <col min="13318" max="13318" width="19.5703125" style="2" customWidth="1"/>
    <col min="13319" max="13320" width="17.42578125" style="2" customWidth="1"/>
    <col min="13321" max="13321" width="19.5703125" style="2" customWidth="1"/>
    <col min="13322" max="13322" width="15.85546875" style="2" customWidth="1"/>
    <col min="13323" max="13323" width="14.5703125" style="2" customWidth="1"/>
    <col min="13324" max="13326" width="0" style="2" hidden="1" customWidth="1"/>
    <col min="13327" max="13328" width="14.42578125" style="2" customWidth="1"/>
    <col min="13329" max="13329" width="11.7109375" style="2" customWidth="1"/>
    <col min="13330" max="13330" width="13.28515625" style="2" customWidth="1"/>
    <col min="13331" max="13331" width="10.5703125" style="2" bestFit="1" customWidth="1"/>
    <col min="13332" max="13332" width="13.28515625" style="2" customWidth="1"/>
    <col min="13333" max="13569" width="8.7109375" style="2"/>
    <col min="13570" max="13570" width="17.28515625" style="2" customWidth="1"/>
    <col min="13571" max="13571" width="12.5703125" style="2" customWidth="1"/>
    <col min="13572" max="13572" width="13" style="2" customWidth="1"/>
    <col min="13573" max="13573" width="13.42578125" style="2" customWidth="1"/>
    <col min="13574" max="13574" width="19.5703125" style="2" customWidth="1"/>
    <col min="13575" max="13576" width="17.42578125" style="2" customWidth="1"/>
    <col min="13577" max="13577" width="19.5703125" style="2" customWidth="1"/>
    <col min="13578" max="13578" width="15.85546875" style="2" customWidth="1"/>
    <col min="13579" max="13579" width="14.5703125" style="2" customWidth="1"/>
    <col min="13580" max="13582" width="0" style="2" hidden="1" customWidth="1"/>
    <col min="13583" max="13584" width="14.42578125" style="2" customWidth="1"/>
    <col min="13585" max="13585" width="11.7109375" style="2" customWidth="1"/>
    <col min="13586" max="13586" width="13.28515625" style="2" customWidth="1"/>
    <col min="13587" max="13587" width="10.5703125" style="2" bestFit="1" customWidth="1"/>
    <col min="13588" max="13588" width="13.28515625" style="2" customWidth="1"/>
    <col min="13589" max="13825" width="8.7109375" style="2"/>
    <col min="13826" max="13826" width="17.28515625" style="2" customWidth="1"/>
    <col min="13827" max="13827" width="12.5703125" style="2" customWidth="1"/>
    <col min="13828" max="13828" width="13" style="2" customWidth="1"/>
    <col min="13829" max="13829" width="13.42578125" style="2" customWidth="1"/>
    <col min="13830" max="13830" width="19.5703125" style="2" customWidth="1"/>
    <col min="13831" max="13832" width="17.42578125" style="2" customWidth="1"/>
    <col min="13833" max="13833" width="19.5703125" style="2" customWidth="1"/>
    <col min="13834" max="13834" width="15.85546875" style="2" customWidth="1"/>
    <col min="13835" max="13835" width="14.5703125" style="2" customWidth="1"/>
    <col min="13836" max="13838" width="0" style="2" hidden="1" customWidth="1"/>
    <col min="13839" max="13840" width="14.42578125" style="2" customWidth="1"/>
    <col min="13841" max="13841" width="11.7109375" style="2" customWidth="1"/>
    <col min="13842" max="13842" width="13.28515625" style="2" customWidth="1"/>
    <col min="13843" max="13843" width="10.5703125" style="2" bestFit="1" customWidth="1"/>
    <col min="13844" max="13844" width="13.28515625" style="2" customWidth="1"/>
    <col min="13845" max="14081" width="8.7109375" style="2"/>
    <col min="14082" max="14082" width="17.28515625" style="2" customWidth="1"/>
    <col min="14083" max="14083" width="12.5703125" style="2" customWidth="1"/>
    <col min="14084" max="14084" width="13" style="2" customWidth="1"/>
    <col min="14085" max="14085" width="13.42578125" style="2" customWidth="1"/>
    <col min="14086" max="14086" width="19.5703125" style="2" customWidth="1"/>
    <col min="14087" max="14088" width="17.42578125" style="2" customWidth="1"/>
    <col min="14089" max="14089" width="19.5703125" style="2" customWidth="1"/>
    <col min="14090" max="14090" width="15.85546875" style="2" customWidth="1"/>
    <col min="14091" max="14091" width="14.5703125" style="2" customWidth="1"/>
    <col min="14092" max="14094" width="0" style="2" hidden="1" customWidth="1"/>
    <col min="14095" max="14096" width="14.42578125" style="2" customWidth="1"/>
    <col min="14097" max="14097" width="11.7109375" style="2" customWidth="1"/>
    <col min="14098" max="14098" width="13.28515625" style="2" customWidth="1"/>
    <col min="14099" max="14099" width="10.5703125" style="2" bestFit="1" customWidth="1"/>
    <col min="14100" max="14100" width="13.28515625" style="2" customWidth="1"/>
    <col min="14101" max="14337" width="8.7109375" style="2"/>
    <col min="14338" max="14338" width="17.28515625" style="2" customWidth="1"/>
    <col min="14339" max="14339" width="12.5703125" style="2" customWidth="1"/>
    <col min="14340" max="14340" width="13" style="2" customWidth="1"/>
    <col min="14341" max="14341" width="13.42578125" style="2" customWidth="1"/>
    <col min="14342" max="14342" width="19.5703125" style="2" customWidth="1"/>
    <col min="14343" max="14344" width="17.42578125" style="2" customWidth="1"/>
    <col min="14345" max="14345" width="19.5703125" style="2" customWidth="1"/>
    <col min="14346" max="14346" width="15.85546875" style="2" customWidth="1"/>
    <col min="14347" max="14347" width="14.5703125" style="2" customWidth="1"/>
    <col min="14348" max="14350" width="0" style="2" hidden="1" customWidth="1"/>
    <col min="14351" max="14352" width="14.42578125" style="2" customWidth="1"/>
    <col min="14353" max="14353" width="11.7109375" style="2" customWidth="1"/>
    <col min="14354" max="14354" width="13.28515625" style="2" customWidth="1"/>
    <col min="14355" max="14355" width="10.5703125" style="2" bestFit="1" customWidth="1"/>
    <col min="14356" max="14356" width="13.28515625" style="2" customWidth="1"/>
    <col min="14357" max="14593" width="8.7109375" style="2"/>
    <col min="14594" max="14594" width="17.28515625" style="2" customWidth="1"/>
    <col min="14595" max="14595" width="12.5703125" style="2" customWidth="1"/>
    <col min="14596" max="14596" width="13" style="2" customWidth="1"/>
    <col min="14597" max="14597" width="13.42578125" style="2" customWidth="1"/>
    <col min="14598" max="14598" width="19.5703125" style="2" customWidth="1"/>
    <col min="14599" max="14600" width="17.42578125" style="2" customWidth="1"/>
    <col min="14601" max="14601" width="19.5703125" style="2" customWidth="1"/>
    <col min="14602" max="14602" width="15.85546875" style="2" customWidth="1"/>
    <col min="14603" max="14603" width="14.5703125" style="2" customWidth="1"/>
    <col min="14604" max="14606" width="0" style="2" hidden="1" customWidth="1"/>
    <col min="14607" max="14608" width="14.42578125" style="2" customWidth="1"/>
    <col min="14609" max="14609" width="11.7109375" style="2" customWidth="1"/>
    <col min="14610" max="14610" width="13.28515625" style="2" customWidth="1"/>
    <col min="14611" max="14611" width="10.5703125" style="2" bestFit="1" customWidth="1"/>
    <col min="14612" max="14612" width="13.28515625" style="2" customWidth="1"/>
    <col min="14613" max="14849" width="8.7109375" style="2"/>
    <col min="14850" max="14850" width="17.28515625" style="2" customWidth="1"/>
    <col min="14851" max="14851" width="12.5703125" style="2" customWidth="1"/>
    <col min="14852" max="14852" width="13" style="2" customWidth="1"/>
    <col min="14853" max="14853" width="13.42578125" style="2" customWidth="1"/>
    <col min="14854" max="14854" width="19.5703125" style="2" customWidth="1"/>
    <col min="14855" max="14856" width="17.42578125" style="2" customWidth="1"/>
    <col min="14857" max="14857" width="19.5703125" style="2" customWidth="1"/>
    <col min="14858" max="14858" width="15.85546875" style="2" customWidth="1"/>
    <col min="14859" max="14859" width="14.5703125" style="2" customWidth="1"/>
    <col min="14860" max="14862" width="0" style="2" hidden="1" customWidth="1"/>
    <col min="14863" max="14864" width="14.42578125" style="2" customWidth="1"/>
    <col min="14865" max="14865" width="11.7109375" style="2" customWidth="1"/>
    <col min="14866" max="14866" width="13.28515625" style="2" customWidth="1"/>
    <col min="14867" max="14867" width="10.5703125" style="2" bestFit="1" customWidth="1"/>
    <col min="14868" max="14868" width="13.28515625" style="2" customWidth="1"/>
    <col min="14869" max="15105" width="8.7109375" style="2"/>
    <col min="15106" max="15106" width="17.28515625" style="2" customWidth="1"/>
    <col min="15107" max="15107" width="12.5703125" style="2" customWidth="1"/>
    <col min="15108" max="15108" width="13" style="2" customWidth="1"/>
    <col min="15109" max="15109" width="13.42578125" style="2" customWidth="1"/>
    <col min="15110" max="15110" width="19.5703125" style="2" customWidth="1"/>
    <col min="15111" max="15112" width="17.42578125" style="2" customWidth="1"/>
    <col min="15113" max="15113" width="19.5703125" style="2" customWidth="1"/>
    <col min="15114" max="15114" width="15.85546875" style="2" customWidth="1"/>
    <col min="15115" max="15115" width="14.5703125" style="2" customWidth="1"/>
    <col min="15116" max="15118" width="0" style="2" hidden="1" customWidth="1"/>
    <col min="15119" max="15120" width="14.42578125" style="2" customWidth="1"/>
    <col min="15121" max="15121" width="11.7109375" style="2" customWidth="1"/>
    <col min="15122" max="15122" width="13.28515625" style="2" customWidth="1"/>
    <col min="15123" max="15123" width="10.5703125" style="2" bestFit="1" customWidth="1"/>
    <col min="15124" max="15124" width="13.28515625" style="2" customWidth="1"/>
    <col min="15125" max="15361" width="8.7109375" style="2"/>
    <col min="15362" max="15362" width="17.28515625" style="2" customWidth="1"/>
    <col min="15363" max="15363" width="12.5703125" style="2" customWidth="1"/>
    <col min="15364" max="15364" width="13" style="2" customWidth="1"/>
    <col min="15365" max="15365" width="13.42578125" style="2" customWidth="1"/>
    <col min="15366" max="15366" width="19.5703125" style="2" customWidth="1"/>
    <col min="15367" max="15368" width="17.42578125" style="2" customWidth="1"/>
    <col min="15369" max="15369" width="19.5703125" style="2" customWidth="1"/>
    <col min="15370" max="15370" width="15.85546875" style="2" customWidth="1"/>
    <col min="15371" max="15371" width="14.5703125" style="2" customWidth="1"/>
    <col min="15372" max="15374" width="0" style="2" hidden="1" customWidth="1"/>
    <col min="15375" max="15376" width="14.42578125" style="2" customWidth="1"/>
    <col min="15377" max="15377" width="11.7109375" style="2" customWidth="1"/>
    <col min="15378" max="15378" width="13.28515625" style="2" customWidth="1"/>
    <col min="15379" max="15379" width="10.5703125" style="2" bestFit="1" customWidth="1"/>
    <col min="15380" max="15380" width="13.28515625" style="2" customWidth="1"/>
    <col min="15381" max="15617" width="8.7109375" style="2"/>
    <col min="15618" max="15618" width="17.28515625" style="2" customWidth="1"/>
    <col min="15619" max="15619" width="12.5703125" style="2" customWidth="1"/>
    <col min="15620" max="15620" width="13" style="2" customWidth="1"/>
    <col min="15621" max="15621" width="13.42578125" style="2" customWidth="1"/>
    <col min="15622" max="15622" width="19.5703125" style="2" customWidth="1"/>
    <col min="15623" max="15624" width="17.42578125" style="2" customWidth="1"/>
    <col min="15625" max="15625" width="19.5703125" style="2" customWidth="1"/>
    <col min="15626" max="15626" width="15.85546875" style="2" customWidth="1"/>
    <col min="15627" max="15627" width="14.5703125" style="2" customWidth="1"/>
    <col min="15628" max="15630" width="0" style="2" hidden="1" customWidth="1"/>
    <col min="15631" max="15632" width="14.42578125" style="2" customWidth="1"/>
    <col min="15633" max="15633" width="11.7109375" style="2" customWidth="1"/>
    <col min="15634" max="15634" width="13.28515625" style="2" customWidth="1"/>
    <col min="15635" max="15635" width="10.5703125" style="2" bestFit="1" customWidth="1"/>
    <col min="15636" max="15636" width="13.28515625" style="2" customWidth="1"/>
    <col min="15637" max="15873" width="8.7109375" style="2"/>
    <col min="15874" max="15874" width="17.28515625" style="2" customWidth="1"/>
    <col min="15875" max="15875" width="12.5703125" style="2" customWidth="1"/>
    <col min="15876" max="15876" width="13" style="2" customWidth="1"/>
    <col min="15877" max="15877" width="13.42578125" style="2" customWidth="1"/>
    <col min="15878" max="15878" width="19.5703125" style="2" customWidth="1"/>
    <col min="15879" max="15880" width="17.42578125" style="2" customWidth="1"/>
    <col min="15881" max="15881" width="19.5703125" style="2" customWidth="1"/>
    <col min="15882" max="15882" width="15.85546875" style="2" customWidth="1"/>
    <col min="15883" max="15883" width="14.5703125" style="2" customWidth="1"/>
    <col min="15884" max="15886" width="0" style="2" hidden="1" customWidth="1"/>
    <col min="15887" max="15888" width="14.42578125" style="2" customWidth="1"/>
    <col min="15889" max="15889" width="11.7109375" style="2" customWidth="1"/>
    <col min="15890" max="15890" width="13.28515625" style="2" customWidth="1"/>
    <col min="15891" max="15891" width="10.5703125" style="2" bestFit="1" customWidth="1"/>
    <col min="15892" max="15892" width="13.28515625" style="2" customWidth="1"/>
    <col min="15893" max="16129" width="8.7109375" style="2"/>
    <col min="16130" max="16130" width="17.28515625" style="2" customWidth="1"/>
    <col min="16131" max="16131" width="12.5703125" style="2" customWidth="1"/>
    <col min="16132" max="16132" width="13" style="2" customWidth="1"/>
    <col min="16133" max="16133" width="13.42578125" style="2" customWidth="1"/>
    <col min="16134" max="16134" width="19.5703125" style="2" customWidth="1"/>
    <col min="16135" max="16136" width="17.42578125" style="2" customWidth="1"/>
    <col min="16137" max="16137" width="19.5703125" style="2" customWidth="1"/>
    <col min="16138" max="16138" width="15.85546875" style="2" customWidth="1"/>
    <col min="16139" max="16139" width="14.5703125" style="2" customWidth="1"/>
    <col min="16140" max="16142" width="0" style="2" hidden="1" customWidth="1"/>
    <col min="16143" max="16144" width="14.42578125" style="2" customWidth="1"/>
    <col min="16145" max="16145" width="11.7109375" style="2" customWidth="1"/>
    <col min="16146" max="16146" width="13.28515625" style="2" customWidth="1"/>
    <col min="16147" max="16147" width="10.5703125" style="2" bestFit="1" customWidth="1"/>
    <col min="16148" max="16148" width="13.28515625" style="2" customWidth="1"/>
    <col min="16149" max="16384" width="8.7109375" style="2"/>
  </cols>
  <sheetData>
    <row r="2" spans="1:20" ht="21">
      <c r="A2" s="1" t="s">
        <v>0</v>
      </c>
    </row>
    <row r="3" spans="1:20">
      <c r="A3" s="3" t="str">
        <f>'[36]Air Bawah Tanah'!A3</f>
        <v>Bulan :  Maret 2021</v>
      </c>
      <c r="P3" s="4"/>
    </row>
    <row r="4" spans="1:20">
      <c r="L4" s="2" t="s">
        <v>1</v>
      </c>
      <c r="M4" s="2" t="s">
        <v>2</v>
      </c>
    </row>
    <row r="5" spans="1:20" ht="32.25" customHeight="1">
      <c r="A5" s="5" t="s">
        <v>3</v>
      </c>
      <c r="B5" s="5" t="s">
        <v>4</v>
      </c>
      <c r="C5" s="5" t="s">
        <v>5</v>
      </c>
      <c r="D5" s="5" t="s">
        <v>25</v>
      </c>
      <c r="E5" s="6" t="s">
        <v>6</v>
      </c>
      <c r="F5" s="5" t="s">
        <v>7</v>
      </c>
      <c r="G5" s="68" t="s">
        <v>8</v>
      </c>
      <c r="H5" s="9" t="s">
        <v>9</v>
      </c>
      <c r="I5" s="10" t="s">
        <v>10</v>
      </c>
      <c r="J5" s="6" t="s">
        <v>11</v>
      </c>
      <c r="L5" s="11">
        <v>3400</v>
      </c>
      <c r="M5" s="11">
        <v>12000</v>
      </c>
      <c r="O5" s="12" t="s">
        <v>12</v>
      </c>
      <c r="P5" s="12"/>
    </row>
    <row r="6" spans="1:20" s="62" customFormat="1" ht="24.95" customHeight="1">
      <c r="A6" s="13" t="s">
        <v>17</v>
      </c>
      <c r="B6" s="52">
        <v>6.241935483870968</v>
      </c>
      <c r="C6" s="56">
        <v>20.741935483870968</v>
      </c>
      <c r="D6" s="117">
        <f>E6*1000/2678400</f>
        <v>10.841528795001487</v>
      </c>
      <c r="E6" s="69">
        <v>29037.950724531984</v>
      </c>
      <c r="F6" s="2">
        <v>0</v>
      </c>
      <c r="G6" s="70">
        <v>0</v>
      </c>
      <c r="H6" s="2">
        <v>250</v>
      </c>
      <c r="I6" s="27">
        <f>(F6*3500)+(G6*13000)+(H6*13000)</f>
        <v>3250000</v>
      </c>
      <c r="J6" s="21">
        <f>I6/E6</f>
        <v>111.92249862364837</v>
      </c>
      <c r="K6" s="59"/>
      <c r="L6" s="60">
        <f>F6*$L$5</f>
        <v>0</v>
      </c>
      <c r="M6" s="60">
        <f>G6*$M$5</f>
        <v>0</v>
      </c>
      <c r="N6" s="60">
        <f>L6+M6</f>
        <v>0</v>
      </c>
      <c r="O6" s="61">
        <f>F6/30</f>
        <v>0</v>
      </c>
      <c r="P6" s="61">
        <f>O6*220</f>
        <v>0</v>
      </c>
      <c r="Q6" s="61">
        <f>G6/30</f>
        <v>0</v>
      </c>
      <c r="R6" s="61">
        <f>Q6*220</f>
        <v>0</v>
      </c>
    </row>
    <row r="7" spans="1:20" s="62" customFormat="1" ht="24.95" customHeight="1">
      <c r="A7" s="13" t="s">
        <v>19</v>
      </c>
      <c r="B7" s="52">
        <v>6.6258064516129016</v>
      </c>
      <c r="C7" s="56">
        <v>10.96774193548387</v>
      </c>
      <c r="D7" s="117">
        <f t="shared" ref="D7:D8" si="0">E7*1000/2678400</f>
        <v>34.293066397833456</v>
      </c>
      <c r="E7" s="71">
        <v>91850.549039957128</v>
      </c>
      <c r="F7" s="2">
        <v>0</v>
      </c>
      <c r="G7" s="72">
        <v>0</v>
      </c>
      <c r="H7" s="2">
        <v>125</v>
      </c>
      <c r="I7" s="27">
        <f>(F7*3500)+(G7*13000)+(H7*13000)</f>
        <v>1625000</v>
      </c>
      <c r="J7" s="21">
        <f>I7/E7</f>
        <v>17.691783195472105</v>
      </c>
      <c r="K7" s="59"/>
      <c r="L7" s="60">
        <f>F7*$L$5</f>
        <v>0</v>
      </c>
      <c r="M7" s="66"/>
      <c r="N7" s="60"/>
      <c r="O7" s="61">
        <f>F7/30</f>
        <v>0</v>
      </c>
      <c r="P7" s="61">
        <f>O7*220</f>
        <v>0</v>
      </c>
      <c r="Q7" s="61">
        <f>G7/30</f>
        <v>0</v>
      </c>
      <c r="R7" s="61">
        <f>Q7*220</f>
        <v>0</v>
      </c>
    </row>
    <row r="8" spans="1:20" s="62" customFormat="1" ht="24.95" customHeight="1">
      <c r="A8" s="13" t="s">
        <v>20</v>
      </c>
      <c r="B8" s="52">
        <v>6.4419354838709655</v>
      </c>
      <c r="C8" s="56">
        <v>17.967741935483872</v>
      </c>
      <c r="D8" s="117">
        <f t="shared" si="0"/>
        <v>94.517793668440973</v>
      </c>
      <c r="E8" s="71">
        <v>253156.45856155231</v>
      </c>
      <c r="F8" s="2">
        <v>11725</v>
      </c>
      <c r="G8" s="72">
        <v>0</v>
      </c>
      <c r="H8" s="2">
        <v>2325</v>
      </c>
      <c r="I8" s="27">
        <f>(F8*3500)+(G8*13000)+(H8*13000)</f>
        <v>71262500</v>
      </c>
      <c r="J8" s="21">
        <f>I8/E8</f>
        <v>281.4958796821424</v>
      </c>
      <c r="K8" s="59"/>
      <c r="L8" s="60">
        <f>F8*$L$5</f>
        <v>39865000</v>
      </c>
      <c r="M8" s="66"/>
      <c r="N8" s="60"/>
      <c r="O8" s="61">
        <f>F8/30</f>
        <v>390.83333333333331</v>
      </c>
      <c r="P8" s="61">
        <f>O8*220</f>
        <v>85983.333333333328</v>
      </c>
      <c r="Q8" s="61">
        <f>G8/30</f>
        <v>0</v>
      </c>
      <c r="R8" s="61">
        <f>Q8*220</f>
        <v>0</v>
      </c>
    </row>
    <row r="9" spans="1:20" ht="24.95" customHeight="1">
      <c r="A9" s="36" t="s">
        <v>22</v>
      </c>
      <c r="B9" s="37">
        <f>AVERAGE(B6:B8)</f>
        <v>6.4365591397849444</v>
      </c>
      <c r="C9" s="38">
        <f>AVERAGE(C6:C8)</f>
        <v>16.559139784946236</v>
      </c>
      <c r="D9" s="37">
        <f>AVERAGE(D6:D8)</f>
        <v>46.55079628709197</v>
      </c>
      <c r="E9" s="39">
        <f>SUM(E6:E8)</f>
        <v>374044.95832604141</v>
      </c>
      <c r="F9" s="73">
        <f>SUM(F6:F8)</f>
        <v>11725</v>
      </c>
      <c r="G9" s="39">
        <f>SUM(G6:G8)</f>
        <v>0</v>
      </c>
      <c r="H9" s="74">
        <f>SUM(H6:H8)</f>
        <v>2700</v>
      </c>
      <c r="I9" s="40">
        <f>SUM(I6:I8)</f>
        <v>76137500</v>
      </c>
      <c r="J9" s="40">
        <f>I9/E9</f>
        <v>203.55173437101564</v>
      </c>
      <c r="O9" s="41"/>
      <c r="Q9" s="12"/>
      <c r="R9" s="12"/>
    </row>
    <row r="10" spans="1:20">
      <c r="N10" s="42"/>
      <c r="Q10" s="12"/>
      <c r="R10" s="12"/>
      <c r="T10" s="43"/>
    </row>
    <row r="11" spans="1:20">
      <c r="E11" s="44"/>
      <c r="F11" s="45">
        <f>F9*3850</f>
        <v>45141250</v>
      </c>
      <c r="G11" s="22">
        <f>G9*16500</f>
        <v>0</v>
      </c>
      <c r="H11" s="22"/>
      <c r="I11" s="45">
        <f>F11+G11</f>
        <v>45141250</v>
      </c>
      <c r="T11" s="4"/>
    </row>
    <row r="12" spans="1:20">
      <c r="F12" s="12"/>
      <c r="G12" s="12"/>
      <c r="H12" s="12"/>
      <c r="I12" s="46">
        <f>I11/E9</f>
        <v>120.68402205451467</v>
      </c>
    </row>
  </sheetData>
  <sheetProtection selectLockedCells="1" selectUnlockedCells="1"/>
  <pageMargins left="0.7" right="0.7" top="0.75" bottom="0.75" header="0.51180555555555551" footer="0.51180555555555551"/>
  <pageSetup firstPageNumber="0" orientation="portrait" horizontalDpi="300" verticalDpi="300" r:id="rId1"/>
  <headerFooter alignWithMargins="0"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>
    <tabColor rgb="FF00B050"/>
  </sheetPr>
  <dimension ref="A2:T12"/>
  <sheetViews>
    <sheetView zoomScale="85" zoomScaleNormal="85" workbookViewId="0">
      <selection activeCell="B6" sqref="B6:J6"/>
    </sheetView>
  </sheetViews>
  <sheetFormatPr defaultRowHeight="15"/>
  <cols>
    <col min="1" max="1" width="17.28515625" style="2" customWidth="1"/>
    <col min="2" max="2" width="12.5703125" style="2" customWidth="1"/>
    <col min="3" max="3" width="13" style="2" customWidth="1"/>
    <col min="4" max="4" width="18" style="2" bestFit="1" customWidth="1"/>
    <col min="5" max="5" width="13.42578125" style="2" customWidth="1"/>
    <col min="6" max="6" width="19.5703125" style="2" customWidth="1"/>
    <col min="7" max="8" width="17.42578125" style="2" customWidth="1"/>
    <col min="9" max="9" width="19.5703125" style="2" customWidth="1"/>
    <col min="10" max="10" width="15.85546875" style="2" customWidth="1"/>
    <col min="11" max="11" width="14.5703125" style="2" customWidth="1"/>
    <col min="12" max="14" width="0" style="2" hidden="1" customWidth="1"/>
    <col min="15" max="16" width="14.42578125" style="2" customWidth="1"/>
    <col min="17" max="17" width="11.7109375" style="2" customWidth="1"/>
    <col min="18" max="18" width="13.28515625" style="2" customWidth="1"/>
    <col min="19" max="19" width="10.5703125" style="2" bestFit="1" customWidth="1"/>
    <col min="20" max="20" width="13.28515625" style="2" customWidth="1"/>
    <col min="21" max="257" width="8.7109375" style="2"/>
    <col min="258" max="258" width="17.28515625" style="2" customWidth="1"/>
    <col min="259" max="259" width="12.5703125" style="2" customWidth="1"/>
    <col min="260" max="260" width="13" style="2" customWidth="1"/>
    <col min="261" max="261" width="13.42578125" style="2" customWidth="1"/>
    <col min="262" max="262" width="19.5703125" style="2" customWidth="1"/>
    <col min="263" max="264" width="17.42578125" style="2" customWidth="1"/>
    <col min="265" max="265" width="19.5703125" style="2" customWidth="1"/>
    <col min="266" max="266" width="15.85546875" style="2" customWidth="1"/>
    <col min="267" max="267" width="14.5703125" style="2" customWidth="1"/>
    <col min="268" max="270" width="0" style="2" hidden="1" customWidth="1"/>
    <col min="271" max="272" width="14.42578125" style="2" customWidth="1"/>
    <col min="273" max="273" width="11.7109375" style="2" customWidth="1"/>
    <col min="274" max="274" width="13.28515625" style="2" customWidth="1"/>
    <col min="275" max="275" width="10.5703125" style="2" bestFit="1" customWidth="1"/>
    <col min="276" max="276" width="13.28515625" style="2" customWidth="1"/>
    <col min="277" max="513" width="8.7109375" style="2"/>
    <col min="514" max="514" width="17.28515625" style="2" customWidth="1"/>
    <col min="515" max="515" width="12.5703125" style="2" customWidth="1"/>
    <col min="516" max="516" width="13" style="2" customWidth="1"/>
    <col min="517" max="517" width="13.42578125" style="2" customWidth="1"/>
    <col min="518" max="518" width="19.5703125" style="2" customWidth="1"/>
    <col min="519" max="520" width="17.42578125" style="2" customWidth="1"/>
    <col min="521" max="521" width="19.5703125" style="2" customWidth="1"/>
    <col min="522" max="522" width="15.85546875" style="2" customWidth="1"/>
    <col min="523" max="523" width="14.5703125" style="2" customWidth="1"/>
    <col min="524" max="526" width="0" style="2" hidden="1" customWidth="1"/>
    <col min="527" max="528" width="14.42578125" style="2" customWidth="1"/>
    <col min="529" max="529" width="11.7109375" style="2" customWidth="1"/>
    <col min="530" max="530" width="13.28515625" style="2" customWidth="1"/>
    <col min="531" max="531" width="10.5703125" style="2" bestFit="1" customWidth="1"/>
    <col min="532" max="532" width="13.28515625" style="2" customWidth="1"/>
    <col min="533" max="769" width="8.7109375" style="2"/>
    <col min="770" max="770" width="17.28515625" style="2" customWidth="1"/>
    <col min="771" max="771" width="12.5703125" style="2" customWidth="1"/>
    <col min="772" max="772" width="13" style="2" customWidth="1"/>
    <col min="773" max="773" width="13.42578125" style="2" customWidth="1"/>
    <col min="774" max="774" width="19.5703125" style="2" customWidth="1"/>
    <col min="775" max="776" width="17.42578125" style="2" customWidth="1"/>
    <col min="777" max="777" width="19.5703125" style="2" customWidth="1"/>
    <col min="778" max="778" width="15.85546875" style="2" customWidth="1"/>
    <col min="779" max="779" width="14.5703125" style="2" customWidth="1"/>
    <col min="780" max="782" width="0" style="2" hidden="1" customWidth="1"/>
    <col min="783" max="784" width="14.42578125" style="2" customWidth="1"/>
    <col min="785" max="785" width="11.7109375" style="2" customWidth="1"/>
    <col min="786" max="786" width="13.28515625" style="2" customWidth="1"/>
    <col min="787" max="787" width="10.5703125" style="2" bestFit="1" customWidth="1"/>
    <col min="788" max="788" width="13.28515625" style="2" customWidth="1"/>
    <col min="789" max="1025" width="8.7109375" style="2"/>
    <col min="1026" max="1026" width="17.28515625" style="2" customWidth="1"/>
    <col min="1027" max="1027" width="12.5703125" style="2" customWidth="1"/>
    <col min="1028" max="1028" width="13" style="2" customWidth="1"/>
    <col min="1029" max="1029" width="13.42578125" style="2" customWidth="1"/>
    <col min="1030" max="1030" width="19.5703125" style="2" customWidth="1"/>
    <col min="1031" max="1032" width="17.42578125" style="2" customWidth="1"/>
    <col min="1033" max="1033" width="19.5703125" style="2" customWidth="1"/>
    <col min="1034" max="1034" width="15.85546875" style="2" customWidth="1"/>
    <col min="1035" max="1035" width="14.5703125" style="2" customWidth="1"/>
    <col min="1036" max="1038" width="0" style="2" hidden="1" customWidth="1"/>
    <col min="1039" max="1040" width="14.42578125" style="2" customWidth="1"/>
    <col min="1041" max="1041" width="11.7109375" style="2" customWidth="1"/>
    <col min="1042" max="1042" width="13.28515625" style="2" customWidth="1"/>
    <col min="1043" max="1043" width="10.5703125" style="2" bestFit="1" customWidth="1"/>
    <col min="1044" max="1044" width="13.28515625" style="2" customWidth="1"/>
    <col min="1045" max="1281" width="8.7109375" style="2"/>
    <col min="1282" max="1282" width="17.28515625" style="2" customWidth="1"/>
    <col min="1283" max="1283" width="12.5703125" style="2" customWidth="1"/>
    <col min="1284" max="1284" width="13" style="2" customWidth="1"/>
    <col min="1285" max="1285" width="13.42578125" style="2" customWidth="1"/>
    <col min="1286" max="1286" width="19.5703125" style="2" customWidth="1"/>
    <col min="1287" max="1288" width="17.42578125" style="2" customWidth="1"/>
    <col min="1289" max="1289" width="19.5703125" style="2" customWidth="1"/>
    <col min="1290" max="1290" width="15.85546875" style="2" customWidth="1"/>
    <col min="1291" max="1291" width="14.5703125" style="2" customWidth="1"/>
    <col min="1292" max="1294" width="0" style="2" hidden="1" customWidth="1"/>
    <col min="1295" max="1296" width="14.42578125" style="2" customWidth="1"/>
    <col min="1297" max="1297" width="11.7109375" style="2" customWidth="1"/>
    <col min="1298" max="1298" width="13.28515625" style="2" customWidth="1"/>
    <col min="1299" max="1299" width="10.5703125" style="2" bestFit="1" customWidth="1"/>
    <col min="1300" max="1300" width="13.28515625" style="2" customWidth="1"/>
    <col min="1301" max="1537" width="8.7109375" style="2"/>
    <col min="1538" max="1538" width="17.28515625" style="2" customWidth="1"/>
    <col min="1539" max="1539" width="12.5703125" style="2" customWidth="1"/>
    <col min="1540" max="1540" width="13" style="2" customWidth="1"/>
    <col min="1541" max="1541" width="13.42578125" style="2" customWidth="1"/>
    <col min="1542" max="1542" width="19.5703125" style="2" customWidth="1"/>
    <col min="1543" max="1544" width="17.42578125" style="2" customWidth="1"/>
    <col min="1545" max="1545" width="19.5703125" style="2" customWidth="1"/>
    <col min="1546" max="1546" width="15.85546875" style="2" customWidth="1"/>
    <col min="1547" max="1547" width="14.5703125" style="2" customWidth="1"/>
    <col min="1548" max="1550" width="0" style="2" hidden="1" customWidth="1"/>
    <col min="1551" max="1552" width="14.42578125" style="2" customWidth="1"/>
    <col min="1553" max="1553" width="11.7109375" style="2" customWidth="1"/>
    <col min="1554" max="1554" width="13.28515625" style="2" customWidth="1"/>
    <col min="1555" max="1555" width="10.5703125" style="2" bestFit="1" customWidth="1"/>
    <col min="1556" max="1556" width="13.28515625" style="2" customWidth="1"/>
    <col min="1557" max="1793" width="8.7109375" style="2"/>
    <col min="1794" max="1794" width="17.28515625" style="2" customWidth="1"/>
    <col min="1795" max="1795" width="12.5703125" style="2" customWidth="1"/>
    <col min="1796" max="1796" width="13" style="2" customWidth="1"/>
    <col min="1797" max="1797" width="13.42578125" style="2" customWidth="1"/>
    <col min="1798" max="1798" width="19.5703125" style="2" customWidth="1"/>
    <col min="1799" max="1800" width="17.42578125" style="2" customWidth="1"/>
    <col min="1801" max="1801" width="19.5703125" style="2" customWidth="1"/>
    <col min="1802" max="1802" width="15.85546875" style="2" customWidth="1"/>
    <col min="1803" max="1803" width="14.5703125" style="2" customWidth="1"/>
    <col min="1804" max="1806" width="0" style="2" hidden="1" customWidth="1"/>
    <col min="1807" max="1808" width="14.42578125" style="2" customWidth="1"/>
    <col min="1809" max="1809" width="11.7109375" style="2" customWidth="1"/>
    <col min="1810" max="1810" width="13.28515625" style="2" customWidth="1"/>
    <col min="1811" max="1811" width="10.5703125" style="2" bestFit="1" customWidth="1"/>
    <col min="1812" max="1812" width="13.28515625" style="2" customWidth="1"/>
    <col min="1813" max="2049" width="8.7109375" style="2"/>
    <col min="2050" max="2050" width="17.28515625" style="2" customWidth="1"/>
    <col min="2051" max="2051" width="12.5703125" style="2" customWidth="1"/>
    <col min="2052" max="2052" width="13" style="2" customWidth="1"/>
    <col min="2053" max="2053" width="13.42578125" style="2" customWidth="1"/>
    <col min="2054" max="2054" width="19.5703125" style="2" customWidth="1"/>
    <col min="2055" max="2056" width="17.42578125" style="2" customWidth="1"/>
    <col min="2057" max="2057" width="19.5703125" style="2" customWidth="1"/>
    <col min="2058" max="2058" width="15.85546875" style="2" customWidth="1"/>
    <col min="2059" max="2059" width="14.5703125" style="2" customWidth="1"/>
    <col min="2060" max="2062" width="0" style="2" hidden="1" customWidth="1"/>
    <col min="2063" max="2064" width="14.42578125" style="2" customWidth="1"/>
    <col min="2065" max="2065" width="11.7109375" style="2" customWidth="1"/>
    <col min="2066" max="2066" width="13.28515625" style="2" customWidth="1"/>
    <col min="2067" max="2067" width="10.5703125" style="2" bestFit="1" customWidth="1"/>
    <col min="2068" max="2068" width="13.28515625" style="2" customWidth="1"/>
    <col min="2069" max="2305" width="8.7109375" style="2"/>
    <col min="2306" max="2306" width="17.28515625" style="2" customWidth="1"/>
    <col min="2307" max="2307" width="12.5703125" style="2" customWidth="1"/>
    <col min="2308" max="2308" width="13" style="2" customWidth="1"/>
    <col min="2309" max="2309" width="13.42578125" style="2" customWidth="1"/>
    <col min="2310" max="2310" width="19.5703125" style="2" customWidth="1"/>
    <col min="2311" max="2312" width="17.42578125" style="2" customWidth="1"/>
    <col min="2313" max="2313" width="19.5703125" style="2" customWidth="1"/>
    <col min="2314" max="2314" width="15.85546875" style="2" customWidth="1"/>
    <col min="2315" max="2315" width="14.5703125" style="2" customWidth="1"/>
    <col min="2316" max="2318" width="0" style="2" hidden="1" customWidth="1"/>
    <col min="2319" max="2320" width="14.42578125" style="2" customWidth="1"/>
    <col min="2321" max="2321" width="11.7109375" style="2" customWidth="1"/>
    <col min="2322" max="2322" width="13.28515625" style="2" customWidth="1"/>
    <col min="2323" max="2323" width="10.5703125" style="2" bestFit="1" customWidth="1"/>
    <col min="2324" max="2324" width="13.28515625" style="2" customWidth="1"/>
    <col min="2325" max="2561" width="8.7109375" style="2"/>
    <col min="2562" max="2562" width="17.28515625" style="2" customWidth="1"/>
    <col min="2563" max="2563" width="12.5703125" style="2" customWidth="1"/>
    <col min="2564" max="2564" width="13" style="2" customWidth="1"/>
    <col min="2565" max="2565" width="13.42578125" style="2" customWidth="1"/>
    <col min="2566" max="2566" width="19.5703125" style="2" customWidth="1"/>
    <col min="2567" max="2568" width="17.42578125" style="2" customWidth="1"/>
    <col min="2569" max="2569" width="19.5703125" style="2" customWidth="1"/>
    <col min="2570" max="2570" width="15.85546875" style="2" customWidth="1"/>
    <col min="2571" max="2571" width="14.5703125" style="2" customWidth="1"/>
    <col min="2572" max="2574" width="0" style="2" hidden="1" customWidth="1"/>
    <col min="2575" max="2576" width="14.42578125" style="2" customWidth="1"/>
    <col min="2577" max="2577" width="11.7109375" style="2" customWidth="1"/>
    <col min="2578" max="2578" width="13.28515625" style="2" customWidth="1"/>
    <col min="2579" max="2579" width="10.5703125" style="2" bestFit="1" customWidth="1"/>
    <col min="2580" max="2580" width="13.28515625" style="2" customWidth="1"/>
    <col min="2581" max="2817" width="8.7109375" style="2"/>
    <col min="2818" max="2818" width="17.28515625" style="2" customWidth="1"/>
    <col min="2819" max="2819" width="12.5703125" style="2" customWidth="1"/>
    <col min="2820" max="2820" width="13" style="2" customWidth="1"/>
    <col min="2821" max="2821" width="13.42578125" style="2" customWidth="1"/>
    <col min="2822" max="2822" width="19.5703125" style="2" customWidth="1"/>
    <col min="2823" max="2824" width="17.42578125" style="2" customWidth="1"/>
    <col min="2825" max="2825" width="19.5703125" style="2" customWidth="1"/>
    <col min="2826" max="2826" width="15.85546875" style="2" customWidth="1"/>
    <col min="2827" max="2827" width="14.5703125" style="2" customWidth="1"/>
    <col min="2828" max="2830" width="0" style="2" hidden="1" customWidth="1"/>
    <col min="2831" max="2832" width="14.42578125" style="2" customWidth="1"/>
    <col min="2833" max="2833" width="11.7109375" style="2" customWidth="1"/>
    <col min="2834" max="2834" width="13.28515625" style="2" customWidth="1"/>
    <col min="2835" max="2835" width="10.5703125" style="2" bestFit="1" customWidth="1"/>
    <col min="2836" max="2836" width="13.28515625" style="2" customWidth="1"/>
    <col min="2837" max="3073" width="8.7109375" style="2"/>
    <col min="3074" max="3074" width="17.28515625" style="2" customWidth="1"/>
    <col min="3075" max="3075" width="12.5703125" style="2" customWidth="1"/>
    <col min="3076" max="3076" width="13" style="2" customWidth="1"/>
    <col min="3077" max="3077" width="13.42578125" style="2" customWidth="1"/>
    <col min="3078" max="3078" width="19.5703125" style="2" customWidth="1"/>
    <col min="3079" max="3080" width="17.42578125" style="2" customWidth="1"/>
    <col min="3081" max="3081" width="19.5703125" style="2" customWidth="1"/>
    <col min="3082" max="3082" width="15.85546875" style="2" customWidth="1"/>
    <col min="3083" max="3083" width="14.5703125" style="2" customWidth="1"/>
    <col min="3084" max="3086" width="0" style="2" hidden="1" customWidth="1"/>
    <col min="3087" max="3088" width="14.42578125" style="2" customWidth="1"/>
    <col min="3089" max="3089" width="11.7109375" style="2" customWidth="1"/>
    <col min="3090" max="3090" width="13.28515625" style="2" customWidth="1"/>
    <col min="3091" max="3091" width="10.5703125" style="2" bestFit="1" customWidth="1"/>
    <col min="3092" max="3092" width="13.28515625" style="2" customWidth="1"/>
    <col min="3093" max="3329" width="8.7109375" style="2"/>
    <col min="3330" max="3330" width="17.28515625" style="2" customWidth="1"/>
    <col min="3331" max="3331" width="12.5703125" style="2" customWidth="1"/>
    <col min="3332" max="3332" width="13" style="2" customWidth="1"/>
    <col min="3333" max="3333" width="13.42578125" style="2" customWidth="1"/>
    <col min="3334" max="3334" width="19.5703125" style="2" customWidth="1"/>
    <col min="3335" max="3336" width="17.42578125" style="2" customWidth="1"/>
    <col min="3337" max="3337" width="19.5703125" style="2" customWidth="1"/>
    <col min="3338" max="3338" width="15.85546875" style="2" customWidth="1"/>
    <col min="3339" max="3339" width="14.5703125" style="2" customWidth="1"/>
    <col min="3340" max="3342" width="0" style="2" hidden="1" customWidth="1"/>
    <col min="3343" max="3344" width="14.42578125" style="2" customWidth="1"/>
    <col min="3345" max="3345" width="11.7109375" style="2" customWidth="1"/>
    <col min="3346" max="3346" width="13.28515625" style="2" customWidth="1"/>
    <col min="3347" max="3347" width="10.5703125" style="2" bestFit="1" customWidth="1"/>
    <col min="3348" max="3348" width="13.28515625" style="2" customWidth="1"/>
    <col min="3349" max="3585" width="8.7109375" style="2"/>
    <col min="3586" max="3586" width="17.28515625" style="2" customWidth="1"/>
    <col min="3587" max="3587" width="12.5703125" style="2" customWidth="1"/>
    <col min="3588" max="3588" width="13" style="2" customWidth="1"/>
    <col min="3589" max="3589" width="13.42578125" style="2" customWidth="1"/>
    <col min="3590" max="3590" width="19.5703125" style="2" customWidth="1"/>
    <col min="3591" max="3592" width="17.42578125" style="2" customWidth="1"/>
    <col min="3593" max="3593" width="19.5703125" style="2" customWidth="1"/>
    <col min="3594" max="3594" width="15.85546875" style="2" customWidth="1"/>
    <col min="3595" max="3595" width="14.5703125" style="2" customWidth="1"/>
    <col min="3596" max="3598" width="0" style="2" hidden="1" customWidth="1"/>
    <col min="3599" max="3600" width="14.42578125" style="2" customWidth="1"/>
    <col min="3601" max="3601" width="11.7109375" style="2" customWidth="1"/>
    <col min="3602" max="3602" width="13.28515625" style="2" customWidth="1"/>
    <col min="3603" max="3603" width="10.5703125" style="2" bestFit="1" customWidth="1"/>
    <col min="3604" max="3604" width="13.28515625" style="2" customWidth="1"/>
    <col min="3605" max="3841" width="8.7109375" style="2"/>
    <col min="3842" max="3842" width="17.28515625" style="2" customWidth="1"/>
    <col min="3843" max="3843" width="12.5703125" style="2" customWidth="1"/>
    <col min="3844" max="3844" width="13" style="2" customWidth="1"/>
    <col min="3845" max="3845" width="13.42578125" style="2" customWidth="1"/>
    <col min="3846" max="3846" width="19.5703125" style="2" customWidth="1"/>
    <col min="3847" max="3848" width="17.42578125" style="2" customWidth="1"/>
    <col min="3849" max="3849" width="19.5703125" style="2" customWidth="1"/>
    <col min="3850" max="3850" width="15.85546875" style="2" customWidth="1"/>
    <col min="3851" max="3851" width="14.5703125" style="2" customWidth="1"/>
    <col min="3852" max="3854" width="0" style="2" hidden="1" customWidth="1"/>
    <col min="3855" max="3856" width="14.42578125" style="2" customWidth="1"/>
    <col min="3857" max="3857" width="11.7109375" style="2" customWidth="1"/>
    <col min="3858" max="3858" width="13.28515625" style="2" customWidth="1"/>
    <col min="3859" max="3859" width="10.5703125" style="2" bestFit="1" customWidth="1"/>
    <col min="3860" max="3860" width="13.28515625" style="2" customWidth="1"/>
    <col min="3861" max="4097" width="8.7109375" style="2"/>
    <col min="4098" max="4098" width="17.28515625" style="2" customWidth="1"/>
    <col min="4099" max="4099" width="12.5703125" style="2" customWidth="1"/>
    <col min="4100" max="4100" width="13" style="2" customWidth="1"/>
    <col min="4101" max="4101" width="13.42578125" style="2" customWidth="1"/>
    <col min="4102" max="4102" width="19.5703125" style="2" customWidth="1"/>
    <col min="4103" max="4104" width="17.42578125" style="2" customWidth="1"/>
    <col min="4105" max="4105" width="19.5703125" style="2" customWidth="1"/>
    <col min="4106" max="4106" width="15.85546875" style="2" customWidth="1"/>
    <col min="4107" max="4107" width="14.5703125" style="2" customWidth="1"/>
    <col min="4108" max="4110" width="0" style="2" hidden="1" customWidth="1"/>
    <col min="4111" max="4112" width="14.42578125" style="2" customWidth="1"/>
    <col min="4113" max="4113" width="11.7109375" style="2" customWidth="1"/>
    <col min="4114" max="4114" width="13.28515625" style="2" customWidth="1"/>
    <col min="4115" max="4115" width="10.5703125" style="2" bestFit="1" customWidth="1"/>
    <col min="4116" max="4116" width="13.28515625" style="2" customWidth="1"/>
    <col min="4117" max="4353" width="8.7109375" style="2"/>
    <col min="4354" max="4354" width="17.28515625" style="2" customWidth="1"/>
    <col min="4355" max="4355" width="12.5703125" style="2" customWidth="1"/>
    <col min="4356" max="4356" width="13" style="2" customWidth="1"/>
    <col min="4357" max="4357" width="13.42578125" style="2" customWidth="1"/>
    <col min="4358" max="4358" width="19.5703125" style="2" customWidth="1"/>
    <col min="4359" max="4360" width="17.42578125" style="2" customWidth="1"/>
    <col min="4361" max="4361" width="19.5703125" style="2" customWidth="1"/>
    <col min="4362" max="4362" width="15.85546875" style="2" customWidth="1"/>
    <col min="4363" max="4363" width="14.5703125" style="2" customWidth="1"/>
    <col min="4364" max="4366" width="0" style="2" hidden="1" customWidth="1"/>
    <col min="4367" max="4368" width="14.42578125" style="2" customWidth="1"/>
    <col min="4369" max="4369" width="11.7109375" style="2" customWidth="1"/>
    <col min="4370" max="4370" width="13.28515625" style="2" customWidth="1"/>
    <col min="4371" max="4371" width="10.5703125" style="2" bestFit="1" customWidth="1"/>
    <col min="4372" max="4372" width="13.28515625" style="2" customWidth="1"/>
    <col min="4373" max="4609" width="8.7109375" style="2"/>
    <col min="4610" max="4610" width="17.28515625" style="2" customWidth="1"/>
    <col min="4611" max="4611" width="12.5703125" style="2" customWidth="1"/>
    <col min="4612" max="4612" width="13" style="2" customWidth="1"/>
    <col min="4613" max="4613" width="13.42578125" style="2" customWidth="1"/>
    <col min="4614" max="4614" width="19.5703125" style="2" customWidth="1"/>
    <col min="4615" max="4616" width="17.42578125" style="2" customWidth="1"/>
    <col min="4617" max="4617" width="19.5703125" style="2" customWidth="1"/>
    <col min="4618" max="4618" width="15.85546875" style="2" customWidth="1"/>
    <col min="4619" max="4619" width="14.5703125" style="2" customWidth="1"/>
    <col min="4620" max="4622" width="0" style="2" hidden="1" customWidth="1"/>
    <col min="4623" max="4624" width="14.42578125" style="2" customWidth="1"/>
    <col min="4625" max="4625" width="11.7109375" style="2" customWidth="1"/>
    <col min="4626" max="4626" width="13.28515625" style="2" customWidth="1"/>
    <col min="4627" max="4627" width="10.5703125" style="2" bestFit="1" customWidth="1"/>
    <col min="4628" max="4628" width="13.28515625" style="2" customWidth="1"/>
    <col min="4629" max="4865" width="8.7109375" style="2"/>
    <col min="4866" max="4866" width="17.28515625" style="2" customWidth="1"/>
    <col min="4867" max="4867" width="12.5703125" style="2" customWidth="1"/>
    <col min="4868" max="4868" width="13" style="2" customWidth="1"/>
    <col min="4869" max="4869" width="13.42578125" style="2" customWidth="1"/>
    <col min="4870" max="4870" width="19.5703125" style="2" customWidth="1"/>
    <col min="4871" max="4872" width="17.42578125" style="2" customWidth="1"/>
    <col min="4873" max="4873" width="19.5703125" style="2" customWidth="1"/>
    <col min="4874" max="4874" width="15.85546875" style="2" customWidth="1"/>
    <col min="4875" max="4875" width="14.5703125" style="2" customWidth="1"/>
    <col min="4876" max="4878" width="0" style="2" hidden="1" customWidth="1"/>
    <col min="4879" max="4880" width="14.42578125" style="2" customWidth="1"/>
    <col min="4881" max="4881" width="11.7109375" style="2" customWidth="1"/>
    <col min="4882" max="4882" width="13.28515625" style="2" customWidth="1"/>
    <col min="4883" max="4883" width="10.5703125" style="2" bestFit="1" customWidth="1"/>
    <col min="4884" max="4884" width="13.28515625" style="2" customWidth="1"/>
    <col min="4885" max="5121" width="8.7109375" style="2"/>
    <col min="5122" max="5122" width="17.28515625" style="2" customWidth="1"/>
    <col min="5123" max="5123" width="12.5703125" style="2" customWidth="1"/>
    <col min="5124" max="5124" width="13" style="2" customWidth="1"/>
    <col min="5125" max="5125" width="13.42578125" style="2" customWidth="1"/>
    <col min="5126" max="5126" width="19.5703125" style="2" customWidth="1"/>
    <col min="5127" max="5128" width="17.42578125" style="2" customWidth="1"/>
    <col min="5129" max="5129" width="19.5703125" style="2" customWidth="1"/>
    <col min="5130" max="5130" width="15.85546875" style="2" customWidth="1"/>
    <col min="5131" max="5131" width="14.5703125" style="2" customWidth="1"/>
    <col min="5132" max="5134" width="0" style="2" hidden="1" customWidth="1"/>
    <col min="5135" max="5136" width="14.42578125" style="2" customWidth="1"/>
    <col min="5137" max="5137" width="11.7109375" style="2" customWidth="1"/>
    <col min="5138" max="5138" width="13.28515625" style="2" customWidth="1"/>
    <col min="5139" max="5139" width="10.5703125" style="2" bestFit="1" customWidth="1"/>
    <col min="5140" max="5140" width="13.28515625" style="2" customWidth="1"/>
    <col min="5141" max="5377" width="8.7109375" style="2"/>
    <col min="5378" max="5378" width="17.28515625" style="2" customWidth="1"/>
    <col min="5379" max="5379" width="12.5703125" style="2" customWidth="1"/>
    <col min="5380" max="5380" width="13" style="2" customWidth="1"/>
    <col min="5381" max="5381" width="13.42578125" style="2" customWidth="1"/>
    <col min="5382" max="5382" width="19.5703125" style="2" customWidth="1"/>
    <col min="5383" max="5384" width="17.42578125" style="2" customWidth="1"/>
    <col min="5385" max="5385" width="19.5703125" style="2" customWidth="1"/>
    <col min="5386" max="5386" width="15.85546875" style="2" customWidth="1"/>
    <col min="5387" max="5387" width="14.5703125" style="2" customWidth="1"/>
    <col min="5388" max="5390" width="0" style="2" hidden="1" customWidth="1"/>
    <col min="5391" max="5392" width="14.42578125" style="2" customWidth="1"/>
    <col min="5393" max="5393" width="11.7109375" style="2" customWidth="1"/>
    <col min="5394" max="5394" width="13.28515625" style="2" customWidth="1"/>
    <col min="5395" max="5395" width="10.5703125" style="2" bestFit="1" customWidth="1"/>
    <col min="5396" max="5396" width="13.28515625" style="2" customWidth="1"/>
    <col min="5397" max="5633" width="8.7109375" style="2"/>
    <col min="5634" max="5634" width="17.28515625" style="2" customWidth="1"/>
    <col min="5635" max="5635" width="12.5703125" style="2" customWidth="1"/>
    <col min="5636" max="5636" width="13" style="2" customWidth="1"/>
    <col min="5637" max="5637" width="13.42578125" style="2" customWidth="1"/>
    <col min="5638" max="5638" width="19.5703125" style="2" customWidth="1"/>
    <col min="5639" max="5640" width="17.42578125" style="2" customWidth="1"/>
    <col min="5641" max="5641" width="19.5703125" style="2" customWidth="1"/>
    <col min="5642" max="5642" width="15.85546875" style="2" customWidth="1"/>
    <col min="5643" max="5643" width="14.5703125" style="2" customWidth="1"/>
    <col min="5644" max="5646" width="0" style="2" hidden="1" customWidth="1"/>
    <col min="5647" max="5648" width="14.42578125" style="2" customWidth="1"/>
    <col min="5649" max="5649" width="11.7109375" style="2" customWidth="1"/>
    <col min="5650" max="5650" width="13.28515625" style="2" customWidth="1"/>
    <col min="5651" max="5651" width="10.5703125" style="2" bestFit="1" customWidth="1"/>
    <col min="5652" max="5652" width="13.28515625" style="2" customWidth="1"/>
    <col min="5653" max="5889" width="8.7109375" style="2"/>
    <col min="5890" max="5890" width="17.28515625" style="2" customWidth="1"/>
    <col min="5891" max="5891" width="12.5703125" style="2" customWidth="1"/>
    <col min="5892" max="5892" width="13" style="2" customWidth="1"/>
    <col min="5893" max="5893" width="13.42578125" style="2" customWidth="1"/>
    <col min="5894" max="5894" width="19.5703125" style="2" customWidth="1"/>
    <col min="5895" max="5896" width="17.42578125" style="2" customWidth="1"/>
    <col min="5897" max="5897" width="19.5703125" style="2" customWidth="1"/>
    <col min="5898" max="5898" width="15.85546875" style="2" customWidth="1"/>
    <col min="5899" max="5899" width="14.5703125" style="2" customWidth="1"/>
    <col min="5900" max="5902" width="0" style="2" hidden="1" customWidth="1"/>
    <col min="5903" max="5904" width="14.42578125" style="2" customWidth="1"/>
    <col min="5905" max="5905" width="11.7109375" style="2" customWidth="1"/>
    <col min="5906" max="5906" width="13.28515625" style="2" customWidth="1"/>
    <col min="5907" max="5907" width="10.5703125" style="2" bestFit="1" customWidth="1"/>
    <col min="5908" max="5908" width="13.28515625" style="2" customWidth="1"/>
    <col min="5909" max="6145" width="8.7109375" style="2"/>
    <col min="6146" max="6146" width="17.28515625" style="2" customWidth="1"/>
    <col min="6147" max="6147" width="12.5703125" style="2" customWidth="1"/>
    <col min="6148" max="6148" width="13" style="2" customWidth="1"/>
    <col min="6149" max="6149" width="13.42578125" style="2" customWidth="1"/>
    <col min="6150" max="6150" width="19.5703125" style="2" customWidth="1"/>
    <col min="6151" max="6152" width="17.42578125" style="2" customWidth="1"/>
    <col min="6153" max="6153" width="19.5703125" style="2" customWidth="1"/>
    <col min="6154" max="6154" width="15.85546875" style="2" customWidth="1"/>
    <col min="6155" max="6155" width="14.5703125" style="2" customWidth="1"/>
    <col min="6156" max="6158" width="0" style="2" hidden="1" customWidth="1"/>
    <col min="6159" max="6160" width="14.42578125" style="2" customWidth="1"/>
    <col min="6161" max="6161" width="11.7109375" style="2" customWidth="1"/>
    <col min="6162" max="6162" width="13.28515625" style="2" customWidth="1"/>
    <col min="6163" max="6163" width="10.5703125" style="2" bestFit="1" customWidth="1"/>
    <col min="6164" max="6164" width="13.28515625" style="2" customWidth="1"/>
    <col min="6165" max="6401" width="8.7109375" style="2"/>
    <col min="6402" max="6402" width="17.28515625" style="2" customWidth="1"/>
    <col min="6403" max="6403" width="12.5703125" style="2" customWidth="1"/>
    <col min="6404" max="6404" width="13" style="2" customWidth="1"/>
    <col min="6405" max="6405" width="13.42578125" style="2" customWidth="1"/>
    <col min="6406" max="6406" width="19.5703125" style="2" customWidth="1"/>
    <col min="6407" max="6408" width="17.42578125" style="2" customWidth="1"/>
    <col min="6409" max="6409" width="19.5703125" style="2" customWidth="1"/>
    <col min="6410" max="6410" width="15.85546875" style="2" customWidth="1"/>
    <col min="6411" max="6411" width="14.5703125" style="2" customWidth="1"/>
    <col min="6412" max="6414" width="0" style="2" hidden="1" customWidth="1"/>
    <col min="6415" max="6416" width="14.42578125" style="2" customWidth="1"/>
    <col min="6417" max="6417" width="11.7109375" style="2" customWidth="1"/>
    <col min="6418" max="6418" width="13.28515625" style="2" customWidth="1"/>
    <col min="6419" max="6419" width="10.5703125" style="2" bestFit="1" customWidth="1"/>
    <col min="6420" max="6420" width="13.28515625" style="2" customWidth="1"/>
    <col min="6421" max="6657" width="8.7109375" style="2"/>
    <col min="6658" max="6658" width="17.28515625" style="2" customWidth="1"/>
    <col min="6659" max="6659" width="12.5703125" style="2" customWidth="1"/>
    <col min="6660" max="6660" width="13" style="2" customWidth="1"/>
    <col min="6661" max="6661" width="13.42578125" style="2" customWidth="1"/>
    <col min="6662" max="6662" width="19.5703125" style="2" customWidth="1"/>
    <col min="6663" max="6664" width="17.42578125" style="2" customWidth="1"/>
    <col min="6665" max="6665" width="19.5703125" style="2" customWidth="1"/>
    <col min="6666" max="6666" width="15.85546875" style="2" customWidth="1"/>
    <col min="6667" max="6667" width="14.5703125" style="2" customWidth="1"/>
    <col min="6668" max="6670" width="0" style="2" hidden="1" customWidth="1"/>
    <col min="6671" max="6672" width="14.42578125" style="2" customWidth="1"/>
    <col min="6673" max="6673" width="11.7109375" style="2" customWidth="1"/>
    <col min="6674" max="6674" width="13.28515625" style="2" customWidth="1"/>
    <col min="6675" max="6675" width="10.5703125" style="2" bestFit="1" customWidth="1"/>
    <col min="6676" max="6676" width="13.28515625" style="2" customWidth="1"/>
    <col min="6677" max="6913" width="8.7109375" style="2"/>
    <col min="6914" max="6914" width="17.28515625" style="2" customWidth="1"/>
    <col min="6915" max="6915" width="12.5703125" style="2" customWidth="1"/>
    <col min="6916" max="6916" width="13" style="2" customWidth="1"/>
    <col min="6917" max="6917" width="13.42578125" style="2" customWidth="1"/>
    <col min="6918" max="6918" width="19.5703125" style="2" customWidth="1"/>
    <col min="6919" max="6920" width="17.42578125" style="2" customWidth="1"/>
    <col min="6921" max="6921" width="19.5703125" style="2" customWidth="1"/>
    <col min="6922" max="6922" width="15.85546875" style="2" customWidth="1"/>
    <col min="6923" max="6923" width="14.5703125" style="2" customWidth="1"/>
    <col min="6924" max="6926" width="0" style="2" hidden="1" customWidth="1"/>
    <col min="6927" max="6928" width="14.42578125" style="2" customWidth="1"/>
    <col min="6929" max="6929" width="11.7109375" style="2" customWidth="1"/>
    <col min="6930" max="6930" width="13.28515625" style="2" customWidth="1"/>
    <col min="6931" max="6931" width="10.5703125" style="2" bestFit="1" customWidth="1"/>
    <col min="6932" max="6932" width="13.28515625" style="2" customWidth="1"/>
    <col min="6933" max="7169" width="8.7109375" style="2"/>
    <col min="7170" max="7170" width="17.28515625" style="2" customWidth="1"/>
    <col min="7171" max="7171" width="12.5703125" style="2" customWidth="1"/>
    <col min="7172" max="7172" width="13" style="2" customWidth="1"/>
    <col min="7173" max="7173" width="13.42578125" style="2" customWidth="1"/>
    <col min="7174" max="7174" width="19.5703125" style="2" customWidth="1"/>
    <col min="7175" max="7176" width="17.42578125" style="2" customWidth="1"/>
    <col min="7177" max="7177" width="19.5703125" style="2" customWidth="1"/>
    <col min="7178" max="7178" width="15.85546875" style="2" customWidth="1"/>
    <col min="7179" max="7179" width="14.5703125" style="2" customWidth="1"/>
    <col min="7180" max="7182" width="0" style="2" hidden="1" customWidth="1"/>
    <col min="7183" max="7184" width="14.42578125" style="2" customWidth="1"/>
    <col min="7185" max="7185" width="11.7109375" style="2" customWidth="1"/>
    <col min="7186" max="7186" width="13.28515625" style="2" customWidth="1"/>
    <col min="7187" max="7187" width="10.5703125" style="2" bestFit="1" customWidth="1"/>
    <col min="7188" max="7188" width="13.28515625" style="2" customWidth="1"/>
    <col min="7189" max="7425" width="8.7109375" style="2"/>
    <col min="7426" max="7426" width="17.28515625" style="2" customWidth="1"/>
    <col min="7427" max="7427" width="12.5703125" style="2" customWidth="1"/>
    <col min="7428" max="7428" width="13" style="2" customWidth="1"/>
    <col min="7429" max="7429" width="13.42578125" style="2" customWidth="1"/>
    <col min="7430" max="7430" width="19.5703125" style="2" customWidth="1"/>
    <col min="7431" max="7432" width="17.42578125" style="2" customWidth="1"/>
    <col min="7433" max="7433" width="19.5703125" style="2" customWidth="1"/>
    <col min="7434" max="7434" width="15.85546875" style="2" customWidth="1"/>
    <col min="7435" max="7435" width="14.5703125" style="2" customWidth="1"/>
    <col min="7436" max="7438" width="0" style="2" hidden="1" customWidth="1"/>
    <col min="7439" max="7440" width="14.42578125" style="2" customWidth="1"/>
    <col min="7441" max="7441" width="11.7109375" style="2" customWidth="1"/>
    <col min="7442" max="7442" width="13.28515625" style="2" customWidth="1"/>
    <col min="7443" max="7443" width="10.5703125" style="2" bestFit="1" customWidth="1"/>
    <col min="7444" max="7444" width="13.28515625" style="2" customWidth="1"/>
    <col min="7445" max="7681" width="8.7109375" style="2"/>
    <col min="7682" max="7682" width="17.28515625" style="2" customWidth="1"/>
    <col min="7683" max="7683" width="12.5703125" style="2" customWidth="1"/>
    <col min="7684" max="7684" width="13" style="2" customWidth="1"/>
    <col min="7685" max="7685" width="13.42578125" style="2" customWidth="1"/>
    <col min="7686" max="7686" width="19.5703125" style="2" customWidth="1"/>
    <col min="7687" max="7688" width="17.42578125" style="2" customWidth="1"/>
    <col min="7689" max="7689" width="19.5703125" style="2" customWidth="1"/>
    <col min="7690" max="7690" width="15.85546875" style="2" customWidth="1"/>
    <col min="7691" max="7691" width="14.5703125" style="2" customWidth="1"/>
    <col min="7692" max="7694" width="0" style="2" hidden="1" customWidth="1"/>
    <col min="7695" max="7696" width="14.42578125" style="2" customWidth="1"/>
    <col min="7697" max="7697" width="11.7109375" style="2" customWidth="1"/>
    <col min="7698" max="7698" width="13.28515625" style="2" customWidth="1"/>
    <col min="7699" max="7699" width="10.5703125" style="2" bestFit="1" customWidth="1"/>
    <col min="7700" max="7700" width="13.28515625" style="2" customWidth="1"/>
    <col min="7701" max="7937" width="8.7109375" style="2"/>
    <col min="7938" max="7938" width="17.28515625" style="2" customWidth="1"/>
    <col min="7939" max="7939" width="12.5703125" style="2" customWidth="1"/>
    <col min="7940" max="7940" width="13" style="2" customWidth="1"/>
    <col min="7941" max="7941" width="13.42578125" style="2" customWidth="1"/>
    <col min="7942" max="7942" width="19.5703125" style="2" customWidth="1"/>
    <col min="7943" max="7944" width="17.42578125" style="2" customWidth="1"/>
    <col min="7945" max="7945" width="19.5703125" style="2" customWidth="1"/>
    <col min="7946" max="7946" width="15.85546875" style="2" customWidth="1"/>
    <col min="7947" max="7947" width="14.5703125" style="2" customWidth="1"/>
    <col min="7948" max="7950" width="0" style="2" hidden="1" customWidth="1"/>
    <col min="7951" max="7952" width="14.42578125" style="2" customWidth="1"/>
    <col min="7953" max="7953" width="11.7109375" style="2" customWidth="1"/>
    <col min="7954" max="7954" width="13.28515625" style="2" customWidth="1"/>
    <col min="7955" max="7955" width="10.5703125" style="2" bestFit="1" customWidth="1"/>
    <col min="7956" max="7956" width="13.28515625" style="2" customWidth="1"/>
    <col min="7957" max="8193" width="8.7109375" style="2"/>
    <col min="8194" max="8194" width="17.28515625" style="2" customWidth="1"/>
    <col min="8195" max="8195" width="12.5703125" style="2" customWidth="1"/>
    <col min="8196" max="8196" width="13" style="2" customWidth="1"/>
    <col min="8197" max="8197" width="13.42578125" style="2" customWidth="1"/>
    <col min="8198" max="8198" width="19.5703125" style="2" customWidth="1"/>
    <col min="8199" max="8200" width="17.42578125" style="2" customWidth="1"/>
    <col min="8201" max="8201" width="19.5703125" style="2" customWidth="1"/>
    <col min="8202" max="8202" width="15.85546875" style="2" customWidth="1"/>
    <col min="8203" max="8203" width="14.5703125" style="2" customWidth="1"/>
    <col min="8204" max="8206" width="0" style="2" hidden="1" customWidth="1"/>
    <col min="8207" max="8208" width="14.42578125" style="2" customWidth="1"/>
    <col min="8209" max="8209" width="11.7109375" style="2" customWidth="1"/>
    <col min="8210" max="8210" width="13.28515625" style="2" customWidth="1"/>
    <col min="8211" max="8211" width="10.5703125" style="2" bestFit="1" customWidth="1"/>
    <col min="8212" max="8212" width="13.28515625" style="2" customWidth="1"/>
    <col min="8213" max="8449" width="8.7109375" style="2"/>
    <col min="8450" max="8450" width="17.28515625" style="2" customWidth="1"/>
    <col min="8451" max="8451" width="12.5703125" style="2" customWidth="1"/>
    <col min="8452" max="8452" width="13" style="2" customWidth="1"/>
    <col min="8453" max="8453" width="13.42578125" style="2" customWidth="1"/>
    <col min="8454" max="8454" width="19.5703125" style="2" customWidth="1"/>
    <col min="8455" max="8456" width="17.42578125" style="2" customWidth="1"/>
    <col min="8457" max="8457" width="19.5703125" style="2" customWidth="1"/>
    <col min="8458" max="8458" width="15.85546875" style="2" customWidth="1"/>
    <col min="8459" max="8459" width="14.5703125" style="2" customWidth="1"/>
    <col min="8460" max="8462" width="0" style="2" hidden="1" customWidth="1"/>
    <col min="8463" max="8464" width="14.42578125" style="2" customWidth="1"/>
    <col min="8465" max="8465" width="11.7109375" style="2" customWidth="1"/>
    <col min="8466" max="8466" width="13.28515625" style="2" customWidth="1"/>
    <col min="8467" max="8467" width="10.5703125" style="2" bestFit="1" customWidth="1"/>
    <col min="8468" max="8468" width="13.28515625" style="2" customWidth="1"/>
    <col min="8469" max="8705" width="8.7109375" style="2"/>
    <col min="8706" max="8706" width="17.28515625" style="2" customWidth="1"/>
    <col min="8707" max="8707" width="12.5703125" style="2" customWidth="1"/>
    <col min="8708" max="8708" width="13" style="2" customWidth="1"/>
    <col min="8709" max="8709" width="13.42578125" style="2" customWidth="1"/>
    <col min="8710" max="8710" width="19.5703125" style="2" customWidth="1"/>
    <col min="8711" max="8712" width="17.42578125" style="2" customWidth="1"/>
    <col min="8713" max="8713" width="19.5703125" style="2" customWidth="1"/>
    <col min="8714" max="8714" width="15.85546875" style="2" customWidth="1"/>
    <col min="8715" max="8715" width="14.5703125" style="2" customWidth="1"/>
    <col min="8716" max="8718" width="0" style="2" hidden="1" customWidth="1"/>
    <col min="8719" max="8720" width="14.42578125" style="2" customWidth="1"/>
    <col min="8721" max="8721" width="11.7109375" style="2" customWidth="1"/>
    <col min="8722" max="8722" width="13.28515625" style="2" customWidth="1"/>
    <col min="8723" max="8723" width="10.5703125" style="2" bestFit="1" customWidth="1"/>
    <col min="8724" max="8724" width="13.28515625" style="2" customWidth="1"/>
    <col min="8725" max="8961" width="8.7109375" style="2"/>
    <col min="8962" max="8962" width="17.28515625" style="2" customWidth="1"/>
    <col min="8963" max="8963" width="12.5703125" style="2" customWidth="1"/>
    <col min="8964" max="8964" width="13" style="2" customWidth="1"/>
    <col min="8965" max="8965" width="13.42578125" style="2" customWidth="1"/>
    <col min="8966" max="8966" width="19.5703125" style="2" customWidth="1"/>
    <col min="8967" max="8968" width="17.42578125" style="2" customWidth="1"/>
    <col min="8969" max="8969" width="19.5703125" style="2" customWidth="1"/>
    <col min="8970" max="8970" width="15.85546875" style="2" customWidth="1"/>
    <col min="8971" max="8971" width="14.5703125" style="2" customWidth="1"/>
    <col min="8972" max="8974" width="0" style="2" hidden="1" customWidth="1"/>
    <col min="8975" max="8976" width="14.42578125" style="2" customWidth="1"/>
    <col min="8977" max="8977" width="11.7109375" style="2" customWidth="1"/>
    <col min="8978" max="8978" width="13.28515625" style="2" customWidth="1"/>
    <col min="8979" max="8979" width="10.5703125" style="2" bestFit="1" customWidth="1"/>
    <col min="8980" max="8980" width="13.28515625" style="2" customWidth="1"/>
    <col min="8981" max="9217" width="8.7109375" style="2"/>
    <col min="9218" max="9218" width="17.28515625" style="2" customWidth="1"/>
    <col min="9219" max="9219" width="12.5703125" style="2" customWidth="1"/>
    <col min="9220" max="9220" width="13" style="2" customWidth="1"/>
    <col min="9221" max="9221" width="13.42578125" style="2" customWidth="1"/>
    <col min="9222" max="9222" width="19.5703125" style="2" customWidth="1"/>
    <col min="9223" max="9224" width="17.42578125" style="2" customWidth="1"/>
    <col min="9225" max="9225" width="19.5703125" style="2" customWidth="1"/>
    <col min="9226" max="9226" width="15.85546875" style="2" customWidth="1"/>
    <col min="9227" max="9227" width="14.5703125" style="2" customWidth="1"/>
    <col min="9228" max="9230" width="0" style="2" hidden="1" customWidth="1"/>
    <col min="9231" max="9232" width="14.42578125" style="2" customWidth="1"/>
    <col min="9233" max="9233" width="11.7109375" style="2" customWidth="1"/>
    <col min="9234" max="9234" width="13.28515625" style="2" customWidth="1"/>
    <col min="9235" max="9235" width="10.5703125" style="2" bestFit="1" customWidth="1"/>
    <col min="9236" max="9236" width="13.28515625" style="2" customWidth="1"/>
    <col min="9237" max="9473" width="8.7109375" style="2"/>
    <col min="9474" max="9474" width="17.28515625" style="2" customWidth="1"/>
    <col min="9475" max="9475" width="12.5703125" style="2" customWidth="1"/>
    <col min="9476" max="9476" width="13" style="2" customWidth="1"/>
    <col min="9477" max="9477" width="13.42578125" style="2" customWidth="1"/>
    <col min="9478" max="9478" width="19.5703125" style="2" customWidth="1"/>
    <col min="9479" max="9480" width="17.42578125" style="2" customWidth="1"/>
    <col min="9481" max="9481" width="19.5703125" style="2" customWidth="1"/>
    <col min="9482" max="9482" width="15.85546875" style="2" customWidth="1"/>
    <col min="9483" max="9483" width="14.5703125" style="2" customWidth="1"/>
    <col min="9484" max="9486" width="0" style="2" hidden="1" customWidth="1"/>
    <col min="9487" max="9488" width="14.42578125" style="2" customWidth="1"/>
    <col min="9489" max="9489" width="11.7109375" style="2" customWidth="1"/>
    <col min="9490" max="9490" width="13.28515625" style="2" customWidth="1"/>
    <col min="9491" max="9491" width="10.5703125" style="2" bestFit="1" customWidth="1"/>
    <col min="9492" max="9492" width="13.28515625" style="2" customWidth="1"/>
    <col min="9493" max="9729" width="8.7109375" style="2"/>
    <col min="9730" max="9730" width="17.28515625" style="2" customWidth="1"/>
    <col min="9731" max="9731" width="12.5703125" style="2" customWidth="1"/>
    <col min="9732" max="9732" width="13" style="2" customWidth="1"/>
    <col min="9733" max="9733" width="13.42578125" style="2" customWidth="1"/>
    <col min="9734" max="9734" width="19.5703125" style="2" customWidth="1"/>
    <col min="9735" max="9736" width="17.42578125" style="2" customWidth="1"/>
    <col min="9737" max="9737" width="19.5703125" style="2" customWidth="1"/>
    <col min="9738" max="9738" width="15.85546875" style="2" customWidth="1"/>
    <col min="9739" max="9739" width="14.5703125" style="2" customWidth="1"/>
    <col min="9740" max="9742" width="0" style="2" hidden="1" customWidth="1"/>
    <col min="9743" max="9744" width="14.42578125" style="2" customWidth="1"/>
    <col min="9745" max="9745" width="11.7109375" style="2" customWidth="1"/>
    <col min="9746" max="9746" width="13.28515625" style="2" customWidth="1"/>
    <col min="9747" max="9747" width="10.5703125" style="2" bestFit="1" customWidth="1"/>
    <col min="9748" max="9748" width="13.28515625" style="2" customWidth="1"/>
    <col min="9749" max="9985" width="8.7109375" style="2"/>
    <col min="9986" max="9986" width="17.28515625" style="2" customWidth="1"/>
    <col min="9987" max="9987" width="12.5703125" style="2" customWidth="1"/>
    <col min="9988" max="9988" width="13" style="2" customWidth="1"/>
    <col min="9989" max="9989" width="13.42578125" style="2" customWidth="1"/>
    <col min="9990" max="9990" width="19.5703125" style="2" customWidth="1"/>
    <col min="9991" max="9992" width="17.42578125" style="2" customWidth="1"/>
    <col min="9993" max="9993" width="19.5703125" style="2" customWidth="1"/>
    <col min="9994" max="9994" width="15.85546875" style="2" customWidth="1"/>
    <col min="9995" max="9995" width="14.5703125" style="2" customWidth="1"/>
    <col min="9996" max="9998" width="0" style="2" hidden="1" customWidth="1"/>
    <col min="9999" max="10000" width="14.42578125" style="2" customWidth="1"/>
    <col min="10001" max="10001" width="11.7109375" style="2" customWidth="1"/>
    <col min="10002" max="10002" width="13.28515625" style="2" customWidth="1"/>
    <col min="10003" max="10003" width="10.5703125" style="2" bestFit="1" customWidth="1"/>
    <col min="10004" max="10004" width="13.28515625" style="2" customWidth="1"/>
    <col min="10005" max="10241" width="8.7109375" style="2"/>
    <col min="10242" max="10242" width="17.28515625" style="2" customWidth="1"/>
    <col min="10243" max="10243" width="12.5703125" style="2" customWidth="1"/>
    <col min="10244" max="10244" width="13" style="2" customWidth="1"/>
    <col min="10245" max="10245" width="13.42578125" style="2" customWidth="1"/>
    <col min="10246" max="10246" width="19.5703125" style="2" customWidth="1"/>
    <col min="10247" max="10248" width="17.42578125" style="2" customWidth="1"/>
    <col min="10249" max="10249" width="19.5703125" style="2" customWidth="1"/>
    <col min="10250" max="10250" width="15.85546875" style="2" customWidth="1"/>
    <col min="10251" max="10251" width="14.5703125" style="2" customWidth="1"/>
    <col min="10252" max="10254" width="0" style="2" hidden="1" customWidth="1"/>
    <col min="10255" max="10256" width="14.42578125" style="2" customWidth="1"/>
    <col min="10257" max="10257" width="11.7109375" style="2" customWidth="1"/>
    <col min="10258" max="10258" width="13.28515625" style="2" customWidth="1"/>
    <col min="10259" max="10259" width="10.5703125" style="2" bestFit="1" customWidth="1"/>
    <col min="10260" max="10260" width="13.28515625" style="2" customWidth="1"/>
    <col min="10261" max="10497" width="8.7109375" style="2"/>
    <col min="10498" max="10498" width="17.28515625" style="2" customWidth="1"/>
    <col min="10499" max="10499" width="12.5703125" style="2" customWidth="1"/>
    <col min="10500" max="10500" width="13" style="2" customWidth="1"/>
    <col min="10501" max="10501" width="13.42578125" style="2" customWidth="1"/>
    <col min="10502" max="10502" width="19.5703125" style="2" customWidth="1"/>
    <col min="10503" max="10504" width="17.42578125" style="2" customWidth="1"/>
    <col min="10505" max="10505" width="19.5703125" style="2" customWidth="1"/>
    <col min="10506" max="10506" width="15.85546875" style="2" customWidth="1"/>
    <col min="10507" max="10507" width="14.5703125" style="2" customWidth="1"/>
    <col min="10508" max="10510" width="0" style="2" hidden="1" customWidth="1"/>
    <col min="10511" max="10512" width="14.42578125" style="2" customWidth="1"/>
    <col min="10513" max="10513" width="11.7109375" style="2" customWidth="1"/>
    <col min="10514" max="10514" width="13.28515625" style="2" customWidth="1"/>
    <col min="10515" max="10515" width="10.5703125" style="2" bestFit="1" customWidth="1"/>
    <col min="10516" max="10516" width="13.28515625" style="2" customWidth="1"/>
    <col min="10517" max="10753" width="8.7109375" style="2"/>
    <col min="10754" max="10754" width="17.28515625" style="2" customWidth="1"/>
    <col min="10755" max="10755" width="12.5703125" style="2" customWidth="1"/>
    <col min="10756" max="10756" width="13" style="2" customWidth="1"/>
    <col min="10757" max="10757" width="13.42578125" style="2" customWidth="1"/>
    <col min="10758" max="10758" width="19.5703125" style="2" customWidth="1"/>
    <col min="10759" max="10760" width="17.42578125" style="2" customWidth="1"/>
    <col min="10761" max="10761" width="19.5703125" style="2" customWidth="1"/>
    <col min="10762" max="10762" width="15.85546875" style="2" customWidth="1"/>
    <col min="10763" max="10763" width="14.5703125" style="2" customWidth="1"/>
    <col min="10764" max="10766" width="0" style="2" hidden="1" customWidth="1"/>
    <col min="10767" max="10768" width="14.42578125" style="2" customWidth="1"/>
    <col min="10769" max="10769" width="11.7109375" style="2" customWidth="1"/>
    <col min="10770" max="10770" width="13.28515625" style="2" customWidth="1"/>
    <col min="10771" max="10771" width="10.5703125" style="2" bestFit="1" customWidth="1"/>
    <col min="10772" max="10772" width="13.28515625" style="2" customWidth="1"/>
    <col min="10773" max="11009" width="8.7109375" style="2"/>
    <col min="11010" max="11010" width="17.28515625" style="2" customWidth="1"/>
    <col min="11011" max="11011" width="12.5703125" style="2" customWidth="1"/>
    <col min="11012" max="11012" width="13" style="2" customWidth="1"/>
    <col min="11013" max="11013" width="13.42578125" style="2" customWidth="1"/>
    <col min="11014" max="11014" width="19.5703125" style="2" customWidth="1"/>
    <col min="11015" max="11016" width="17.42578125" style="2" customWidth="1"/>
    <col min="11017" max="11017" width="19.5703125" style="2" customWidth="1"/>
    <col min="11018" max="11018" width="15.85546875" style="2" customWidth="1"/>
    <col min="11019" max="11019" width="14.5703125" style="2" customWidth="1"/>
    <col min="11020" max="11022" width="0" style="2" hidden="1" customWidth="1"/>
    <col min="11023" max="11024" width="14.42578125" style="2" customWidth="1"/>
    <col min="11025" max="11025" width="11.7109375" style="2" customWidth="1"/>
    <col min="11026" max="11026" width="13.28515625" style="2" customWidth="1"/>
    <col min="11027" max="11027" width="10.5703125" style="2" bestFit="1" customWidth="1"/>
    <col min="11028" max="11028" width="13.28515625" style="2" customWidth="1"/>
    <col min="11029" max="11265" width="8.7109375" style="2"/>
    <col min="11266" max="11266" width="17.28515625" style="2" customWidth="1"/>
    <col min="11267" max="11267" width="12.5703125" style="2" customWidth="1"/>
    <col min="11268" max="11268" width="13" style="2" customWidth="1"/>
    <col min="11269" max="11269" width="13.42578125" style="2" customWidth="1"/>
    <col min="11270" max="11270" width="19.5703125" style="2" customWidth="1"/>
    <col min="11271" max="11272" width="17.42578125" style="2" customWidth="1"/>
    <col min="11273" max="11273" width="19.5703125" style="2" customWidth="1"/>
    <col min="11274" max="11274" width="15.85546875" style="2" customWidth="1"/>
    <col min="11275" max="11275" width="14.5703125" style="2" customWidth="1"/>
    <col min="11276" max="11278" width="0" style="2" hidden="1" customWidth="1"/>
    <col min="11279" max="11280" width="14.42578125" style="2" customWidth="1"/>
    <col min="11281" max="11281" width="11.7109375" style="2" customWidth="1"/>
    <col min="11282" max="11282" width="13.28515625" style="2" customWidth="1"/>
    <col min="11283" max="11283" width="10.5703125" style="2" bestFit="1" customWidth="1"/>
    <col min="11284" max="11284" width="13.28515625" style="2" customWidth="1"/>
    <col min="11285" max="11521" width="8.7109375" style="2"/>
    <col min="11522" max="11522" width="17.28515625" style="2" customWidth="1"/>
    <col min="11523" max="11523" width="12.5703125" style="2" customWidth="1"/>
    <col min="11524" max="11524" width="13" style="2" customWidth="1"/>
    <col min="11525" max="11525" width="13.42578125" style="2" customWidth="1"/>
    <col min="11526" max="11526" width="19.5703125" style="2" customWidth="1"/>
    <col min="11527" max="11528" width="17.42578125" style="2" customWidth="1"/>
    <col min="11529" max="11529" width="19.5703125" style="2" customWidth="1"/>
    <col min="11530" max="11530" width="15.85546875" style="2" customWidth="1"/>
    <col min="11531" max="11531" width="14.5703125" style="2" customWidth="1"/>
    <col min="11532" max="11534" width="0" style="2" hidden="1" customWidth="1"/>
    <col min="11535" max="11536" width="14.42578125" style="2" customWidth="1"/>
    <col min="11537" max="11537" width="11.7109375" style="2" customWidth="1"/>
    <col min="11538" max="11538" width="13.28515625" style="2" customWidth="1"/>
    <col min="11539" max="11539" width="10.5703125" style="2" bestFit="1" customWidth="1"/>
    <col min="11540" max="11540" width="13.28515625" style="2" customWidth="1"/>
    <col min="11541" max="11777" width="8.7109375" style="2"/>
    <col min="11778" max="11778" width="17.28515625" style="2" customWidth="1"/>
    <col min="11779" max="11779" width="12.5703125" style="2" customWidth="1"/>
    <col min="11780" max="11780" width="13" style="2" customWidth="1"/>
    <col min="11781" max="11781" width="13.42578125" style="2" customWidth="1"/>
    <col min="11782" max="11782" width="19.5703125" style="2" customWidth="1"/>
    <col min="11783" max="11784" width="17.42578125" style="2" customWidth="1"/>
    <col min="11785" max="11785" width="19.5703125" style="2" customWidth="1"/>
    <col min="11786" max="11786" width="15.85546875" style="2" customWidth="1"/>
    <col min="11787" max="11787" width="14.5703125" style="2" customWidth="1"/>
    <col min="11788" max="11790" width="0" style="2" hidden="1" customWidth="1"/>
    <col min="11791" max="11792" width="14.42578125" style="2" customWidth="1"/>
    <col min="11793" max="11793" width="11.7109375" style="2" customWidth="1"/>
    <col min="11794" max="11794" width="13.28515625" style="2" customWidth="1"/>
    <col min="11795" max="11795" width="10.5703125" style="2" bestFit="1" customWidth="1"/>
    <col min="11796" max="11796" width="13.28515625" style="2" customWidth="1"/>
    <col min="11797" max="12033" width="8.7109375" style="2"/>
    <col min="12034" max="12034" width="17.28515625" style="2" customWidth="1"/>
    <col min="12035" max="12035" width="12.5703125" style="2" customWidth="1"/>
    <col min="12036" max="12036" width="13" style="2" customWidth="1"/>
    <col min="12037" max="12037" width="13.42578125" style="2" customWidth="1"/>
    <col min="12038" max="12038" width="19.5703125" style="2" customWidth="1"/>
    <col min="12039" max="12040" width="17.42578125" style="2" customWidth="1"/>
    <col min="12041" max="12041" width="19.5703125" style="2" customWidth="1"/>
    <col min="12042" max="12042" width="15.85546875" style="2" customWidth="1"/>
    <col min="12043" max="12043" width="14.5703125" style="2" customWidth="1"/>
    <col min="12044" max="12046" width="0" style="2" hidden="1" customWidth="1"/>
    <col min="12047" max="12048" width="14.42578125" style="2" customWidth="1"/>
    <col min="12049" max="12049" width="11.7109375" style="2" customWidth="1"/>
    <col min="12050" max="12050" width="13.28515625" style="2" customWidth="1"/>
    <col min="12051" max="12051" width="10.5703125" style="2" bestFit="1" customWidth="1"/>
    <col min="12052" max="12052" width="13.28515625" style="2" customWidth="1"/>
    <col min="12053" max="12289" width="8.7109375" style="2"/>
    <col min="12290" max="12290" width="17.28515625" style="2" customWidth="1"/>
    <col min="12291" max="12291" width="12.5703125" style="2" customWidth="1"/>
    <col min="12292" max="12292" width="13" style="2" customWidth="1"/>
    <col min="12293" max="12293" width="13.42578125" style="2" customWidth="1"/>
    <col min="12294" max="12294" width="19.5703125" style="2" customWidth="1"/>
    <col min="12295" max="12296" width="17.42578125" style="2" customWidth="1"/>
    <col min="12297" max="12297" width="19.5703125" style="2" customWidth="1"/>
    <col min="12298" max="12298" width="15.85546875" style="2" customWidth="1"/>
    <col min="12299" max="12299" width="14.5703125" style="2" customWidth="1"/>
    <col min="12300" max="12302" width="0" style="2" hidden="1" customWidth="1"/>
    <col min="12303" max="12304" width="14.42578125" style="2" customWidth="1"/>
    <col min="12305" max="12305" width="11.7109375" style="2" customWidth="1"/>
    <col min="12306" max="12306" width="13.28515625" style="2" customWidth="1"/>
    <col min="12307" max="12307" width="10.5703125" style="2" bestFit="1" customWidth="1"/>
    <col min="12308" max="12308" width="13.28515625" style="2" customWidth="1"/>
    <col min="12309" max="12545" width="8.7109375" style="2"/>
    <col min="12546" max="12546" width="17.28515625" style="2" customWidth="1"/>
    <col min="12547" max="12547" width="12.5703125" style="2" customWidth="1"/>
    <col min="12548" max="12548" width="13" style="2" customWidth="1"/>
    <col min="12549" max="12549" width="13.42578125" style="2" customWidth="1"/>
    <col min="12550" max="12550" width="19.5703125" style="2" customWidth="1"/>
    <col min="12551" max="12552" width="17.42578125" style="2" customWidth="1"/>
    <col min="12553" max="12553" width="19.5703125" style="2" customWidth="1"/>
    <col min="12554" max="12554" width="15.85546875" style="2" customWidth="1"/>
    <col min="12555" max="12555" width="14.5703125" style="2" customWidth="1"/>
    <col min="12556" max="12558" width="0" style="2" hidden="1" customWidth="1"/>
    <col min="12559" max="12560" width="14.42578125" style="2" customWidth="1"/>
    <col min="12561" max="12561" width="11.7109375" style="2" customWidth="1"/>
    <col min="12562" max="12562" width="13.28515625" style="2" customWidth="1"/>
    <col min="12563" max="12563" width="10.5703125" style="2" bestFit="1" customWidth="1"/>
    <col min="12564" max="12564" width="13.28515625" style="2" customWidth="1"/>
    <col min="12565" max="12801" width="8.7109375" style="2"/>
    <col min="12802" max="12802" width="17.28515625" style="2" customWidth="1"/>
    <col min="12803" max="12803" width="12.5703125" style="2" customWidth="1"/>
    <col min="12804" max="12804" width="13" style="2" customWidth="1"/>
    <col min="12805" max="12805" width="13.42578125" style="2" customWidth="1"/>
    <col min="12806" max="12806" width="19.5703125" style="2" customWidth="1"/>
    <col min="12807" max="12808" width="17.42578125" style="2" customWidth="1"/>
    <col min="12809" max="12809" width="19.5703125" style="2" customWidth="1"/>
    <col min="12810" max="12810" width="15.85546875" style="2" customWidth="1"/>
    <col min="12811" max="12811" width="14.5703125" style="2" customWidth="1"/>
    <col min="12812" max="12814" width="0" style="2" hidden="1" customWidth="1"/>
    <col min="12815" max="12816" width="14.42578125" style="2" customWidth="1"/>
    <col min="12817" max="12817" width="11.7109375" style="2" customWidth="1"/>
    <col min="12818" max="12818" width="13.28515625" style="2" customWidth="1"/>
    <col min="12819" max="12819" width="10.5703125" style="2" bestFit="1" customWidth="1"/>
    <col min="12820" max="12820" width="13.28515625" style="2" customWidth="1"/>
    <col min="12821" max="13057" width="8.7109375" style="2"/>
    <col min="13058" max="13058" width="17.28515625" style="2" customWidth="1"/>
    <col min="13059" max="13059" width="12.5703125" style="2" customWidth="1"/>
    <col min="13060" max="13060" width="13" style="2" customWidth="1"/>
    <col min="13061" max="13061" width="13.42578125" style="2" customWidth="1"/>
    <col min="13062" max="13062" width="19.5703125" style="2" customWidth="1"/>
    <col min="13063" max="13064" width="17.42578125" style="2" customWidth="1"/>
    <col min="13065" max="13065" width="19.5703125" style="2" customWidth="1"/>
    <col min="13066" max="13066" width="15.85546875" style="2" customWidth="1"/>
    <col min="13067" max="13067" width="14.5703125" style="2" customWidth="1"/>
    <col min="13068" max="13070" width="0" style="2" hidden="1" customWidth="1"/>
    <col min="13071" max="13072" width="14.42578125" style="2" customWidth="1"/>
    <col min="13073" max="13073" width="11.7109375" style="2" customWidth="1"/>
    <col min="13074" max="13074" width="13.28515625" style="2" customWidth="1"/>
    <col min="13075" max="13075" width="10.5703125" style="2" bestFit="1" customWidth="1"/>
    <col min="13076" max="13076" width="13.28515625" style="2" customWidth="1"/>
    <col min="13077" max="13313" width="8.7109375" style="2"/>
    <col min="13314" max="13314" width="17.28515625" style="2" customWidth="1"/>
    <col min="13315" max="13315" width="12.5703125" style="2" customWidth="1"/>
    <col min="13316" max="13316" width="13" style="2" customWidth="1"/>
    <col min="13317" max="13317" width="13.42578125" style="2" customWidth="1"/>
    <col min="13318" max="13318" width="19.5703125" style="2" customWidth="1"/>
    <col min="13319" max="13320" width="17.42578125" style="2" customWidth="1"/>
    <col min="13321" max="13321" width="19.5703125" style="2" customWidth="1"/>
    <col min="13322" max="13322" width="15.85546875" style="2" customWidth="1"/>
    <col min="13323" max="13323" width="14.5703125" style="2" customWidth="1"/>
    <col min="13324" max="13326" width="0" style="2" hidden="1" customWidth="1"/>
    <col min="13327" max="13328" width="14.42578125" style="2" customWidth="1"/>
    <col min="13329" max="13329" width="11.7109375" style="2" customWidth="1"/>
    <col min="13330" max="13330" width="13.28515625" style="2" customWidth="1"/>
    <col min="13331" max="13331" width="10.5703125" style="2" bestFit="1" customWidth="1"/>
    <col min="13332" max="13332" width="13.28515625" style="2" customWidth="1"/>
    <col min="13333" max="13569" width="8.7109375" style="2"/>
    <col min="13570" max="13570" width="17.28515625" style="2" customWidth="1"/>
    <col min="13571" max="13571" width="12.5703125" style="2" customWidth="1"/>
    <col min="13572" max="13572" width="13" style="2" customWidth="1"/>
    <col min="13573" max="13573" width="13.42578125" style="2" customWidth="1"/>
    <col min="13574" max="13574" width="19.5703125" style="2" customWidth="1"/>
    <col min="13575" max="13576" width="17.42578125" style="2" customWidth="1"/>
    <col min="13577" max="13577" width="19.5703125" style="2" customWidth="1"/>
    <col min="13578" max="13578" width="15.85546875" style="2" customWidth="1"/>
    <col min="13579" max="13579" width="14.5703125" style="2" customWidth="1"/>
    <col min="13580" max="13582" width="0" style="2" hidden="1" customWidth="1"/>
    <col min="13583" max="13584" width="14.42578125" style="2" customWidth="1"/>
    <col min="13585" max="13585" width="11.7109375" style="2" customWidth="1"/>
    <col min="13586" max="13586" width="13.28515625" style="2" customWidth="1"/>
    <col min="13587" max="13587" width="10.5703125" style="2" bestFit="1" customWidth="1"/>
    <col min="13588" max="13588" width="13.28515625" style="2" customWidth="1"/>
    <col min="13589" max="13825" width="8.7109375" style="2"/>
    <col min="13826" max="13826" width="17.28515625" style="2" customWidth="1"/>
    <col min="13827" max="13827" width="12.5703125" style="2" customWidth="1"/>
    <col min="13828" max="13828" width="13" style="2" customWidth="1"/>
    <col min="13829" max="13829" width="13.42578125" style="2" customWidth="1"/>
    <col min="13830" max="13830" width="19.5703125" style="2" customWidth="1"/>
    <col min="13831" max="13832" width="17.42578125" style="2" customWidth="1"/>
    <col min="13833" max="13833" width="19.5703125" style="2" customWidth="1"/>
    <col min="13834" max="13834" width="15.85546875" style="2" customWidth="1"/>
    <col min="13835" max="13835" width="14.5703125" style="2" customWidth="1"/>
    <col min="13836" max="13838" width="0" style="2" hidden="1" customWidth="1"/>
    <col min="13839" max="13840" width="14.42578125" style="2" customWidth="1"/>
    <col min="13841" max="13841" width="11.7109375" style="2" customWidth="1"/>
    <col min="13842" max="13842" width="13.28515625" style="2" customWidth="1"/>
    <col min="13843" max="13843" width="10.5703125" style="2" bestFit="1" customWidth="1"/>
    <col min="13844" max="13844" width="13.28515625" style="2" customWidth="1"/>
    <col min="13845" max="14081" width="8.7109375" style="2"/>
    <col min="14082" max="14082" width="17.28515625" style="2" customWidth="1"/>
    <col min="14083" max="14083" width="12.5703125" style="2" customWidth="1"/>
    <col min="14084" max="14084" width="13" style="2" customWidth="1"/>
    <col min="14085" max="14085" width="13.42578125" style="2" customWidth="1"/>
    <col min="14086" max="14086" width="19.5703125" style="2" customWidth="1"/>
    <col min="14087" max="14088" width="17.42578125" style="2" customWidth="1"/>
    <col min="14089" max="14089" width="19.5703125" style="2" customWidth="1"/>
    <col min="14090" max="14090" width="15.85546875" style="2" customWidth="1"/>
    <col min="14091" max="14091" width="14.5703125" style="2" customWidth="1"/>
    <col min="14092" max="14094" width="0" style="2" hidden="1" customWidth="1"/>
    <col min="14095" max="14096" width="14.42578125" style="2" customWidth="1"/>
    <col min="14097" max="14097" width="11.7109375" style="2" customWidth="1"/>
    <col min="14098" max="14098" width="13.28515625" style="2" customWidth="1"/>
    <col min="14099" max="14099" width="10.5703125" style="2" bestFit="1" customWidth="1"/>
    <col min="14100" max="14100" width="13.28515625" style="2" customWidth="1"/>
    <col min="14101" max="14337" width="8.7109375" style="2"/>
    <col min="14338" max="14338" width="17.28515625" style="2" customWidth="1"/>
    <col min="14339" max="14339" width="12.5703125" style="2" customWidth="1"/>
    <col min="14340" max="14340" width="13" style="2" customWidth="1"/>
    <col min="14341" max="14341" width="13.42578125" style="2" customWidth="1"/>
    <col min="14342" max="14342" width="19.5703125" style="2" customWidth="1"/>
    <col min="14343" max="14344" width="17.42578125" style="2" customWidth="1"/>
    <col min="14345" max="14345" width="19.5703125" style="2" customWidth="1"/>
    <col min="14346" max="14346" width="15.85546875" style="2" customWidth="1"/>
    <col min="14347" max="14347" width="14.5703125" style="2" customWidth="1"/>
    <col min="14348" max="14350" width="0" style="2" hidden="1" customWidth="1"/>
    <col min="14351" max="14352" width="14.42578125" style="2" customWidth="1"/>
    <col min="14353" max="14353" width="11.7109375" style="2" customWidth="1"/>
    <col min="14354" max="14354" width="13.28515625" style="2" customWidth="1"/>
    <col min="14355" max="14355" width="10.5703125" style="2" bestFit="1" customWidth="1"/>
    <col min="14356" max="14356" width="13.28515625" style="2" customWidth="1"/>
    <col min="14357" max="14593" width="8.7109375" style="2"/>
    <col min="14594" max="14594" width="17.28515625" style="2" customWidth="1"/>
    <col min="14595" max="14595" width="12.5703125" style="2" customWidth="1"/>
    <col min="14596" max="14596" width="13" style="2" customWidth="1"/>
    <col min="14597" max="14597" width="13.42578125" style="2" customWidth="1"/>
    <col min="14598" max="14598" width="19.5703125" style="2" customWidth="1"/>
    <col min="14599" max="14600" width="17.42578125" style="2" customWidth="1"/>
    <col min="14601" max="14601" width="19.5703125" style="2" customWidth="1"/>
    <col min="14602" max="14602" width="15.85546875" style="2" customWidth="1"/>
    <col min="14603" max="14603" width="14.5703125" style="2" customWidth="1"/>
    <col min="14604" max="14606" width="0" style="2" hidden="1" customWidth="1"/>
    <col min="14607" max="14608" width="14.42578125" style="2" customWidth="1"/>
    <col min="14609" max="14609" width="11.7109375" style="2" customWidth="1"/>
    <col min="14610" max="14610" width="13.28515625" style="2" customWidth="1"/>
    <col min="14611" max="14611" width="10.5703125" style="2" bestFit="1" customWidth="1"/>
    <col min="14612" max="14612" width="13.28515625" style="2" customWidth="1"/>
    <col min="14613" max="14849" width="8.7109375" style="2"/>
    <col min="14850" max="14850" width="17.28515625" style="2" customWidth="1"/>
    <col min="14851" max="14851" width="12.5703125" style="2" customWidth="1"/>
    <col min="14852" max="14852" width="13" style="2" customWidth="1"/>
    <col min="14853" max="14853" width="13.42578125" style="2" customWidth="1"/>
    <col min="14854" max="14854" width="19.5703125" style="2" customWidth="1"/>
    <col min="14855" max="14856" width="17.42578125" style="2" customWidth="1"/>
    <col min="14857" max="14857" width="19.5703125" style="2" customWidth="1"/>
    <col min="14858" max="14858" width="15.85546875" style="2" customWidth="1"/>
    <col min="14859" max="14859" width="14.5703125" style="2" customWidth="1"/>
    <col min="14860" max="14862" width="0" style="2" hidden="1" customWidth="1"/>
    <col min="14863" max="14864" width="14.42578125" style="2" customWidth="1"/>
    <col min="14865" max="14865" width="11.7109375" style="2" customWidth="1"/>
    <col min="14866" max="14866" width="13.28515625" style="2" customWidth="1"/>
    <col min="14867" max="14867" width="10.5703125" style="2" bestFit="1" customWidth="1"/>
    <col min="14868" max="14868" width="13.28515625" style="2" customWidth="1"/>
    <col min="14869" max="15105" width="8.7109375" style="2"/>
    <col min="15106" max="15106" width="17.28515625" style="2" customWidth="1"/>
    <col min="15107" max="15107" width="12.5703125" style="2" customWidth="1"/>
    <col min="15108" max="15108" width="13" style="2" customWidth="1"/>
    <col min="15109" max="15109" width="13.42578125" style="2" customWidth="1"/>
    <col min="15110" max="15110" width="19.5703125" style="2" customWidth="1"/>
    <col min="15111" max="15112" width="17.42578125" style="2" customWidth="1"/>
    <col min="15113" max="15113" width="19.5703125" style="2" customWidth="1"/>
    <col min="15114" max="15114" width="15.85546875" style="2" customWidth="1"/>
    <col min="15115" max="15115" width="14.5703125" style="2" customWidth="1"/>
    <col min="15116" max="15118" width="0" style="2" hidden="1" customWidth="1"/>
    <col min="15119" max="15120" width="14.42578125" style="2" customWidth="1"/>
    <col min="15121" max="15121" width="11.7109375" style="2" customWidth="1"/>
    <col min="15122" max="15122" width="13.28515625" style="2" customWidth="1"/>
    <col min="15123" max="15123" width="10.5703125" style="2" bestFit="1" customWidth="1"/>
    <col min="15124" max="15124" width="13.28515625" style="2" customWidth="1"/>
    <col min="15125" max="15361" width="8.7109375" style="2"/>
    <col min="15362" max="15362" width="17.28515625" style="2" customWidth="1"/>
    <col min="15363" max="15363" width="12.5703125" style="2" customWidth="1"/>
    <col min="15364" max="15364" width="13" style="2" customWidth="1"/>
    <col min="15365" max="15365" width="13.42578125" style="2" customWidth="1"/>
    <col min="15366" max="15366" width="19.5703125" style="2" customWidth="1"/>
    <col min="15367" max="15368" width="17.42578125" style="2" customWidth="1"/>
    <col min="15369" max="15369" width="19.5703125" style="2" customWidth="1"/>
    <col min="15370" max="15370" width="15.85546875" style="2" customWidth="1"/>
    <col min="15371" max="15371" width="14.5703125" style="2" customWidth="1"/>
    <col min="15372" max="15374" width="0" style="2" hidden="1" customWidth="1"/>
    <col min="15375" max="15376" width="14.42578125" style="2" customWidth="1"/>
    <col min="15377" max="15377" width="11.7109375" style="2" customWidth="1"/>
    <col min="15378" max="15378" width="13.28515625" style="2" customWidth="1"/>
    <col min="15379" max="15379" width="10.5703125" style="2" bestFit="1" customWidth="1"/>
    <col min="15380" max="15380" width="13.28515625" style="2" customWidth="1"/>
    <col min="15381" max="15617" width="8.7109375" style="2"/>
    <col min="15618" max="15618" width="17.28515625" style="2" customWidth="1"/>
    <col min="15619" max="15619" width="12.5703125" style="2" customWidth="1"/>
    <col min="15620" max="15620" width="13" style="2" customWidth="1"/>
    <col min="15621" max="15621" width="13.42578125" style="2" customWidth="1"/>
    <col min="15622" max="15622" width="19.5703125" style="2" customWidth="1"/>
    <col min="15623" max="15624" width="17.42578125" style="2" customWidth="1"/>
    <col min="15625" max="15625" width="19.5703125" style="2" customWidth="1"/>
    <col min="15626" max="15626" width="15.85546875" style="2" customWidth="1"/>
    <col min="15627" max="15627" width="14.5703125" style="2" customWidth="1"/>
    <col min="15628" max="15630" width="0" style="2" hidden="1" customWidth="1"/>
    <col min="15631" max="15632" width="14.42578125" style="2" customWidth="1"/>
    <col min="15633" max="15633" width="11.7109375" style="2" customWidth="1"/>
    <col min="15634" max="15634" width="13.28515625" style="2" customWidth="1"/>
    <col min="15635" max="15635" width="10.5703125" style="2" bestFit="1" customWidth="1"/>
    <col min="15636" max="15636" width="13.28515625" style="2" customWidth="1"/>
    <col min="15637" max="15873" width="8.7109375" style="2"/>
    <col min="15874" max="15874" width="17.28515625" style="2" customWidth="1"/>
    <col min="15875" max="15875" width="12.5703125" style="2" customWidth="1"/>
    <col min="15876" max="15876" width="13" style="2" customWidth="1"/>
    <col min="15877" max="15877" width="13.42578125" style="2" customWidth="1"/>
    <col min="15878" max="15878" width="19.5703125" style="2" customWidth="1"/>
    <col min="15879" max="15880" width="17.42578125" style="2" customWidth="1"/>
    <col min="15881" max="15881" width="19.5703125" style="2" customWidth="1"/>
    <col min="15882" max="15882" width="15.85546875" style="2" customWidth="1"/>
    <col min="15883" max="15883" width="14.5703125" style="2" customWidth="1"/>
    <col min="15884" max="15886" width="0" style="2" hidden="1" customWidth="1"/>
    <col min="15887" max="15888" width="14.42578125" style="2" customWidth="1"/>
    <col min="15889" max="15889" width="11.7109375" style="2" customWidth="1"/>
    <col min="15890" max="15890" width="13.28515625" style="2" customWidth="1"/>
    <col min="15891" max="15891" width="10.5703125" style="2" bestFit="1" customWidth="1"/>
    <col min="15892" max="15892" width="13.28515625" style="2" customWidth="1"/>
    <col min="15893" max="16129" width="8.7109375" style="2"/>
    <col min="16130" max="16130" width="17.28515625" style="2" customWidth="1"/>
    <col min="16131" max="16131" width="12.5703125" style="2" customWidth="1"/>
    <col min="16132" max="16132" width="13" style="2" customWidth="1"/>
    <col min="16133" max="16133" width="13.42578125" style="2" customWidth="1"/>
    <col min="16134" max="16134" width="19.5703125" style="2" customWidth="1"/>
    <col min="16135" max="16136" width="17.42578125" style="2" customWidth="1"/>
    <col min="16137" max="16137" width="19.5703125" style="2" customWidth="1"/>
    <col min="16138" max="16138" width="15.85546875" style="2" customWidth="1"/>
    <col min="16139" max="16139" width="14.5703125" style="2" customWidth="1"/>
    <col min="16140" max="16142" width="0" style="2" hidden="1" customWidth="1"/>
    <col min="16143" max="16144" width="14.42578125" style="2" customWidth="1"/>
    <col min="16145" max="16145" width="11.7109375" style="2" customWidth="1"/>
    <col min="16146" max="16146" width="13.28515625" style="2" customWidth="1"/>
    <col min="16147" max="16147" width="10.5703125" style="2" bestFit="1" customWidth="1"/>
    <col min="16148" max="16148" width="13.28515625" style="2" customWidth="1"/>
    <col min="16149" max="16384" width="8.7109375" style="2"/>
  </cols>
  <sheetData>
    <row r="2" spans="1:20" ht="21">
      <c r="A2" s="1" t="s">
        <v>0</v>
      </c>
    </row>
    <row r="3" spans="1:20">
      <c r="A3" s="3" t="str">
        <f>'[37]Air Bawah Tanah'!A3</f>
        <v>Bulan :  Februari 2021</v>
      </c>
      <c r="P3" s="4"/>
    </row>
    <row r="4" spans="1:20">
      <c r="L4" s="2" t="s">
        <v>1</v>
      </c>
      <c r="M4" s="2" t="s">
        <v>2</v>
      </c>
    </row>
    <row r="5" spans="1:20" ht="32.25" customHeight="1">
      <c r="A5" s="5" t="s">
        <v>3</v>
      </c>
      <c r="B5" s="5" t="s">
        <v>4</v>
      </c>
      <c r="C5" s="5" t="s">
        <v>5</v>
      </c>
      <c r="D5" s="5" t="s">
        <v>25</v>
      </c>
      <c r="E5" s="6" t="s">
        <v>6</v>
      </c>
      <c r="F5" s="5" t="s">
        <v>7</v>
      </c>
      <c r="G5" s="68" t="s">
        <v>8</v>
      </c>
      <c r="H5" s="9" t="s">
        <v>9</v>
      </c>
      <c r="I5" s="10" t="s">
        <v>10</v>
      </c>
      <c r="J5" s="6" t="s">
        <v>11</v>
      </c>
      <c r="L5" s="11">
        <v>3400</v>
      </c>
      <c r="M5" s="11">
        <v>12000</v>
      </c>
      <c r="O5" s="12" t="s">
        <v>12</v>
      </c>
      <c r="P5" s="12"/>
    </row>
    <row r="6" spans="1:20" s="62" customFormat="1" ht="24.95" customHeight="1">
      <c r="A6" s="13" t="s">
        <v>17</v>
      </c>
      <c r="B6" s="52">
        <v>6.4142857142857155</v>
      </c>
      <c r="C6" s="56">
        <v>10.964285714285714</v>
      </c>
      <c r="D6" s="117">
        <f>E6*1000/2419200</f>
        <v>5.0927599173693627</v>
      </c>
      <c r="E6" s="69">
        <v>12320.404792099962</v>
      </c>
      <c r="F6" s="2">
        <v>225</v>
      </c>
      <c r="G6" s="70">
        <v>0</v>
      </c>
      <c r="H6" s="2">
        <v>200</v>
      </c>
      <c r="I6" s="27">
        <f>(F6*3500)+(G6*13000)+(H6*13000)</f>
        <v>3387500</v>
      </c>
      <c r="J6" s="21">
        <f>I6/E6</f>
        <v>274.95038167675455</v>
      </c>
      <c r="K6" s="59"/>
      <c r="L6" s="60">
        <f>F6*$L$5</f>
        <v>765000</v>
      </c>
      <c r="M6" s="60">
        <f>G6*$M$5</f>
        <v>0</v>
      </c>
      <c r="N6" s="60">
        <f>L6+M6</f>
        <v>765000</v>
      </c>
      <c r="O6" s="61">
        <f>F6/30</f>
        <v>7.5</v>
      </c>
      <c r="P6" s="61">
        <f>O6*220</f>
        <v>1650</v>
      </c>
      <c r="Q6" s="61">
        <f>G6/30</f>
        <v>0</v>
      </c>
      <c r="R6" s="61">
        <f>Q6*220</f>
        <v>0</v>
      </c>
    </row>
    <row r="7" spans="1:20" s="62" customFormat="1" ht="24.95" customHeight="1">
      <c r="A7" s="13" t="s">
        <v>19</v>
      </c>
      <c r="B7" s="52">
        <v>6.7178571428571408</v>
      </c>
      <c r="C7" s="56">
        <v>3</v>
      </c>
      <c r="D7" s="117">
        <f t="shared" ref="D7:D8" si="0">E7*1000/2419200</f>
        <v>1.2520353400597088</v>
      </c>
      <c r="E7" s="71">
        <v>3028.9238946724477</v>
      </c>
      <c r="F7" s="2">
        <v>0</v>
      </c>
      <c r="G7" s="72">
        <v>0</v>
      </c>
      <c r="H7" s="2">
        <v>175</v>
      </c>
      <c r="I7" s="27">
        <f>(F7*3500)+(G7*13000)+(H7*13000)</f>
        <v>2275000</v>
      </c>
      <c r="J7" s="21">
        <f>I7/E7</f>
        <v>751.09183297787081</v>
      </c>
      <c r="K7" s="59"/>
      <c r="L7" s="60">
        <f>F7*$L$5</f>
        <v>0</v>
      </c>
      <c r="M7" s="66"/>
      <c r="N7" s="60"/>
      <c r="O7" s="61">
        <f>F7/30</f>
        <v>0</v>
      </c>
      <c r="P7" s="61">
        <f>O7*220</f>
        <v>0</v>
      </c>
      <c r="Q7" s="61">
        <f>G7/30</f>
        <v>0</v>
      </c>
      <c r="R7" s="61">
        <f>Q7*220</f>
        <v>0</v>
      </c>
    </row>
    <row r="8" spans="1:20" s="62" customFormat="1" ht="24.95" customHeight="1">
      <c r="A8" s="13" t="s">
        <v>20</v>
      </c>
      <c r="B8" s="52">
        <v>7.0607142857142886</v>
      </c>
      <c r="C8" s="56">
        <v>14.892857142857142</v>
      </c>
      <c r="D8" s="117">
        <f t="shared" si="0"/>
        <v>27.631476705487252</v>
      </c>
      <c r="E8" s="71">
        <v>66846.06844591476</v>
      </c>
      <c r="F8" s="2">
        <v>8350</v>
      </c>
      <c r="G8" s="72">
        <v>0</v>
      </c>
      <c r="H8" s="2">
        <v>2400</v>
      </c>
      <c r="I8" s="27">
        <f>(F8*3500)+(G8*13000)+(H8*13000)</f>
        <v>60425000</v>
      </c>
      <c r="J8" s="21">
        <f>I8/E8</f>
        <v>903.94246669704955</v>
      </c>
      <c r="K8" s="59"/>
      <c r="L8" s="60">
        <f>F8*$L$5</f>
        <v>28390000</v>
      </c>
      <c r="M8" s="66"/>
      <c r="N8" s="60"/>
      <c r="O8" s="61">
        <f>F8/30</f>
        <v>278.33333333333331</v>
      </c>
      <c r="P8" s="61">
        <f>O8*220</f>
        <v>61233.333333333328</v>
      </c>
      <c r="Q8" s="61">
        <f>G8/30</f>
        <v>0</v>
      </c>
      <c r="R8" s="61">
        <f>Q8*220</f>
        <v>0</v>
      </c>
    </row>
    <row r="9" spans="1:20" ht="24.95" customHeight="1">
      <c r="A9" s="36" t="s">
        <v>22</v>
      </c>
      <c r="B9" s="37">
        <f>AVERAGE(B6:B8)</f>
        <v>6.730952380952381</v>
      </c>
      <c r="C9" s="38">
        <f>AVERAGE(C6:C8)</f>
        <v>9.6190476190476186</v>
      </c>
      <c r="D9" s="37">
        <f>AVERAGE(D6:D8)</f>
        <v>11.325423987638773</v>
      </c>
      <c r="E9" s="39">
        <f>SUM(E6:E8)</f>
        <v>82195.397132687169</v>
      </c>
      <c r="F9" s="73">
        <f>SUM(F6:F8)</f>
        <v>8575</v>
      </c>
      <c r="G9" s="39">
        <f>SUM(G6:G8)</f>
        <v>0</v>
      </c>
      <c r="H9" s="74">
        <f>SUM(H6:H8)</f>
        <v>2775</v>
      </c>
      <c r="I9" s="40">
        <f>SUM(I6:I8)</f>
        <v>66087500</v>
      </c>
      <c r="J9" s="40">
        <f>I9/E9</f>
        <v>804.02920729631171</v>
      </c>
      <c r="O9" s="41"/>
      <c r="Q9" s="12"/>
      <c r="R9" s="12"/>
    </row>
    <row r="10" spans="1:20">
      <c r="N10" s="42"/>
      <c r="Q10" s="12"/>
      <c r="R10" s="12"/>
      <c r="T10" s="43"/>
    </row>
    <row r="11" spans="1:20">
      <c r="E11" s="44"/>
      <c r="F11" s="45">
        <f>F9*3850</f>
        <v>33013750</v>
      </c>
      <c r="G11" s="22">
        <f>G9*16500</f>
        <v>0</v>
      </c>
      <c r="H11" s="22"/>
      <c r="I11" s="45">
        <f>F11+G11</f>
        <v>33013750</v>
      </c>
      <c r="T11" s="4"/>
    </row>
    <row r="12" spans="1:20">
      <c r="F12" s="12"/>
      <c r="G12" s="12"/>
      <c r="H12" s="12"/>
      <c r="I12" s="46">
        <f>I11/E9</f>
        <v>401.64961970688273</v>
      </c>
    </row>
  </sheetData>
  <sheetProtection selectLockedCells="1" selectUnlockedCells="1"/>
  <pageMargins left="0.7" right="0.7" top="0.75" bottom="0.75" header="0.51180555555555551" footer="0.51180555555555551"/>
  <pageSetup firstPageNumber="0" orientation="portrait" horizontalDpi="300" verticalDpi="300" r:id="rId1"/>
  <headerFooter alignWithMargins="0"/>
  <legacy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>
    <tabColor rgb="FF00B050"/>
  </sheetPr>
  <dimension ref="A2:T12"/>
  <sheetViews>
    <sheetView zoomScale="85" zoomScaleNormal="85" workbookViewId="0">
      <selection activeCell="B6" sqref="B6:J6"/>
    </sheetView>
  </sheetViews>
  <sheetFormatPr defaultRowHeight="15"/>
  <cols>
    <col min="1" max="1" width="17.28515625" style="2" customWidth="1"/>
    <col min="2" max="2" width="12.5703125" style="2" customWidth="1"/>
    <col min="3" max="3" width="13" style="2" customWidth="1"/>
    <col min="4" max="4" width="18" style="2" bestFit="1" customWidth="1"/>
    <col min="5" max="5" width="13.42578125" style="2" customWidth="1"/>
    <col min="6" max="6" width="19.5703125" style="2" customWidth="1"/>
    <col min="7" max="8" width="17.42578125" style="2" customWidth="1"/>
    <col min="9" max="9" width="19.5703125" style="2" customWidth="1"/>
    <col min="10" max="10" width="15.85546875" style="2" customWidth="1"/>
    <col min="11" max="11" width="14.5703125" style="2" customWidth="1"/>
    <col min="12" max="14" width="0" style="2" hidden="1" customWidth="1"/>
    <col min="15" max="16" width="14.42578125" style="2" customWidth="1"/>
    <col min="17" max="17" width="11.7109375" style="2" customWidth="1"/>
    <col min="18" max="18" width="13.28515625" style="2" customWidth="1"/>
    <col min="19" max="19" width="10.5703125" style="2" bestFit="1" customWidth="1"/>
    <col min="20" max="20" width="13.28515625" style="2" customWidth="1"/>
    <col min="21" max="257" width="8.7109375" style="2"/>
    <col min="258" max="258" width="17.28515625" style="2" customWidth="1"/>
    <col min="259" max="259" width="12.5703125" style="2" customWidth="1"/>
    <col min="260" max="260" width="13" style="2" customWidth="1"/>
    <col min="261" max="261" width="13.42578125" style="2" customWidth="1"/>
    <col min="262" max="262" width="19.5703125" style="2" customWidth="1"/>
    <col min="263" max="264" width="17.42578125" style="2" customWidth="1"/>
    <col min="265" max="265" width="19.5703125" style="2" customWidth="1"/>
    <col min="266" max="266" width="15.85546875" style="2" customWidth="1"/>
    <col min="267" max="267" width="14.5703125" style="2" customWidth="1"/>
    <col min="268" max="270" width="0" style="2" hidden="1" customWidth="1"/>
    <col min="271" max="272" width="14.42578125" style="2" customWidth="1"/>
    <col min="273" max="273" width="11.7109375" style="2" customWidth="1"/>
    <col min="274" max="274" width="13.28515625" style="2" customWidth="1"/>
    <col min="275" max="275" width="10.5703125" style="2" bestFit="1" customWidth="1"/>
    <col min="276" max="276" width="13.28515625" style="2" customWidth="1"/>
    <col min="277" max="513" width="8.7109375" style="2"/>
    <col min="514" max="514" width="17.28515625" style="2" customWidth="1"/>
    <col min="515" max="515" width="12.5703125" style="2" customWidth="1"/>
    <col min="516" max="516" width="13" style="2" customWidth="1"/>
    <col min="517" max="517" width="13.42578125" style="2" customWidth="1"/>
    <col min="518" max="518" width="19.5703125" style="2" customWidth="1"/>
    <col min="519" max="520" width="17.42578125" style="2" customWidth="1"/>
    <col min="521" max="521" width="19.5703125" style="2" customWidth="1"/>
    <col min="522" max="522" width="15.85546875" style="2" customWidth="1"/>
    <col min="523" max="523" width="14.5703125" style="2" customWidth="1"/>
    <col min="524" max="526" width="0" style="2" hidden="1" customWidth="1"/>
    <col min="527" max="528" width="14.42578125" style="2" customWidth="1"/>
    <col min="529" max="529" width="11.7109375" style="2" customWidth="1"/>
    <col min="530" max="530" width="13.28515625" style="2" customWidth="1"/>
    <col min="531" max="531" width="10.5703125" style="2" bestFit="1" customWidth="1"/>
    <col min="532" max="532" width="13.28515625" style="2" customWidth="1"/>
    <col min="533" max="769" width="8.7109375" style="2"/>
    <col min="770" max="770" width="17.28515625" style="2" customWidth="1"/>
    <col min="771" max="771" width="12.5703125" style="2" customWidth="1"/>
    <col min="772" max="772" width="13" style="2" customWidth="1"/>
    <col min="773" max="773" width="13.42578125" style="2" customWidth="1"/>
    <col min="774" max="774" width="19.5703125" style="2" customWidth="1"/>
    <col min="775" max="776" width="17.42578125" style="2" customWidth="1"/>
    <col min="777" max="777" width="19.5703125" style="2" customWidth="1"/>
    <col min="778" max="778" width="15.85546875" style="2" customWidth="1"/>
    <col min="779" max="779" width="14.5703125" style="2" customWidth="1"/>
    <col min="780" max="782" width="0" style="2" hidden="1" customWidth="1"/>
    <col min="783" max="784" width="14.42578125" style="2" customWidth="1"/>
    <col min="785" max="785" width="11.7109375" style="2" customWidth="1"/>
    <col min="786" max="786" width="13.28515625" style="2" customWidth="1"/>
    <col min="787" max="787" width="10.5703125" style="2" bestFit="1" customWidth="1"/>
    <col min="788" max="788" width="13.28515625" style="2" customWidth="1"/>
    <col min="789" max="1025" width="8.7109375" style="2"/>
    <col min="1026" max="1026" width="17.28515625" style="2" customWidth="1"/>
    <col min="1027" max="1027" width="12.5703125" style="2" customWidth="1"/>
    <col min="1028" max="1028" width="13" style="2" customWidth="1"/>
    <col min="1029" max="1029" width="13.42578125" style="2" customWidth="1"/>
    <col min="1030" max="1030" width="19.5703125" style="2" customWidth="1"/>
    <col min="1031" max="1032" width="17.42578125" style="2" customWidth="1"/>
    <col min="1033" max="1033" width="19.5703125" style="2" customWidth="1"/>
    <col min="1034" max="1034" width="15.85546875" style="2" customWidth="1"/>
    <col min="1035" max="1035" width="14.5703125" style="2" customWidth="1"/>
    <col min="1036" max="1038" width="0" style="2" hidden="1" customWidth="1"/>
    <col min="1039" max="1040" width="14.42578125" style="2" customWidth="1"/>
    <col min="1041" max="1041" width="11.7109375" style="2" customWidth="1"/>
    <col min="1042" max="1042" width="13.28515625" style="2" customWidth="1"/>
    <col min="1043" max="1043" width="10.5703125" style="2" bestFit="1" customWidth="1"/>
    <col min="1044" max="1044" width="13.28515625" style="2" customWidth="1"/>
    <col min="1045" max="1281" width="8.7109375" style="2"/>
    <col min="1282" max="1282" width="17.28515625" style="2" customWidth="1"/>
    <col min="1283" max="1283" width="12.5703125" style="2" customWidth="1"/>
    <col min="1284" max="1284" width="13" style="2" customWidth="1"/>
    <col min="1285" max="1285" width="13.42578125" style="2" customWidth="1"/>
    <col min="1286" max="1286" width="19.5703125" style="2" customWidth="1"/>
    <col min="1287" max="1288" width="17.42578125" style="2" customWidth="1"/>
    <col min="1289" max="1289" width="19.5703125" style="2" customWidth="1"/>
    <col min="1290" max="1290" width="15.85546875" style="2" customWidth="1"/>
    <col min="1291" max="1291" width="14.5703125" style="2" customWidth="1"/>
    <col min="1292" max="1294" width="0" style="2" hidden="1" customWidth="1"/>
    <col min="1295" max="1296" width="14.42578125" style="2" customWidth="1"/>
    <col min="1297" max="1297" width="11.7109375" style="2" customWidth="1"/>
    <col min="1298" max="1298" width="13.28515625" style="2" customWidth="1"/>
    <col min="1299" max="1299" width="10.5703125" style="2" bestFit="1" customWidth="1"/>
    <col min="1300" max="1300" width="13.28515625" style="2" customWidth="1"/>
    <col min="1301" max="1537" width="8.7109375" style="2"/>
    <col min="1538" max="1538" width="17.28515625" style="2" customWidth="1"/>
    <col min="1539" max="1539" width="12.5703125" style="2" customWidth="1"/>
    <col min="1540" max="1540" width="13" style="2" customWidth="1"/>
    <col min="1541" max="1541" width="13.42578125" style="2" customWidth="1"/>
    <col min="1542" max="1542" width="19.5703125" style="2" customWidth="1"/>
    <col min="1543" max="1544" width="17.42578125" style="2" customWidth="1"/>
    <col min="1545" max="1545" width="19.5703125" style="2" customWidth="1"/>
    <col min="1546" max="1546" width="15.85546875" style="2" customWidth="1"/>
    <col min="1547" max="1547" width="14.5703125" style="2" customWidth="1"/>
    <col min="1548" max="1550" width="0" style="2" hidden="1" customWidth="1"/>
    <col min="1551" max="1552" width="14.42578125" style="2" customWidth="1"/>
    <col min="1553" max="1553" width="11.7109375" style="2" customWidth="1"/>
    <col min="1554" max="1554" width="13.28515625" style="2" customWidth="1"/>
    <col min="1555" max="1555" width="10.5703125" style="2" bestFit="1" customWidth="1"/>
    <col min="1556" max="1556" width="13.28515625" style="2" customWidth="1"/>
    <col min="1557" max="1793" width="8.7109375" style="2"/>
    <col min="1794" max="1794" width="17.28515625" style="2" customWidth="1"/>
    <col min="1795" max="1795" width="12.5703125" style="2" customWidth="1"/>
    <col min="1796" max="1796" width="13" style="2" customWidth="1"/>
    <col min="1797" max="1797" width="13.42578125" style="2" customWidth="1"/>
    <col min="1798" max="1798" width="19.5703125" style="2" customWidth="1"/>
    <col min="1799" max="1800" width="17.42578125" style="2" customWidth="1"/>
    <col min="1801" max="1801" width="19.5703125" style="2" customWidth="1"/>
    <col min="1802" max="1802" width="15.85546875" style="2" customWidth="1"/>
    <col min="1803" max="1803" width="14.5703125" style="2" customWidth="1"/>
    <col min="1804" max="1806" width="0" style="2" hidden="1" customWidth="1"/>
    <col min="1807" max="1808" width="14.42578125" style="2" customWidth="1"/>
    <col min="1809" max="1809" width="11.7109375" style="2" customWidth="1"/>
    <col min="1810" max="1810" width="13.28515625" style="2" customWidth="1"/>
    <col min="1811" max="1811" width="10.5703125" style="2" bestFit="1" customWidth="1"/>
    <col min="1812" max="1812" width="13.28515625" style="2" customWidth="1"/>
    <col min="1813" max="2049" width="8.7109375" style="2"/>
    <col min="2050" max="2050" width="17.28515625" style="2" customWidth="1"/>
    <col min="2051" max="2051" width="12.5703125" style="2" customWidth="1"/>
    <col min="2052" max="2052" width="13" style="2" customWidth="1"/>
    <col min="2053" max="2053" width="13.42578125" style="2" customWidth="1"/>
    <col min="2054" max="2054" width="19.5703125" style="2" customWidth="1"/>
    <col min="2055" max="2056" width="17.42578125" style="2" customWidth="1"/>
    <col min="2057" max="2057" width="19.5703125" style="2" customWidth="1"/>
    <col min="2058" max="2058" width="15.85546875" style="2" customWidth="1"/>
    <col min="2059" max="2059" width="14.5703125" style="2" customWidth="1"/>
    <col min="2060" max="2062" width="0" style="2" hidden="1" customWidth="1"/>
    <col min="2063" max="2064" width="14.42578125" style="2" customWidth="1"/>
    <col min="2065" max="2065" width="11.7109375" style="2" customWidth="1"/>
    <col min="2066" max="2066" width="13.28515625" style="2" customWidth="1"/>
    <col min="2067" max="2067" width="10.5703125" style="2" bestFit="1" customWidth="1"/>
    <col min="2068" max="2068" width="13.28515625" style="2" customWidth="1"/>
    <col min="2069" max="2305" width="8.7109375" style="2"/>
    <col min="2306" max="2306" width="17.28515625" style="2" customWidth="1"/>
    <col min="2307" max="2307" width="12.5703125" style="2" customWidth="1"/>
    <col min="2308" max="2308" width="13" style="2" customWidth="1"/>
    <col min="2309" max="2309" width="13.42578125" style="2" customWidth="1"/>
    <col min="2310" max="2310" width="19.5703125" style="2" customWidth="1"/>
    <col min="2311" max="2312" width="17.42578125" style="2" customWidth="1"/>
    <col min="2313" max="2313" width="19.5703125" style="2" customWidth="1"/>
    <col min="2314" max="2314" width="15.85546875" style="2" customWidth="1"/>
    <col min="2315" max="2315" width="14.5703125" style="2" customWidth="1"/>
    <col min="2316" max="2318" width="0" style="2" hidden="1" customWidth="1"/>
    <col min="2319" max="2320" width="14.42578125" style="2" customWidth="1"/>
    <col min="2321" max="2321" width="11.7109375" style="2" customWidth="1"/>
    <col min="2322" max="2322" width="13.28515625" style="2" customWidth="1"/>
    <col min="2323" max="2323" width="10.5703125" style="2" bestFit="1" customWidth="1"/>
    <col min="2324" max="2324" width="13.28515625" style="2" customWidth="1"/>
    <col min="2325" max="2561" width="8.7109375" style="2"/>
    <col min="2562" max="2562" width="17.28515625" style="2" customWidth="1"/>
    <col min="2563" max="2563" width="12.5703125" style="2" customWidth="1"/>
    <col min="2564" max="2564" width="13" style="2" customWidth="1"/>
    <col min="2565" max="2565" width="13.42578125" style="2" customWidth="1"/>
    <col min="2566" max="2566" width="19.5703125" style="2" customWidth="1"/>
    <col min="2567" max="2568" width="17.42578125" style="2" customWidth="1"/>
    <col min="2569" max="2569" width="19.5703125" style="2" customWidth="1"/>
    <col min="2570" max="2570" width="15.85546875" style="2" customWidth="1"/>
    <col min="2571" max="2571" width="14.5703125" style="2" customWidth="1"/>
    <col min="2572" max="2574" width="0" style="2" hidden="1" customWidth="1"/>
    <col min="2575" max="2576" width="14.42578125" style="2" customWidth="1"/>
    <col min="2577" max="2577" width="11.7109375" style="2" customWidth="1"/>
    <col min="2578" max="2578" width="13.28515625" style="2" customWidth="1"/>
    <col min="2579" max="2579" width="10.5703125" style="2" bestFit="1" customWidth="1"/>
    <col min="2580" max="2580" width="13.28515625" style="2" customWidth="1"/>
    <col min="2581" max="2817" width="8.7109375" style="2"/>
    <col min="2818" max="2818" width="17.28515625" style="2" customWidth="1"/>
    <col min="2819" max="2819" width="12.5703125" style="2" customWidth="1"/>
    <col min="2820" max="2820" width="13" style="2" customWidth="1"/>
    <col min="2821" max="2821" width="13.42578125" style="2" customWidth="1"/>
    <col min="2822" max="2822" width="19.5703125" style="2" customWidth="1"/>
    <col min="2823" max="2824" width="17.42578125" style="2" customWidth="1"/>
    <col min="2825" max="2825" width="19.5703125" style="2" customWidth="1"/>
    <col min="2826" max="2826" width="15.85546875" style="2" customWidth="1"/>
    <col min="2827" max="2827" width="14.5703125" style="2" customWidth="1"/>
    <col min="2828" max="2830" width="0" style="2" hidden="1" customWidth="1"/>
    <col min="2831" max="2832" width="14.42578125" style="2" customWidth="1"/>
    <col min="2833" max="2833" width="11.7109375" style="2" customWidth="1"/>
    <col min="2834" max="2834" width="13.28515625" style="2" customWidth="1"/>
    <col min="2835" max="2835" width="10.5703125" style="2" bestFit="1" customWidth="1"/>
    <col min="2836" max="2836" width="13.28515625" style="2" customWidth="1"/>
    <col min="2837" max="3073" width="8.7109375" style="2"/>
    <col min="3074" max="3074" width="17.28515625" style="2" customWidth="1"/>
    <col min="3075" max="3075" width="12.5703125" style="2" customWidth="1"/>
    <col min="3076" max="3076" width="13" style="2" customWidth="1"/>
    <col min="3077" max="3077" width="13.42578125" style="2" customWidth="1"/>
    <col min="3078" max="3078" width="19.5703125" style="2" customWidth="1"/>
    <col min="3079" max="3080" width="17.42578125" style="2" customWidth="1"/>
    <col min="3081" max="3081" width="19.5703125" style="2" customWidth="1"/>
    <col min="3082" max="3082" width="15.85546875" style="2" customWidth="1"/>
    <col min="3083" max="3083" width="14.5703125" style="2" customWidth="1"/>
    <col min="3084" max="3086" width="0" style="2" hidden="1" customWidth="1"/>
    <col min="3087" max="3088" width="14.42578125" style="2" customWidth="1"/>
    <col min="3089" max="3089" width="11.7109375" style="2" customWidth="1"/>
    <col min="3090" max="3090" width="13.28515625" style="2" customWidth="1"/>
    <col min="3091" max="3091" width="10.5703125" style="2" bestFit="1" customWidth="1"/>
    <col min="3092" max="3092" width="13.28515625" style="2" customWidth="1"/>
    <col min="3093" max="3329" width="8.7109375" style="2"/>
    <col min="3330" max="3330" width="17.28515625" style="2" customWidth="1"/>
    <col min="3331" max="3331" width="12.5703125" style="2" customWidth="1"/>
    <col min="3332" max="3332" width="13" style="2" customWidth="1"/>
    <col min="3333" max="3333" width="13.42578125" style="2" customWidth="1"/>
    <col min="3334" max="3334" width="19.5703125" style="2" customWidth="1"/>
    <col min="3335" max="3336" width="17.42578125" style="2" customWidth="1"/>
    <col min="3337" max="3337" width="19.5703125" style="2" customWidth="1"/>
    <col min="3338" max="3338" width="15.85546875" style="2" customWidth="1"/>
    <col min="3339" max="3339" width="14.5703125" style="2" customWidth="1"/>
    <col min="3340" max="3342" width="0" style="2" hidden="1" customWidth="1"/>
    <col min="3343" max="3344" width="14.42578125" style="2" customWidth="1"/>
    <col min="3345" max="3345" width="11.7109375" style="2" customWidth="1"/>
    <col min="3346" max="3346" width="13.28515625" style="2" customWidth="1"/>
    <col min="3347" max="3347" width="10.5703125" style="2" bestFit="1" customWidth="1"/>
    <col min="3348" max="3348" width="13.28515625" style="2" customWidth="1"/>
    <col min="3349" max="3585" width="8.7109375" style="2"/>
    <col min="3586" max="3586" width="17.28515625" style="2" customWidth="1"/>
    <col min="3587" max="3587" width="12.5703125" style="2" customWidth="1"/>
    <col min="3588" max="3588" width="13" style="2" customWidth="1"/>
    <col min="3589" max="3589" width="13.42578125" style="2" customWidth="1"/>
    <col min="3590" max="3590" width="19.5703125" style="2" customWidth="1"/>
    <col min="3591" max="3592" width="17.42578125" style="2" customWidth="1"/>
    <col min="3593" max="3593" width="19.5703125" style="2" customWidth="1"/>
    <col min="3594" max="3594" width="15.85546875" style="2" customWidth="1"/>
    <col min="3595" max="3595" width="14.5703125" style="2" customWidth="1"/>
    <col min="3596" max="3598" width="0" style="2" hidden="1" customWidth="1"/>
    <col min="3599" max="3600" width="14.42578125" style="2" customWidth="1"/>
    <col min="3601" max="3601" width="11.7109375" style="2" customWidth="1"/>
    <col min="3602" max="3602" width="13.28515625" style="2" customWidth="1"/>
    <col min="3603" max="3603" width="10.5703125" style="2" bestFit="1" customWidth="1"/>
    <col min="3604" max="3604" width="13.28515625" style="2" customWidth="1"/>
    <col min="3605" max="3841" width="8.7109375" style="2"/>
    <col min="3842" max="3842" width="17.28515625" style="2" customWidth="1"/>
    <col min="3843" max="3843" width="12.5703125" style="2" customWidth="1"/>
    <col min="3844" max="3844" width="13" style="2" customWidth="1"/>
    <col min="3845" max="3845" width="13.42578125" style="2" customWidth="1"/>
    <col min="3846" max="3846" width="19.5703125" style="2" customWidth="1"/>
    <col min="3847" max="3848" width="17.42578125" style="2" customWidth="1"/>
    <col min="3849" max="3849" width="19.5703125" style="2" customWidth="1"/>
    <col min="3850" max="3850" width="15.85546875" style="2" customWidth="1"/>
    <col min="3851" max="3851" width="14.5703125" style="2" customWidth="1"/>
    <col min="3852" max="3854" width="0" style="2" hidden="1" customWidth="1"/>
    <col min="3855" max="3856" width="14.42578125" style="2" customWidth="1"/>
    <col min="3857" max="3857" width="11.7109375" style="2" customWidth="1"/>
    <col min="3858" max="3858" width="13.28515625" style="2" customWidth="1"/>
    <col min="3859" max="3859" width="10.5703125" style="2" bestFit="1" customWidth="1"/>
    <col min="3860" max="3860" width="13.28515625" style="2" customWidth="1"/>
    <col min="3861" max="4097" width="8.7109375" style="2"/>
    <col min="4098" max="4098" width="17.28515625" style="2" customWidth="1"/>
    <col min="4099" max="4099" width="12.5703125" style="2" customWidth="1"/>
    <col min="4100" max="4100" width="13" style="2" customWidth="1"/>
    <col min="4101" max="4101" width="13.42578125" style="2" customWidth="1"/>
    <col min="4102" max="4102" width="19.5703125" style="2" customWidth="1"/>
    <col min="4103" max="4104" width="17.42578125" style="2" customWidth="1"/>
    <col min="4105" max="4105" width="19.5703125" style="2" customWidth="1"/>
    <col min="4106" max="4106" width="15.85546875" style="2" customWidth="1"/>
    <col min="4107" max="4107" width="14.5703125" style="2" customWidth="1"/>
    <col min="4108" max="4110" width="0" style="2" hidden="1" customWidth="1"/>
    <col min="4111" max="4112" width="14.42578125" style="2" customWidth="1"/>
    <col min="4113" max="4113" width="11.7109375" style="2" customWidth="1"/>
    <col min="4114" max="4114" width="13.28515625" style="2" customWidth="1"/>
    <col min="4115" max="4115" width="10.5703125" style="2" bestFit="1" customWidth="1"/>
    <col min="4116" max="4116" width="13.28515625" style="2" customWidth="1"/>
    <col min="4117" max="4353" width="8.7109375" style="2"/>
    <col min="4354" max="4354" width="17.28515625" style="2" customWidth="1"/>
    <col min="4355" max="4355" width="12.5703125" style="2" customWidth="1"/>
    <col min="4356" max="4356" width="13" style="2" customWidth="1"/>
    <col min="4357" max="4357" width="13.42578125" style="2" customWidth="1"/>
    <col min="4358" max="4358" width="19.5703125" style="2" customWidth="1"/>
    <col min="4359" max="4360" width="17.42578125" style="2" customWidth="1"/>
    <col min="4361" max="4361" width="19.5703125" style="2" customWidth="1"/>
    <col min="4362" max="4362" width="15.85546875" style="2" customWidth="1"/>
    <col min="4363" max="4363" width="14.5703125" style="2" customWidth="1"/>
    <col min="4364" max="4366" width="0" style="2" hidden="1" customWidth="1"/>
    <col min="4367" max="4368" width="14.42578125" style="2" customWidth="1"/>
    <col min="4369" max="4369" width="11.7109375" style="2" customWidth="1"/>
    <col min="4370" max="4370" width="13.28515625" style="2" customWidth="1"/>
    <col min="4371" max="4371" width="10.5703125" style="2" bestFit="1" customWidth="1"/>
    <col min="4372" max="4372" width="13.28515625" style="2" customWidth="1"/>
    <col min="4373" max="4609" width="8.7109375" style="2"/>
    <col min="4610" max="4610" width="17.28515625" style="2" customWidth="1"/>
    <col min="4611" max="4611" width="12.5703125" style="2" customWidth="1"/>
    <col min="4612" max="4612" width="13" style="2" customWidth="1"/>
    <col min="4613" max="4613" width="13.42578125" style="2" customWidth="1"/>
    <col min="4614" max="4614" width="19.5703125" style="2" customWidth="1"/>
    <col min="4615" max="4616" width="17.42578125" style="2" customWidth="1"/>
    <col min="4617" max="4617" width="19.5703125" style="2" customWidth="1"/>
    <col min="4618" max="4618" width="15.85546875" style="2" customWidth="1"/>
    <col min="4619" max="4619" width="14.5703125" style="2" customWidth="1"/>
    <col min="4620" max="4622" width="0" style="2" hidden="1" customWidth="1"/>
    <col min="4623" max="4624" width="14.42578125" style="2" customWidth="1"/>
    <col min="4625" max="4625" width="11.7109375" style="2" customWidth="1"/>
    <col min="4626" max="4626" width="13.28515625" style="2" customWidth="1"/>
    <col min="4627" max="4627" width="10.5703125" style="2" bestFit="1" customWidth="1"/>
    <col min="4628" max="4628" width="13.28515625" style="2" customWidth="1"/>
    <col min="4629" max="4865" width="8.7109375" style="2"/>
    <col min="4866" max="4866" width="17.28515625" style="2" customWidth="1"/>
    <col min="4867" max="4867" width="12.5703125" style="2" customWidth="1"/>
    <col min="4868" max="4868" width="13" style="2" customWidth="1"/>
    <col min="4869" max="4869" width="13.42578125" style="2" customWidth="1"/>
    <col min="4870" max="4870" width="19.5703125" style="2" customWidth="1"/>
    <col min="4871" max="4872" width="17.42578125" style="2" customWidth="1"/>
    <col min="4873" max="4873" width="19.5703125" style="2" customWidth="1"/>
    <col min="4874" max="4874" width="15.85546875" style="2" customWidth="1"/>
    <col min="4875" max="4875" width="14.5703125" style="2" customWidth="1"/>
    <col min="4876" max="4878" width="0" style="2" hidden="1" customWidth="1"/>
    <col min="4879" max="4880" width="14.42578125" style="2" customWidth="1"/>
    <col min="4881" max="4881" width="11.7109375" style="2" customWidth="1"/>
    <col min="4882" max="4882" width="13.28515625" style="2" customWidth="1"/>
    <col min="4883" max="4883" width="10.5703125" style="2" bestFit="1" customWidth="1"/>
    <col min="4884" max="4884" width="13.28515625" style="2" customWidth="1"/>
    <col min="4885" max="5121" width="8.7109375" style="2"/>
    <col min="5122" max="5122" width="17.28515625" style="2" customWidth="1"/>
    <col min="5123" max="5123" width="12.5703125" style="2" customWidth="1"/>
    <col min="5124" max="5124" width="13" style="2" customWidth="1"/>
    <col min="5125" max="5125" width="13.42578125" style="2" customWidth="1"/>
    <col min="5126" max="5126" width="19.5703125" style="2" customWidth="1"/>
    <col min="5127" max="5128" width="17.42578125" style="2" customWidth="1"/>
    <col min="5129" max="5129" width="19.5703125" style="2" customWidth="1"/>
    <col min="5130" max="5130" width="15.85546875" style="2" customWidth="1"/>
    <col min="5131" max="5131" width="14.5703125" style="2" customWidth="1"/>
    <col min="5132" max="5134" width="0" style="2" hidden="1" customWidth="1"/>
    <col min="5135" max="5136" width="14.42578125" style="2" customWidth="1"/>
    <col min="5137" max="5137" width="11.7109375" style="2" customWidth="1"/>
    <col min="5138" max="5138" width="13.28515625" style="2" customWidth="1"/>
    <col min="5139" max="5139" width="10.5703125" style="2" bestFit="1" customWidth="1"/>
    <col min="5140" max="5140" width="13.28515625" style="2" customWidth="1"/>
    <col min="5141" max="5377" width="8.7109375" style="2"/>
    <col min="5378" max="5378" width="17.28515625" style="2" customWidth="1"/>
    <col min="5379" max="5379" width="12.5703125" style="2" customWidth="1"/>
    <col min="5380" max="5380" width="13" style="2" customWidth="1"/>
    <col min="5381" max="5381" width="13.42578125" style="2" customWidth="1"/>
    <col min="5382" max="5382" width="19.5703125" style="2" customWidth="1"/>
    <col min="5383" max="5384" width="17.42578125" style="2" customWidth="1"/>
    <col min="5385" max="5385" width="19.5703125" style="2" customWidth="1"/>
    <col min="5386" max="5386" width="15.85546875" style="2" customWidth="1"/>
    <col min="5387" max="5387" width="14.5703125" style="2" customWidth="1"/>
    <col min="5388" max="5390" width="0" style="2" hidden="1" customWidth="1"/>
    <col min="5391" max="5392" width="14.42578125" style="2" customWidth="1"/>
    <col min="5393" max="5393" width="11.7109375" style="2" customWidth="1"/>
    <col min="5394" max="5394" width="13.28515625" style="2" customWidth="1"/>
    <col min="5395" max="5395" width="10.5703125" style="2" bestFit="1" customWidth="1"/>
    <col min="5396" max="5396" width="13.28515625" style="2" customWidth="1"/>
    <col min="5397" max="5633" width="8.7109375" style="2"/>
    <col min="5634" max="5634" width="17.28515625" style="2" customWidth="1"/>
    <col min="5635" max="5635" width="12.5703125" style="2" customWidth="1"/>
    <col min="5636" max="5636" width="13" style="2" customWidth="1"/>
    <col min="5637" max="5637" width="13.42578125" style="2" customWidth="1"/>
    <col min="5638" max="5638" width="19.5703125" style="2" customWidth="1"/>
    <col min="5639" max="5640" width="17.42578125" style="2" customWidth="1"/>
    <col min="5641" max="5641" width="19.5703125" style="2" customWidth="1"/>
    <col min="5642" max="5642" width="15.85546875" style="2" customWidth="1"/>
    <col min="5643" max="5643" width="14.5703125" style="2" customWidth="1"/>
    <col min="5644" max="5646" width="0" style="2" hidden="1" customWidth="1"/>
    <col min="5647" max="5648" width="14.42578125" style="2" customWidth="1"/>
    <col min="5649" max="5649" width="11.7109375" style="2" customWidth="1"/>
    <col min="5650" max="5650" width="13.28515625" style="2" customWidth="1"/>
    <col min="5651" max="5651" width="10.5703125" style="2" bestFit="1" customWidth="1"/>
    <col min="5652" max="5652" width="13.28515625" style="2" customWidth="1"/>
    <col min="5653" max="5889" width="8.7109375" style="2"/>
    <col min="5890" max="5890" width="17.28515625" style="2" customWidth="1"/>
    <col min="5891" max="5891" width="12.5703125" style="2" customWidth="1"/>
    <col min="5892" max="5892" width="13" style="2" customWidth="1"/>
    <col min="5893" max="5893" width="13.42578125" style="2" customWidth="1"/>
    <col min="5894" max="5894" width="19.5703125" style="2" customWidth="1"/>
    <col min="5895" max="5896" width="17.42578125" style="2" customWidth="1"/>
    <col min="5897" max="5897" width="19.5703125" style="2" customWidth="1"/>
    <col min="5898" max="5898" width="15.85546875" style="2" customWidth="1"/>
    <col min="5899" max="5899" width="14.5703125" style="2" customWidth="1"/>
    <col min="5900" max="5902" width="0" style="2" hidden="1" customWidth="1"/>
    <col min="5903" max="5904" width="14.42578125" style="2" customWidth="1"/>
    <col min="5905" max="5905" width="11.7109375" style="2" customWidth="1"/>
    <col min="5906" max="5906" width="13.28515625" style="2" customWidth="1"/>
    <col min="5907" max="5907" width="10.5703125" style="2" bestFit="1" customWidth="1"/>
    <col min="5908" max="5908" width="13.28515625" style="2" customWidth="1"/>
    <col min="5909" max="6145" width="8.7109375" style="2"/>
    <col min="6146" max="6146" width="17.28515625" style="2" customWidth="1"/>
    <col min="6147" max="6147" width="12.5703125" style="2" customWidth="1"/>
    <col min="6148" max="6148" width="13" style="2" customWidth="1"/>
    <col min="6149" max="6149" width="13.42578125" style="2" customWidth="1"/>
    <col min="6150" max="6150" width="19.5703125" style="2" customWidth="1"/>
    <col min="6151" max="6152" width="17.42578125" style="2" customWidth="1"/>
    <col min="6153" max="6153" width="19.5703125" style="2" customWidth="1"/>
    <col min="6154" max="6154" width="15.85546875" style="2" customWidth="1"/>
    <col min="6155" max="6155" width="14.5703125" style="2" customWidth="1"/>
    <col min="6156" max="6158" width="0" style="2" hidden="1" customWidth="1"/>
    <col min="6159" max="6160" width="14.42578125" style="2" customWidth="1"/>
    <col min="6161" max="6161" width="11.7109375" style="2" customWidth="1"/>
    <col min="6162" max="6162" width="13.28515625" style="2" customWidth="1"/>
    <col min="6163" max="6163" width="10.5703125" style="2" bestFit="1" customWidth="1"/>
    <col min="6164" max="6164" width="13.28515625" style="2" customWidth="1"/>
    <col min="6165" max="6401" width="8.7109375" style="2"/>
    <col min="6402" max="6402" width="17.28515625" style="2" customWidth="1"/>
    <col min="6403" max="6403" width="12.5703125" style="2" customWidth="1"/>
    <col min="6404" max="6404" width="13" style="2" customWidth="1"/>
    <col min="6405" max="6405" width="13.42578125" style="2" customWidth="1"/>
    <col min="6406" max="6406" width="19.5703125" style="2" customWidth="1"/>
    <col min="6407" max="6408" width="17.42578125" style="2" customWidth="1"/>
    <col min="6409" max="6409" width="19.5703125" style="2" customWidth="1"/>
    <col min="6410" max="6410" width="15.85546875" style="2" customWidth="1"/>
    <col min="6411" max="6411" width="14.5703125" style="2" customWidth="1"/>
    <col min="6412" max="6414" width="0" style="2" hidden="1" customWidth="1"/>
    <col min="6415" max="6416" width="14.42578125" style="2" customWidth="1"/>
    <col min="6417" max="6417" width="11.7109375" style="2" customWidth="1"/>
    <col min="6418" max="6418" width="13.28515625" style="2" customWidth="1"/>
    <col min="6419" max="6419" width="10.5703125" style="2" bestFit="1" customWidth="1"/>
    <col min="6420" max="6420" width="13.28515625" style="2" customWidth="1"/>
    <col min="6421" max="6657" width="8.7109375" style="2"/>
    <col min="6658" max="6658" width="17.28515625" style="2" customWidth="1"/>
    <col min="6659" max="6659" width="12.5703125" style="2" customWidth="1"/>
    <col min="6660" max="6660" width="13" style="2" customWidth="1"/>
    <col min="6661" max="6661" width="13.42578125" style="2" customWidth="1"/>
    <col min="6662" max="6662" width="19.5703125" style="2" customWidth="1"/>
    <col min="6663" max="6664" width="17.42578125" style="2" customWidth="1"/>
    <col min="6665" max="6665" width="19.5703125" style="2" customWidth="1"/>
    <col min="6666" max="6666" width="15.85546875" style="2" customWidth="1"/>
    <col min="6667" max="6667" width="14.5703125" style="2" customWidth="1"/>
    <col min="6668" max="6670" width="0" style="2" hidden="1" customWidth="1"/>
    <col min="6671" max="6672" width="14.42578125" style="2" customWidth="1"/>
    <col min="6673" max="6673" width="11.7109375" style="2" customWidth="1"/>
    <col min="6674" max="6674" width="13.28515625" style="2" customWidth="1"/>
    <col min="6675" max="6675" width="10.5703125" style="2" bestFit="1" customWidth="1"/>
    <col min="6676" max="6676" width="13.28515625" style="2" customWidth="1"/>
    <col min="6677" max="6913" width="8.7109375" style="2"/>
    <col min="6914" max="6914" width="17.28515625" style="2" customWidth="1"/>
    <col min="6915" max="6915" width="12.5703125" style="2" customWidth="1"/>
    <col min="6916" max="6916" width="13" style="2" customWidth="1"/>
    <col min="6917" max="6917" width="13.42578125" style="2" customWidth="1"/>
    <col min="6918" max="6918" width="19.5703125" style="2" customWidth="1"/>
    <col min="6919" max="6920" width="17.42578125" style="2" customWidth="1"/>
    <col min="6921" max="6921" width="19.5703125" style="2" customWidth="1"/>
    <col min="6922" max="6922" width="15.85546875" style="2" customWidth="1"/>
    <col min="6923" max="6923" width="14.5703125" style="2" customWidth="1"/>
    <col min="6924" max="6926" width="0" style="2" hidden="1" customWidth="1"/>
    <col min="6927" max="6928" width="14.42578125" style="2" customWidth="1"/>
    <col min="6929" max="6929" width="11.7109375" style="2" customWidth="1"/>
    <col min="6930" max="6930" width="13.28515625" style="2" customWidth="1"/>
    <col min="6931" max="6931" width="10.5703125" style="2" bestFit="1" customWidth="1"/>
    <col min="6932" max="6932" width="13.28515625" style="2" customWidth="1"/>
    <col min="6933" max="7169" width="8.7109375" style="2"/>
    <col min="7170" max="7170" width="17.28515625" style="2" customWidth="1"/>
    <col min="7171" max="7171" width="12.5703125" style="2" customWidth="1"/>
    <col min="7172" max="7172" width="13" style="2" customWidth="1"/>
    <col min="7173" max="7173" width="13.42578125" style="2" customWidth="1"/>
    <col min="7174" max="7174" width="19.5703125" style="2" customWidth="1"/>
    <col min="7175" max="7176" width="17.42578125" style="2" customWidth="1"/>
    <col min="7177" max="7177" width="19.5703125" style="2" customWidth="1"/>
    <col min="7178" max="7178" width="15.85546875" style="2" customWidth="1"/>
    <col min="7179" max="7179" width="14.5703125" style="2" customWidth="1"/>
    <col min="7180" max="7182" width="0" style="2" hidden="1" customWidth="1"/>
    <col min="7183" max="7184" width="14.42578125" style="2" customWidth="1"/>
    <col min="7185" max="7185" width="11.7109375" style="2" customWidth="1"/>
    <col min="7186" max="7186" width="13.28515625" style="2" customWidth="1"/>
    <col min="7187" max="7187" width="10.5703125" style="2" bestFit="1" customWidth="1"/>
    <col min="7188" max="7188" width="13.28515625" style="2" customWidth="1"/>
    <col min="7189" max="7425" width="8.7109375" style="2"/>
    <col min="7426" max="7426" width="17.28515625" style="2" customWidth="1"/>
    <col min="7427" max="7427" width="12.5703125" style="2" customWidth="1"/>
    <col min="7428" max="7428" width="13" style="2" customWidth="1"/>
    <col min="7429" max="7429" width="13.42578125" style="2" customWidth="1"/>
    <col min="7430" max="7430" width="19.5703125" style="2" customWidth="1"/>
    <col min="7431" max="7432" width="17.42578125" style="2" customWidth="1"/>
    <col min="7433" max="7433" width="19.5703125" style="2" customWidth="1"/>
    <col min="7434" max="7434" width="15.85546875" style="2" customWidth="1"/>
    <col min="7435" max="7435" width="14.5703125" style="2" customWidth="1"/>
    <col min="7436" max="7438" width="0" style="2" hidden="1" customWidth="1"/>
    <col min="7439" max="7440" width="14.42578125" style="2" customWidth="1"/>
    <col min="7441" max="7441" width="11.7109375" style="2" customWidth="1"/>
    <col min="7442" max="7442" width="13.28515625" style="2" customWidth="1"/>
    <col min="7443" max="7443" width="10.5703125" style="2" bestFit="1" customWidth="1"/>
    <col min="7444" max="7444" width="13.28515625" style="2" customWidth="1"/>
    <col min="7445" max="7681" width="8.7109375" style="2"/>
    <col min="7682" max="7682" width="17.28515625" style="2" customWidth="1"/>
    <col min="7683" max="7683" width="12.5703125" style="2" customWidth="1"/>
    <col min="7684" max="7684" width="13" style="2" customWidth="1"/>
    <col min="7685" max="7685" width="13.42578125" style="2" customWidth="1"/>
    <col min="7686" max="7686" width="19.5703125" style="2" customWidth="1"/>
    <col min="7687" max="7688" width="17.42578125" style="2" customWidth="1"/>
    <col min="7689" max="7689" width="19.5703125" style="2" customWidth="1"/>
    <col min="7690" max="7690" width="15.85546875" style="2" customWidth="1"/>
    <col min="7691" max="7691" width="14.5703125" style="2" customWidth="1"/>
    <col min="7692" max="7694" width="0" style="2" hidden="1" customWidth="1"/>
    <col min="7695" max="7696" width="14.42578125" style="2" customWidth="1"/>
    <col min="7697" max="7697" width="11.7109375" style="2" customWidth="1"/>
    <col min="7698" max="7698" width="13.28515625" style="2" customWidth="1"/>
    <col min="7699" max="7699" width="10.5703125" style="2" bestFit="1" customWidth="1"/>
    <col min="7700" max="7700" width="13.28515625" style="2" customWidth="1"/>
    <col min="7701" max="7937" width="8.7109375" style="2"/>
    <col min="7938" max="7938" width="17.28515625" style="2" customWidth="1"/>
    <col min="7939" max="7939" width="12.5703125" style="2" customWidth="1"/>
    <col min="7940" max="7940" width="13" style="2" customWidth="1"/>
    <col min="7941" max="7941" width="13.42578125" style="2" customWidth="1"/>
    <col min="7942" max="7942" width="19.5703125" style="2" customWidth="1"/>
    <col min="7943" max="7944" width="17.42578125" style="2" customWidth="1"/>
    <col min="7945" max="7945" width="19.5703125" style="2" customWidth="1"/>
    <col min="7946" max="7946" width="15.85546875" style="2" customWidth="1"/>
    <col min="7947" max="7947" width="14.5703125" style="2" customWidth="1"/>
    <col min="7948" max="7950" width="0" style="2" hidden="1" customWidth="1"/>
    <col min="7951" max="7952" width="14.42578125" style="2" customWidth="1"/>
    <col min="7953" max="7953" width="11.7109375" style="2" customWidth="1"/>
    <col min="7954" max="7954" width="13.28515625" style="2" customWidth="1"/>
    <col min="7955" max="7955" width="10.5703125" style="2" bestFit="1" customWidth="1"/>
    <col min="7956" max="7956" width="13.28515625" style="2" customWidth="1"/>
    <col min="7957" max="8193" width="8.7109375" style="2"/>
    <col min="8194" max="8194" width="17.28515625" style="2" customWidth="1"/>
    <col min="8195" max="8195" width="12.5703125" style="2" customWidth="1"/>
    <col min="8196" max="8196" width="13" style="2" customWidth="1"/>
    <col min="8197" max="8197" width="13.42578125" style="2" customWidth="1"/>
    <col min="8198" max="8198" width="19.5703125" style="2" customWidth="1"/>
    <col min="8199" max="8200" width="17.42578125" style="2" customWidth="1"/>
    <col min="8201" max="8201" width="19.5703125" style="2" customWidth="1"/>
    <col min="8202" max="8202" width="15.85546875" style="2" customWidth="1"/>
    <col min="8203" max="8203" width="14.5703125" style="2" customWidth="1"/>
    <col min="8204" max="8206" width="0" style="2" hidden="1" customWidth="1"/>
    <col min="8207" max="8208" width="14.42578125" style="2" customWidth="1"/>
    <col min="8209" max="8209" width="11.7109375" style="2" customWidth="1"/>
    <col min="8210" max="8210" width="13.28515625" style="2" customWidth="1"/>
    <col min="8211" max="8211" width="10.5703125" style="2" bestFit="1" customWidth="1"/>
    <col min="8212" max="8212" width="13.28515625" style="2" customWidth="1"/>
    <col min="8213" max="8449" width="8.7109375" style="2"/>
    <col min="8450" max="8450" width="17.28515625" style="2" customWidth="1"/>
    <col min="8451" max="8451" width="12.5703125" style="2" customWidth="1"/>
    <col min="8452" max="8452" width="13" style="2" customWidth="1"/>
    <col min="8453" max="8453" width="13.42578125" style="2" customWidth="1"/>
    <col min="8454" max="8454" width="19.5703125" style="2" customWidth="1"/>
    <col min="8455" max="8456" width="17.42578125" style="2" customWidth="1"/>
    <col min="8457" max="8457" width="19.5703125" style="2" customWidth="1"/>
    <col min="8458" max="8458" width="15.85546875" style="2" customWidth="1"/>
    <col min="8459" max="8459" width="14.5703125" style="2" customWidth="1"/>
    <col min="8460" max="8462" width="0" style="2" hidden="1" customWidth="1"/>
    <col min="8463" max="8464" width="14.42578125" style="2" customWidth="1"/>
    <col min="8465" max="8465" width="11.7109375" style="2" customWidth="1"/>
    <col min="8466" max="8466" width="13.28515625" style="2" customWidth="1"/>
    <col min="8467" max="8467" width="10.5703125" style="2" bestFit="1" customWidth="1"/>
    <col min="8468" max="8468" width="13.28515625" style="2" customWidth="1"/>
    <col min="8469" max="8705" width="8.7109375" style="2"/>
    <col min="8706" max="8706" width="17.28515625" style="2" customWidth="1"/>
    <col min="8707" max="8707" width="12.5703125" style="2" customWidth="1"/>
    <col min="8708" max="8708" width="13" style="2" customWidth="1"/>
    <col min="8709" max="8709" width="13.42578125" style="2" customWidth="1"/>
    <col min="8710" max="8710" width="19.5703125" style="2" customWidth="1"/>
    <col min="8711" max="8712" width="17.42578125" style="2" customWidth="1"/>
    <col min="8713" max="8713" width="19.5703125" style="2" customWidth="1"/>
    <col min="8714" max="8714" width="15.85546875" style="2" customWidth="1"/>
    <col min="8715" max="8715" width="14.5703125" style="2" customWidth="1"/>
    <col min="8716" max="8718" width="0" style="2" hidden="1" customWidth="1"/>
    <col min="8719" max="8720" width="14.42578125" style="2" customWidth="1"/>
    <col min="8721" max="8721" width="11.7109375" style="2" customWidth="1"/>
    <col min="8722" max="8722" width="13.28515625" style="2" customWidth="1"/>
    <col min="8723" max="8723" width="10.5703125" style="2" bestFit="1" customWidth="1"/>
    <col min="8724" max="8724" width="13.28515625" style="2" customWidth="1"/>
    <col min="8725" max="8961" width="8.7109375" style="2"/>
    <col min="8962" max="8962" width="17.28515625" style="2" customWidth="1"/>
    <col min="8963" max="8963" width="12.5703125" style="2" customWidth="1"/>
    <col min="8964" max="8964" width="13" style="2" customWidth="1"/>
    <col min="8965" max="8965" width="13.42578125" style="2" customWidth="1"/>
    <col min="8966" max="8966" width="19.5703125" style="2" customWidth="1"/>
    <col min="8967" max="8968" width="17.42578125" style="2" customWidth="1"/>
    <col min="8969" max="8969" width="19.5703125" style="2" customWidth="1"/>
    <col min="8970" max="8970" width="15.85546875" style="2" customWidth="1"/>
    <col min="8971" max="8971" width="14.5703125" style="2" customWidth="1"/>
    <col min="8972" max="8974" width="0" style="2" hidden="1" customWidth="1"/>
    <col min="8975" max="8976" width="14.42578125" style="2" customWidth="1"/>
    <col min="8977" max="8977" width="11.7109375" style="2" customWidth="1"/>
    <col min="8978" max="8978" width="13.28515625" style="2" customWidth="1"/>
    <col min="8979" max="8979" width="10.5703125" style="2" bestFit="1" customWidth="1"/>
    <col min="8980" max="8980" width="13.28515625" style="2" customWidth="1"/>
    <col min="8981" max="9217" width="8.7109375" style="2"/>
    <col min="9218" max="9218" width="17.28515625" style="2" customWidth="1"/>
    <col min="9219" max="9219" width="12.5703125" style="2" customWidth="1"/>
    <col min="9220" max="9220" width="13" style="2" customWidth="1"/>
    <col min="9221" max="9221" width="13.42578125" style="2" customWidth="1"/>
    <col min="9222" max="9222" width="19.5703125" style="2" customWidth="1"/>
    <col min="9223" max="9224" width="17.42578125" style="2" customWidth="1"/>
    <col min="9225" max="9225" width="19.5703125" style="2" customWidth="1"/>
    <col min="9226" max="9226" width="15.85546875" style="2" customWidth="1"/>
    <col min="9227" max="9227" width="14.5703125" style="2" customWidth="1"/>
    <col min="9228" max="9230" width="0" style="2" hidden="1" customWidth="1"/>
    <col min="9231" max="9232" width="14.42578125" style="2" customWidth="1"/>
    <col min="9233" max="9233" width="11.7109375" style="2" customWidth="1"/>
    <col min="9234" max="9234" width="13.28515625" style="2" customWidth="1"/>
    <col min="9235" max="9235" width="10.5703125" style="2" bestFit="1" customWidth="1"/>
    <col min="9236" max="9236" width="13.28515625" style="2" customWidth="1"/>
    <col min="9237" max="9473" width="8.7109375" style="2"/>
    <col min="9474" max="9474" width="17.28515625" style="2" customWidth="1"/>
    <col min="9475" max="9475" width="12.5703125" style="2" customWidth="1"/>
    <col min="9476" max="9476" width="13" style="2" customWidth="1"/>
    <col min="9477" max="9477" width="13.42578125" style="2" customWidth="1"/>
    <col min="9478" max="9478" width="19.5703125" style="2" customWidth="1"/>
    <col min="9479" max="9480" width="17.42578125" style="2" customWidth="1"/>
    <col min="9481" max="9481" width="19.5703125" style="2" customWidth="1"/>
    <col min="9482" max="9482" width="15.85546875" style="2" customWidth="1"/>
    <col min="9483" max="9483" width="14.5703125" style="2" customWidth="1"/>
    <col min="9484" max="9486" width="0" style="2" hidden="1" customWidth="1"/>
    <col min="9487" max="9488" width="14.42578125" style="2" customWidth="1"/>
    <col min="9489" max="9489" width="11.7109375" style="2" customWidth="1"/>
    <col min="9490" max="9490" width="13.28515625" style="2" customWidth="1"/>
    <col min="9491" max="9491" width="10.5703125" style="2" bestFit="1" customWidth="1"/>
    <col min="9492" max="9492" width="13.28515625" style="2" customWidth="1"/>
    <col min="9493" max="9729" width="8.7109375" style="2"/>
    <col min="9730" max="9730" width="17.28515625" style="2" customWidth="1"/>
    <col min="9731" max="9731" width="12.5703125" style="2" customWidth="1"/>
    <col min="9732" max="9732" width="13" style="2" customWidth="1"/>
    <col min="9733" max="9733" width="13.42578125" style="2" customWidth="1"/>
    <col min="9734" max="9734" width="19.5703125" style="2" customWidth="1"/>
    <col min="9735" max="9736" width="17.42578125" style="2" customWidth="1"/>
    <col min="9737" max="9737" width="19.5703125" style="2" customWidth="1"/>
    <col min="9738" max="9738" width="15.85546875" style="2" customWidth="1"/>
    <col min="9739" max="9739" width="14.5703125" style="2" customWidth="1"/>
    <col min="9740" max="9742" width="0" style="2" hidden="1" customWidth="1"/>
    <col min="9743" max="9744" width="14.42578125" style="2" customWidth="1"/>
    <col min="9745" max="9745" width="11.7109375" style="2" customWidth="1"/>
    <col min="9746" max="9746" width="13.28515625" style="2" customWidth="1"/>
    <col min="9747" max="9747" width="10.5703125" style="2" bestFit="1" customWidth="1"/>
    <col min="9748" max="9748" width="13.28515625" style="2" customWidth="1"/>
    <col min="9749" max="9985" width="8.7109375" style="2"/>
    <col min="9986" max="9986" width="17.28515625" style="2" customWidth="1"/>
    <col min="9987" max="9987" width="12.5703125" style="2" customWidth="1"/>
    <col min="9988" max="9988" width="13" style="2" customWidth="1"/>
    <col min="9989" max="9989" width="13.42578125" style="2" customWidth="1"/>
    <col min="9990" max="9990" width="19.5703125" style="2" customWidth="1"/>
    <col min="9991" max="9992" width="17.42578125" style="2" customWidth="1"/>
    <col min="9993" max="9993" width="19.5703125" style="2" customWidth="1"/>
    <col min="9994" max="9994" width="15.85546875" style="2" customWidth="1"/>
    <col min="9995" max="9995" width="14.5703125" style="2" customWidth="1"/>
    <col min="9996" max="9998" width="0" style="2" hidden="1" customWidth="1"/>
    <col min="9999" max="10000" width="14.42578125" style="2" customWidth="1"/>
    <col min="10001" max="10001" width="11.7109375" style="2" customWidth="1"/>
    <col min="10002" max="10002" width="13.28515625" style="2" customWidth="1"/>
    <col min="10003" max="10003" width="10.5703125" style="2" bestFit="1" customWidth="1"/>
    <col min="10004" max="10004" width="13.28515625" style="2" customWidth="1"/>
    <col min="10005" max="10241" width="8.7109375" style="2"/>
    <col min="10242" max="10242" width="17.28515625" style="2" customWidth="1"/>
    <col min="10243" max="10243" width="12.5703125" style="2" customWidth="1"/>
    <col min="10244" max="10244" width="13" style="2" customWidth="1"/>
    <col min="10245" max="10245" width="13.42578125" style="2" customWidth="1"/>
    <col min="10246" max="10246" width="19.5703125" style="2" customWidth="1"/>
    <col min="10247" max="10248" width="17.42578125" style="2" customWidth="1"/>
    <col min="10249" max="10249" width="19.5703125" style="2" customWidth="1"/>
    <col min="10250" max="10250" width="15.85546875" style="2" customWidth="1"/>
    <col min="10251" max="10251" width="14.5703125" style="2" customWidth="1"/>
    <col min="10252" max="10254" width="0" style="2" hidden="1" customWidth="1"/>
    <col min="10255" max="10256" width="14.42578125" style="2" customWidth="1"/>
    <col min="10257" max="10257" width="11.7109375" style="2" customWidth="1"/>
    <col min="10258" max="10258" width="13.28515625" style="2" customWidth="1"/>
    <col min="10259" max="10259" width="10.5703125" style="2" bestFit="1" customWidth="1"/>
    <col min="10260" max="10260" width="13.28515625" style="2" customWidth="1"/>
    <col min="10261" max="10497" width="8.7109375" style="2"/>
    <col min="10498" max="10498" width="17.28515625" style="2" customWidth="1"/>
    <col min="10499" max="10499" width="12.5703125" style="2" customWidth="1"/>
    <col min="10500" max="10500" width="13" style="2" customWidth="1"/>
    <col min="10501" max="10501" width="13.42578125" style="2" customWidth="1"/>
    <col min="10502" max="10502" width="19.5703125" style="2" customWidth="1"/>
    <col min="10503" max="10504" width="17.42578125" style="2" customWidth="1"/>
    <col min="10505" max="10505" width="19.5703125" style="2" customWidth="1"/>
    <col min="10506" max="10506" width="15.85546875" style="2" customWidth="1"/>
    <col min="10507" max="10507" width="14.5703125" style="2" customWidth="1"/>
    <col min="10508" max="10510" width="0" style="2" hidden="1" customWidth="1"/>
    <col min="10511" max="10512" width="14.42578125" style="2" customWidth="1"/>
    <col min="10513" max="10513" width="11.7109375" style="2" customWidth="1"/>
    <col min="10514" max="10514" width="13.28515625" style="2" customWidth="1"/>
    <col min="10515" max="10515" width="10.5703125" style="2" bestFit="1" customWidth="1"/>
    <col min="10516" max="10516" width="13.28515625" style="2" customWidth="1"/>
    <col min="10517" max="10753" width="8.7109375" style="2"/>
    <col min="10754" max="10754" width="17.28515625" style="2" customWidth="1"/>
    <col min="10755" max="10755" width="12.5703125" style="2" customWidth="1"/>
    <col min="10756" max="10756" width="13" style="2" customWidth="1"/>
    <col min="10757" max="10757" width="13.42578125" style="2" customWidth="1"/>
    <col min="10758" max="10758" width="19.5703125" style="2" customWidth="1"/>
    <col min="10759" max="10760" width="17.42578125" style="2" customWidth="1"/>
    <col min="10761" max="10761" width="19.5703125" style="2" customWidth="1"/>
    <col min="10762" max="10762" width="15.85546875" style="2" customWidth="1"/>
    <col min="10763" max="10763" width="14.5703125" style="2" customWidth="1"/>
    <col min="10764" max="10766" width="0" style="2" hidden="1" customWidth="1"/>
    <col min="10767" max="10768" width="14.42578125" style="2" customWidth="1"/>
    <col min="10769" max="10769" width="11.7109375" style="2" customWidth="1"/>
    <col min="10770" max="10770" width="13.28515625" style="2" customWidth="1"/>
    <col min="10771" max="10771" width="10.5703125" style="2" bestFit="1" customWidth="1"/>
    <col min="10772" max="10772" width="13.28515625" style="2" customWidth="1"/>
    <col min="10773" max="11009" width="8.7109375" style="2"/>
    <col min="11010" max="11010" width="17.28515625" style="2" customWidth="1"/>
    <col min="11011" max="11011" width="12.5703125" style="2" customWidth="1"/>
    <col min="11012" max="11012" width="13" style="2" customWidth="1"/>
    <col min="11013" max="11013" width="13.42578125" style="2" customWidth="1"/>
    <col min="11014" max="11014" width="19.5703125" style="2" customWidth="1"/>
    <col min="11015" max="11016" width="17.42578125" style="2" customWidth="1"/>
    <col min="11017" max="11017" width="19.5703125" style="2" customWidth="1"/>
    <col min="11018" max="11018" width="15.85546875" style="2" customWidth="1"/>
    <col min="11019" max="11019" width="14.5703125" style="2" customWidth="1"/>
    <col min="11020" max="11022" width="0" style="2" hidden="1" customWidth="1"/>
    <col min="11023" max="11024" width="14.42578125" style="2" customWidth="1"/>
    <col min="11025" max="11025" width="11.7109375" style="2" customWidth="1"/>
    <col min="11026" max="11026" width="13.28515625" style="2" customWidth="1"/>
    <col min="11027" max="11027" width="10.5703125" style="2" bestFit="1" customWidth="1"/>
    <col min="11028" max="11028" width="13.28515625" style="2" customWidth="1"/>
    <col min="11029" max="11265" width="8.7109375" style="2"/>
    <col min="11266" max="11266" width="17.28515625" style="2" customWidth="1"/>
    <col min="11267" max="11267" width="12.5703125" style="2" customWidth="1"/>
    <col min="11268" max="11268" width="13" style="2" customWidth="1"/>
    <col min="11269" max="11269" width="13.42578125" style="2" customWidth="1"/>
    <col min="11270" max="11270" width="19.5703125" style="2" customWidth="1"/>
    <col min="11271" max="11272" width="17.42578125" style="2" customWidth="1"/>
    <col min="11273" max="11273" width="19.5703125" style="2" customWidth="1"/>
    <col min="11274" max="11274" width="15.85546875" style="2" customWidth="1"/>
    <col min="11275" max="11275" width="14.5703125" style="2" customWidth="1"/>
    <col min="11276" max="11278" width="0" style="2" hidden="1" customWidth="1"/>
    <col min="11279" max="11280" width="14.42578125" style="2" customWidth="1"/>
    <col min="11281" max="11281" width="11.7109375" style="2" customWidth="1"/>
    <col min="11282" max="11282" width="13.28515625" style="2" customWidth="1"/>
    <col min="11283" max="11283" width="10.5703125" style="2" bestFit="1" customWidth="1"/>
    <col min="11284" max="11284" width="13.28515625" style="2" customWidth="1"/>
    <col min="11285" max="11521" width="8.7109375" style="2"/>
    <col min="11522" max="11522" width="17.28515625" style="2" customWidth="1"/>
    <col min="11523" max="11523" width="12.5703125" style="2" customWidth="1"/>
    <col min="11524" max="11524" width="13" style="2" customWidth="1"/>
    <col min="11525" max="11525" width="13.42578125" style="2" customWidth="1"/>
    <col min="11526" max="11526" width="19.5703125" style="2" customWidth="1"/>
    <col min="11527" max="11528" width="17.42578125" style="2" customWidth="1"/>
    <col min="11529" max="11529" width="19.5703125" style="2" customWidth="1"/>
    <col min="11530" max="11530" width="15.85546875" style="2" customWidth="1"/>
    <col min="11531" max="11531" width="14.5703125" style="2" customWidth="1"/>
    <col min="11532" max="11534" width="0" style="2" hidden="1" customWidth="1"/>
    <col min="11535" max="11536" width="14.42578125" style="2" customWidth="1"/>
    <col min="11537" max="11537" width="11.7109375" style="2" customWidth="1"/>
    <col min="11538" max="11538" width="13.28515625" style="2" customWidth="1"/>
    <col min="11539" max="11539" width="10.5703125" style="2" bestFit="1" customWidth="1"/>
    <col min="11540" max="11540" width="13.28515625" style="2" customWidth="1"/>
    <col min="11541" max="11777" width="8.7109375" style="2"/>
    <col min="11778" max="11778" width="17.28515625" style="2" customWidth="1"/>
    <col min="11779" max="11779" width="12.5703125" style="2" customWidth="1"/>
    <col min="11780" max="11780" width="13" style="2" customWidth="1"/>
    <col min="11781" max="11781" width="13.42578125" style="2" customWidth="1"/>
    <col min="11782" max="11782" width="19.5703125" style="2" customWidth="1"/>
    <col min="11783" max="11784" width="17.42578125" style="2" customWidth="1"/>
    <col min="11785" max="11785" width="19.5703125" style="2" customWidth="1"/>
    <col min="11786" max="11786" width="15.85546875" style="2" customWidth="1"/>
    <col min="11787" max="11787" width="14.5703125" style="2" customWidth="1"/>
    <col min="11788" max="11790" width="0" style="2" hidden="1" customWidth="1"/>
    <col min="11791" max="11792" width="14.42578125" style="2" customWidth="1"/>
    <col min="11793" max="11793" width="11.7109375" style="2" customWidth="1"/>
    <col min="11794" max="11794" width="13.28515625" style="2" customWidth="1"/>
    <col min="11795" max="11795" width="10.5703125" style="2" bestFit="1" customWidth="1"/>
    <col min="11796" max="11796" width="13.28515625" style="2" customWidth="1"/>
    <col min="11797" max="12033" width="8.7109375" style="2"/>
    <col min="12034" max="12034" width="17.28515625" style="2" customWidth="1"/>
    <col min="12035" max="12035" width="12.5703125" style="2" customWidth="1"/>
    <col min="12036" max="12036" width="13" style="2" customWidth="1"/>
    <col min="12037" max="12037" width="13.42578125" style="2" customWidth="1"/>
    <col min="12038" max="12038" width="19.5703125" style="2" customWidth="1"/>
    <col min="12039" max="12040" width="17.42578125" style="2" customWidth="1"/>
    <col min="12041" max="12041" width="19.5703125" style="2" customWidth="1"/>
    <col min="12042" max="12042" width="15.85546875" style="2" customWidth="1"/>
    <col min="12043" max="12043" width="14.5703125" style="2" customWidth="1"/>
    <col min="12044" max="12046" width="0" style="2" hidden="1" customWidth="1"/>
    <col min="12047" max="12048" width="14.42578125" style="2" customWidth="1"/>
    <col min="12049" max="12049" width="11.7109375" style="2" customWidth="1"/>
    <col min="12050" max="12050" width="13.28515625" style="2" customWidth="1"/>
    <col min="12051" max="12051" width="10.5703125" style="2" bestFit="1" customWidth="1"/>
    <col min="12052" max="12052" width="13.28515625" style="2" customWidth="1"/>
    <col min="12053" max="12289" width="8.7109375" style="2"/>
    <col min="12290" max="12290" width="17.28515625" style="2" customWidth="1"/>
    <col min="12291" max="12291" width="12.5703125" style="2" customWidth="1"/>
    <col min="12292" max="12292" width="13" style="2" customWidth="1"/>
    <col min="12293" max="12293" width="13.42578125" style="2" customWidth="1"/>
    <col min="12294" max="12294" width="19.5703125" style="2" customWidth="1"/>
    <col min="12295" max="12296" width="17.42578125" style="2" customWidth="1"/>
    <col min="12297" max="12297" width="19.5703125" style="2" customWidth="1"/>
    <col min="12298" max="12298" width="15.85546875" style="2" customWidth="1"/>
    <col min="12299" max="12299" width="14.5703125" style="2" customWidth="1"/>
    <col min="12300" max="12302" width="0" style="2" hidden="1" customWidth="1"/>
    <col min="12303" max="12304" width="14.42578125" style="2" customWidth="1"/>
    <col min="12305" max="12305" width="11.7109375" style="2" customWidth="1"/>
    <col min="12306" max="12306" width="13.28515625" style="2" customWidth="1"/>
    <col min="12307" max="12307" width="10.5703125" style="2" bestFit="1" customWidth="1"/>
    <col min="12308" max="12308" width="13.28515625" style="2" customWidth="1"/>
    <col min="12309" max="12545" width="8.7109375" style="2"/>
    <col min="12546" max="12546" width="17.28515625" style="2" customWidth="1"/>
    <col min="12547" max="12547" width="12.5703125" style="2" customWidth="1"/>
    <col min="12548" max="12548" width="13" style="2" customWidth="1"/>
    <col min="12549" max="12549" width="13.42578125" style="2" customWidth="1"/>
    <col min="12550" max="12550" width="19.5703125" style="2" customWidth="1"/>
    <col min="12551" max="12552" width="17.42578125" style="2" customWidth="1"/>
    <col min="12553" max="12553" width="19.5703125" style="2" customWidth="1"/>
    <col min="12554" max="12554" width="15.85546875" style="2" customWidth="1"/>
    <col min="12555" max="12555" width="14.5703125" style="2" customWidth="1"/>
    <col min="12556" max="12558" width="0" style="2" hidden="1" customWidth="1"/>
    <col min="12559" max="12560" width="14.42578125" style="2" customWidth="1"/>
    <col min="12561" max="12561" width="11.7109375" style="2" customWidth="1"/>
    <col min="12562" max="12562" width="13.28515625" style="2" customWidth="1"/>
    <col min="12563" max="12563" width="10.5703125" style="2" bestFit="1" customWidth="1"/>
    <col min="12564" max="12564" width="13.28515625" style="2" customWidth="1"/>
    <col min="12565" max="12801" width="8.7109375" style="2"/>
    <col min="12802" max="12802" width="17.28515625" style="2" customWidth="1"/>
    <col min="12803" max="12803" width="12.5703125" style="2" customWidth="1"/>
    <col min="12804" max="12804" width="13" style="2" customWidth="1"/>
    <col min="12805" max="12805" width="13.42578125" style="2" customWidth="1"/>
    <col min="12806" max="12806" width="19.5703125" style="2" customWidth="1"/>
    <col min="12807" max="12808" width="17.42578125" style="2" customWidth="1"/>
    <col min="12809" max="12809" width="19.5703125" style="2" customWidth="1"/>
    <col min="12810" max="12810" width="15.85546875" style="2" customWidth="1"/>
    <col min="12811" max="12811" width="14.5703125" style="2" customWidth="1"/>
    <col min="12812" max="12814" width="0" style="2" hidden="1" customWidth="1"/>
    <col min="12815" max="12816" width="14.42578125" style="2" customWidth="1"/>
    <col min="12817" max="12817" width="11.7109375" style="2" customWidth="1"/>
    <col min="12818" max="12818" width="13.28515625" style="2" customWidth="1"/>
    <col min="12819" max="12819" width="10.5703125" style="2" bestFit="1" customWidth="1"/>
    <col min="12820" max="12820" width="13.28515625" style="2" customWidth="1"/>
    <col min="12821" max="13057" width="8.7109375" style="2"/>
    <col min="13058" max="13058" width="17.28515625" style="2" customWidth="1"/>
    <col min="13059" max="13059" width="12.5703125" style="2" customWidth="1"/>
    <col min="13060" max="13060" width="13" style="2" customWidth="1"/>
    <col min="13061" max="13061" width="13.42578125" style="2" customWidth="1"/>
    <col min="13062" max="13062" width="19.5703125" style="2" customWidth="1"/>
    <col min="13063" max="13064" width="17.42578125" style="2" customWidth="1"/>
    <col min="13065" max="13065" width="19.5703125" style="2" customWidth="1"/>
    <col min="13066" max="13066" width="15.85546875" style="2" customWidth="1"/>
    <col min="13067" max="13067" width="14.5703125" style="2" customWidth="1"/>
    <col min="13068" max="13070" width="0" style="2" hidden="1" customWidth="1"/>
    <col min="13071" max="13072" width="14.42578125" style="2" customWidth="1"/>
    <col min="13073" max="13073" width="11.7109375" style="2" customWidth="1"/>
    <col min="13074" max="13074" width="13.28515625" style="2" customWidth="1"/>
    <col min="13075" max="13075" width="10.5703125" style="2" bestFit="1" customWidth="1"/>
    <col min="13076" max="13076" width="13.28515625" style="2" customWidth="1"/>
    <col min="13077" max="13313" width="8.7109375" style="2"/>
    <col min="13314" max="13314" width="17.28515625" style="2" customWidth="1"/>
    <col min="13315" max="13315" width="12.5703125" style="2" customWidth="1"/>
    <col min="13316" max="13316" width="13" style="2" customWidth="1"/>
    <col min="13317" max="13317" width="13.42578125" style="2" customWidth="1"/>
    <col min="13318" max="13318" width="19.5703125" style="2" customWidth="1"/>
    <col min="13319" max="13320" width="17.42578125" style="2" customWidth="1"/>
    <col min="13321" max="13321" width="19.5703125" style="2" customWidth="1"/>
    <col min="13322" max="13322" width="15.85546875" style="2" customWidth="1"/>
    <col min="13323" max="13323" width="14.5703125" style="2" customWidth="1"/>
    <col min="13324" max="13326" width="0" style="2" hidden="1" customWidth="1"/>
    <col min="13327" max="13328" width="14.42578125" style="2" customWidth="1"/>
    <col min="13329" max="13329" width="11.7109375" style="2" customWidth="1"/>
    <col min="13330" max="13330" width="13.28515625" style="2" customWidth="1"/>
    <col min="13331" max="13331" width="10.5703125" style="2" bestFit="1" customWidth="1"/>
    <col min="13332" max="13332" width="13.28515625" style="2" customWidth="1"/>
    <col min="13333" max="13569" width="8.7109375" style="2"/>
    <col min="13570" max="13570" width="17.28515625" style="2" customWidth="1"/>
    <col min="13571" max="13571" width="12.5703125" style="2" customWidth="1"/>
    <col min="13572" max="13572" width="13" style="2" customWidth="1"/>
    <col min="13573" max="13573" width="13.42578125" style="2" customWidth="1"/>
    <col min="13574" max="13574" width="19.5703125" style="2" customWidth="1"/>
    <col min="13575" max="13576" width="17.42578125" style="2" customWidth="1"/>
    <col min="13577" max="13577" width="19.5703125" style="2" customWidth="1"/>
    <col min="13578" max="13578" width="15.85546875" style="2" customWidth="1"/>
    <col min="13579" max="13579" width="14.5703125" style="2" customWidth="1"/>
    <col min="13580" max="13582" width="0" style="2" hidden="1" customWidth="1"/>
    <col min="13583" max="13584" width="14.42578125" style="2" customWidth="1"/>
    <col min="13585" max="13585" width="11.7109375" style="2" customWidth="1"/>
    <col min="13586" max="13586" width="13.28515625" style="2" customWidth="1"/>
    <col min="13587" max="13587" width="10.5703125" style="2" bestFit="1" customWidth="1"/>
    <col min="13588" max="13588" width="13.28515625" style="2" customWidth="1"/>
    <col min="13589" max="13825" width="8.7109375" style="2"/>
    <col min="13826" max="13826" width="17.28515625" style="2" customWidth="1"/>
    <col min="13827" max="13827" width="12.5703125" style="2" customWidth="1"/>
    <col min="13828" max="13828" width="13" style="2" customWidth="1"/>
    <col min="13829" max="13829" width="13.42578125" style="2" customWidth="1"/>
    <col min="13830" max="13830" width="19.5703125" style="2" customWidth="1"/>
    <col min="13831" max="13832" width="17.42578125" style="2" customWidth="1"/>
    <col min="13833" max="13833" width="19.5703125" style="2" customWidth="1"/>
    <col min="13834" max="13834" width="15.85546875" style="2" customWidth="1"/>
    <col min="13835" max="13835" width="14.5703125" style="2" customWidth="1"/>
    <col min="13836" max="13838" width="0" style="2" hidden="1" customWidth="1"/>
    <col min="13839" max="13840" width="14.42578125" style="2" customWidth="1"/>
    <col min="13841" max="13841" width="11.7109375" style="2" customWidth="1"/>
    <col min="13842" max="13842" width="13.28515625" style="2" customWidth="1"/>
    <col min="13843" max="13843" width="10.5703125" style="2" bestFit="1" customWidth="1"/>
    <col min="13844" max="13844" width="13.28515625" style="2" customWidth="1"/>
    <col min="13845" max="14081" width="8.7109375" style="2"/>
    <col min="14082" max="14082" width="17.28515625" style="2" customWidth="1"/>
    <col min="14083" max="14083" width="12.5703125" style="2" customWidth="1"/>
    <col min="14084" max="14084" width="13" style="2" customWidth="1"/>
    <col min="14085" max="14085" width="13.42578125" style="2" customWidth="1"/>
    <col min="14086" max="14086" width="19.5703125" style="2" customWidth="1"/>
    <col min="14087" max="14088" width="17.42578125" style="2" customWidth="1"/>
    <col min="14089" max="14089" width="19.5703125" style="2" customWidth="1"/>
    <col min="14090" max="14090" width="15.85546875" style="2" customWidth="1"/>
    <col min="14091" max="14091" width="14.5703125" style="2" customWidth="1"/>
    <col min="14092" max="14094" width="0" style="2" hidden="1" customWidth="1"/>
    <col min="14095" max="14096" width="14.42578125" style="2" customWidth="1"/>
    <col min="14097" max="14097" width="11.7109375" style="2" customWidth="1"/>
    <col min="14098" max="14098" width="13.28515625" style="2" customWidth="1"/>
    <col min="14099" max="14099" width="10.5703125" style="2" bestFit="1" customWidth="1"/>
    <col min="14100" max="14100" width="13.28515625" style="2" customWidth="1"/>
    <col min="14101" max="14337" width="8.7109375" style="2"/>
    <col min="14338" max="14338" width="17.28515625" style="2" customWidth="1"/>
    <col min="14339" max="14339" width="12.5703125" style="2" customWidth="1"/>
    <col min="14340" max="14340" width="13" style="2" customWidth="1"/>
    <col min="14341" max="14341" width="13.42578125" style="2" customWidth="1"/>
    <col min="14342" max="14342" width="19.5703125" style="2" customWidth="1"/>
    <col min="14343" max="14344" width="17.42578125" style="2" customWidth="1"/>
    <col min="14345" max="14345" width="19.5703125" style="2" customWidth="1"/>
    <col min="14346" max="14346" width="15.85546875" style="2" customWidth="1"/>
    <col min="14347" max="14347" width="14.5703125" style="2" customWidth="1"/>
    <col min="14348" max="14350" width="0" style="2" hidden="1" customWidth="1"/>
    <col min="14351" max="14352" width="14.42578125" style="2" customWidth="1"/>
    <col min="14353" max="14353" width="11.7109375" style="2" customWidth="1"/>
    <col min="14354" max="14354" width="13.28515625" style="2" customWidth="1"/>
    <col min="14355" max="14355" width="10.5703125" style="2" bestFit="1" customWidth="1"/>
    <col min="14356" max="14356" width="13.28515625" style="2" customWidth="1"/>
    <col min="14357" max="14593" width="8.7109375" style="2"/>
    <col min="14594" max="14594" width="17.28515625" style="2" customWidth="1"/>
    <col min="14595" max="14595" width="12.5703125" style="2" customWidth="1"/>
    <col min="14596" max="14596" width="13" style="2" customWidth="1"/>
    <col min="14597" max="14597" width="13.42578125" style="2" customWidth="1"/>
    <col min="14598" max="14598" width="19.5703125" style="2" customWidth="1"/>
    <col min="14599" max="14600" width="17.42578125" style="2" customWidth="1"/>
    <col min="14601" max="14601" width="19.5703125" style="2" customWidth="1"/>
    <col min="14602" max="14602" width="15.85546875" style="2" customWidth="1"/>
    <col min="14603" max="14603" width="14.5703125" style="2" customWidth="1"/>
    <col min="14604" max="14606" width="0" style="2" hidden="1" customWidth="1"/>
    <col min="14607" max="14608" width="14.42578125" style="2" customWidth="1"/>
    <col min="14609" max="14609" width="11.7109375" style="2" customWidth="1"/>
    <col min="14610" max="14610" width="13.28515625" style="2" customWidth="1"/>
    <col min="14611" max="14611" width="10.5703125" style="2" bestFit="1" customWidth="1"/>
    <col min="14612" max="14612" width="13.28515625" style="2" customWidth="1"/>
    <col min="14613" max="14849" width="8.7109375" style="2"/>
    <col min="14850" max="14850" width="17.28515625" style="2" customWidth="1"/>
    <col min="14851" max="14851" width="12.5703125" style="2" customWidth="1"/>
    <col min="14852" max="14852" width="13" style="2" customWidth="1"/>
    <col min="14853" max="14853" width="13.42578125" style="2" customWidth="1"/>
    <col min="14854" max="14854" width="19.5703125" style="2" customWidth="1"/>
    <col min="14855" max="14856" width="17.42578125" style="2" customWidth="1"/>
    <col min="14857" max="14857" width="19.5703125" style="2" customWidth="1"/>
    <col min="14858" max="14858" width="15.85546875" style="2" customWidth="1"/>
    <col min="14859" max="14859" width="14.5703125" style="2" customWidth="1"/>
    <col min="14860" max="14862" width="0" style="2" hidden="1" customWidth="1"/>
    <col min="14863" max="14864" width="14.42578125" style="2" customWidth="1"/>
    <col min="14865" max="14865" width="11.7109375" style="2" customWidth="1"/>
    <col min="14866" max="14866" width="13.28515625" style="2" customWidth="1"/>
    <col min="14867" max="14867" width="10.5703125" style="2" bestFit="1" customWidth="1"/>
    <col min="14868" max="14868" width="13.28515625" style="2" customWidth="1"/>
    <col min="14869" max="15105" width="8.7109375" style="2"/>
    <col min="15106" max="15106" width="17.28515625" style="2" customWidth="1"/>
    <col min="15107" max="15107" width="12.5703125" style="2" customWidth="1"/>
    <col min="15108" max="15108" width="13" style="2" customWidth="1"/>
    <col min="15109" max="15109" width="13.42578125" style="2" customWidth="1"/>
    <col min="15110" max="15110" width="19.5703125" style="2" customWidth="1"/>
    <col min="15111" max="15112" width="17.42578125" style="2" customWidth="1"/>
    <col min="15113" max="15113" width="19.5703125" style="2" customWidth="1"/>
    <col min="15114" max="15114" width="15.85546875" style="2" customWidth="1"/>
    <col min="15115" max="15115" width="14.5703125" style="2" customWidth="1"/>
    <col min="15116" max="15118" width="0" style="2" hidden="1" customWidth="1"/>
    <col min="15119" max="15120" width="14.42578125" style="2" customWidth="1"/>
    <col min="15121" max="15121" width="11.7109375" style="2" customWidth="1"/>
    <col min="15122" max="15122" width="13.28515625" style="2" customWidth="1"/>
    <col min="15123" max="15123" width="10.5703125" style="2" bestFit="1" customWidth="1"/>
    <col min="15124" max="15124" width="13.28515625" style="2" customWidth="1"/>
    <col min="15125" max="15361" width="8.7109375" style="2"/>
    <col min="15362" max="15362" width="17.28515625" style="2" customWidth="1"/>
    <col min="15363" max="15363" width="12.5703125" style="2" customWidth="1"/>
    <col min="15364" max="15364" width="13" style="2" customWidth="1"/>
    <col min="15365" max="15365" width="13.42578125" style="2" customWidth="1"/>
    <col min="15366" max="15366" width="19.5703125" style="2" customWidth="1"/>
    <col min="15367" max="15368" width="17.42578125" style="2" customWidth="1"/>
    <col min="15369" max="15369" width="19.5703125" style="2" customWidth="1"/>
    <col min="15370" max="15370" width="15.85546875" style="2" customWidth="1"/>
    <col min="15371" max="15371" width="14.5703125" style="2" customWidth="1"/>
    <col min="15372" max="15374" width="0" style="2" hidden="1" customWidth="1"/>
    <col min="15375" max="15376" width="14.42578125" style="2" customWidth="1"/>
    <col min="15377" max="15377" width="11.7109375" style="2" customWidth="1"/>
    <col min="15378" max="15378" width="13.28515625" style="2" customWidth="1"/>
    <col min="15379" max="15379" width="10.5703125" style="2" bestFit="1" customWidth="1"/>
    <col min="15380" max="15380" width="13.28515625" style="2" customWidth="1"/>
    <col min="15381" max="15617" width="8.7109375" style="2"/>
    <col min="15618" max="15618" width="17.28515625" style="2" customWidth="1"/>
    <col min="15619" max="15619" width="12.5703125" style="2" customWidth="1"/>
    <col min="15620" max="15620" width="13" style="2" customWidth="1"/>
    <col min="15621" max="15621" width="13.42578125" style="2" customWidth="1"/>
    <col min="15622" max="15622" width="19.5703125" style="2" customWidth="1"/>
    <col min="15623" max="15624" width="17.42578125" style="2" customWidth="1"/>
    <col min="15625" max="15625" width="19.5703125" style="2" customWidth="1"/>
    <col min="15626" max="15626" width="15.85546875" style="2" customWidth="1"/>
    <col min="15627" max="15627" width="14.5703125" style="2" customWidth="1"/>
    <col min="15628" max="15630" width="0" style="2" hidden="1" customWidth="1"/>
    <col min="15631" max="15632" width="14.42578125" style="2" customWidth="1"/>
    <col min="15633" max="15633" width="11.7109375" style="2" customWidth="1"/>
    <col min="15634" max="15634" width="13.28515625" style="2" customWidth="1"/>
    <col min="15635" max="15635" width="10.5703125" style="2" bestFit="1" customWidth="1"/>
    <col min="15636" max="15636" width="13.28515625" style="2" customWidth="1"/>
    <col min="15637" max="15873" width="8.7109375" style="2"/>
    <col min="15874" max="15874" width="17.28515625" style="2" customWidth="1"/>
    <col min="15875" max="15875" width="12.5703125" style="2" customWidth="1"/>
    <col min="15876" max="15876" width="13" style="2" customWidth="1"/>
    <col min="15877" max="15877" width="13.42578125" style="2" customWidth="1"/>
    <col min="15878" max="15878" width="19.5703125" style="2" customWidth="1"/>
    <col min="15879" max="15880" width="17.42578125" style="2" customWidth="1"/>
    <col min="15881" max="15881" width="19.5703125" style="2" customWidth="1"/>
    <col min="15882" max="15882" width="15.85546875" style="2" customWidth="1"/>
    <col min="15883" max="15883" width="14.5703125" style="2" customWidth="1"/>
    <col min="15884" max="15886" width="0" style="2" hidden="1" customWidth="1"/>
    <col min="15887" max="15888" width="14.42578125" style="2" customWidth="1"/>
    <col min="15889" max="15889" width="11.7109375" style="2" customWidth="1"/>
    <col min="15890" max="15890" width="13.28515625" style="2" customWidth="1"/>
    <col min="15891" max="15891" width="10.5703125" style="2" bestFit="1" customWidth="1"/>
    <col min="15892" max="15892" width="13.28515625" style="2" customWidth="1"/>
    <col min="15893" max="16129" width="8.7109375" style="2"/>
    <col min="16130" max="16130" width="17.28515625" style="2" customWidth="1"/>
    <col min="16131" max="16131" width="12.5703125" style="2" customWidth="1"/>
    <col min="16132" max="16132" width="13" style="2" customWidth="1"/>
    <col min="16133" max="16133" width="13.42578125" style="2" customWidth="1"/>
    <col min="16134" max="16134" width="19.5703125" style="2" customWidth="1"/>
    <col min="16135" max="16136" width="17.42578125" style="2" customWidth="1"/>
    <col min="16137" max="16137" width="19.5703125" style="2" customWidth="1"/>
    <col min="16138" max="16138" width="15.85546875" style="2" customWidth="1"/>
    <col min="16139" max="16139" width="14.5703125" style="2" customWidth="1"/>
    <col min="16140" max="16142" width="0" style="2" hidden="1" customWidth="1"/>
    <col min="16143" max="16144" width="14.42578125" style="2" customWidth="1"/>
    <col min="16145" max="16145" width="11.7109375" style="2" customWidth="1"/>
    <col min="16146" max="16146" width="13.28515625" style="2" customWidth="1"/>
    <col min="16147" max="16147" width="10.5703125" style="2" bestFit="1" customWidth="1"/>
    <col min="16148" max="16148" width="13.28515625" style="2" customWidth="1"/>
    <col min="16149" max="16384" width="8.7109375" style="2"/>
  </cols>
  <sheetData>
    <row r="2" spans="1:20" ht="21">
      <c r="A2" s="1" t="s">
        <v>0</v>
      </c>
    </row>
    <row r="3" spans="1:20">
      <c r="A3" s="3" t="str">
        <f>'[38]Air Bawah Tanah'!A3</f>
        <v>Bulan :  Januari 2021</v>
      </c>
      <c r="P3" s="4"/>
    </row>
    <row r="4" spans="1:20">
      <c r="L4" s="2" t="s">
        <v>1</v>
      </c>
      <c r="M4" s="2" t="s">
        <v>2</v>
      </c>
    </row>
    <row r="5" spans="1:20" ht="32.25" customHeight="1">
      <c r="A5" s="5" t="s">
        <v>3</v>
      </c>
      <c r="B5" s="5" t="s">
        <v>4</v>
      </c>
      <c r="C5" s="5" t="s">
        <v>5</v>
      </c>
      <c r="D5" s="5" t="s">
        <v>25</v>
      </c>
      <c r="E5" s="6" t="s">
        <v>6</v>
      </c>
      <c r="F5" s="5" t="s">
        <v>7</v>
      </c>
      <c r="G5" s="68" t="s">
        <v>8</v>
      </c>
      <c r="H5" s="9" t="s">
        <v>9</v>
      </c>
      <c r="I5" s="10" t="s">
        <v>10</v>
      </c>
      <c r="J5" s="6" t="s">
        <v>11</v>
      </c>
      <c r="L5" s="11">
        <v>3400</v>
      </c>
      <c r="M5" s="11">
        <v>12000</v>
      </c>
      <c r="O5" s="12" t="s">
        <v>12</v>
      </c>
      <c r="P5" s="12"/>
    </row>
    <row r="6" spans="1:20" s="62" customFormat="1" ht="24.95" customHeight="1">
      <c r="A6" s="13" t="s">
        <v>17</v>
      </c>
      <c r="B6" s="52">
        <v>6.2451612903225797</v>
      </c>
      <c r="C6" s="56">
        <v>20.129032258064516</v>
      </c>
      <c r="D6" s="117">
        <f>E6*1000/2678400</f>
        <v>5.428639141301332</v>
      </c>
      <c r="E6" s="69">
        <v>14540.067076061487</v>
      </c>
      <c r="F6" s="2">
        <v>175</v>
      </c>
      <c r="G6" s="70">
        <v>0</v>
      </c>
      <c r="H6" s="2">
        <v>100</v>
      </c>
      <c r="I6" s="27">
        <f>(F6*3850)+(G6*13000)+(H6*13000)</f>
        <v>1973750</v>
      </c>
      <c r="J6" s="21">
        <f>I6/E6</f>
        <v>135.74559110869217</v>
      </c>
      <c r="K6" s="59"/>
      <c r="L6" s="60">
        <f>F6*$L$5</f>
        <v>595000</v>
      </c>
      <c r="M6" s="60">
        <f>G6*$M$5</f>
        <v>0</v>
      </c>
      <c r="N6" s="60">
        <f>L6+M6</f>
        <v>595000</v>
      </c>
      <c r="O6" s="61">
        <f>F6/30</f>
        <v>5.833333333333333</v>
      </c>
      <c r="P6" s="61">
        <f>O6*220</f>
        <v>1283.3333333333333</v>
      </c>
      <c r="Q6" s="61">
        <f>G6/30</f>
        <v>0</v>
      </c>
      <c r="R6" s="61">
        <f>Q6*220</f>
        <v>0</v>
      </c>
    </row>
    <row r="7" spans="1:20" s="62" customFormat="1" ht="24.95" customHeight="1">
      <c r="A7" s="13" t="s">
        <v>19</v>
      </c>
      <c r="B7" s="52">
        <v>6.638709677419353</v>
      </c>
      <c r="C7" s="56">
        <v>11.129032258064516</v>
      </c>
      <c r="D7" s="117">
        <f t="shared" ref="D7:D8" si="0">E7*1000/2678400</f>
        <v>3.4875988938877072</v>
      </c>
      <c r="E7" s="71">
        <v>9341.1848773888341</v>
      </c>
      <c r="F7" s="2">
        <v>0</v>
      </c>
      <c r="G7" s="72">
        <v>0</v>
      </c>
      <c r="H7" s="2">
        <v>50</v>
      </c>
      <c r="I7" s="27">
        <f>(F7*3850)+(G7*13000)+(H7*13000)</f>
        <v>650000</v>
      </c>
      <c r="J7" s="21">
        <f>I7/E7</f>
        <v>69.584320247571867</v>
      </c>
      <c r="K7" s="59"/>
      <c r="L7" s="60">
        <f>F7*$L$5</f>
        <v>0</v>
      </c>
      <c r="M7" s="66"/>
      <c r="N7" s="60"/>
      <c r="O7" s="61">
        <f>F7/30</f>
        <v>0</v>
      </c>
      <c r="P7" s="61">
        <f>O7*220</f>
        <v>0</v>
      </c>
      <c r="Q7" s="61">
        <f>G7/30</f>
        <v>0</v>
      </c>
      <c r="R7" s="61">
        <f>Q7*220</f>
        <v>0</v>
      </c>
    </row>
    <row r="8" spans="1:20" s="62" customFormat="1" ht="24.95" customHeight="1">
      <c r="A8" s="13" t="s">
        <v>20</v>
      </c>
      <c r="B8" s="52">
        <v>6.4193548387096744</v>
      </c>
      <c r="C8" s="56">
        <v>16.741935483870968</v>
      </c>
      <c r="D8" s="117">
        <f t="shared" si="0"/>
        <v>32.792227632895944</v>
      </c>
      <c r="E8" s="71">
        <v>87830.702491948497</v>
      </c>
      <c r="F8" s="2">
        <v>5200</v>
      </c>
      <c r="G8" s="72">
        <v>0</v>
      </c>
      <c r="H8" s="2">
        <v>2702</v>
      </c>
      <c r="I8" s="27">
        <f>(F8*3850)+(G8*13000)+(H8*13000)</f>
        <v>55146000</v>
      </c>
      <c r="J8" s="21">
        <f>I8/E8</f>
        <v>627.86700362615534</v>
      </c>
      <c r="K8" s="59"/>
      <c r="L8" s="60">
        <f>F8*$L$5</f>
        <v>17680000</v>
      </c>
      <c r="M8" s="66"/>
      <c r="N8" s="60"/>
      <c r="O8" s="61">
        <f>F8/30</f>
        <v>173.33333333333334</v>
      </c>
      <c r="P8" s="61">
        <f>O8*220</f>
        <v>38133.333333333336</v>
      </c>
      <c r="Q8" s="61">
        <f>G8/30</f>
        <v>0</v>
      </c>
      <c r="R8" s="61">
        <f>Q8*220</f>
        <v>0</v>
      </c>
    </row>
    <row r="9" spans="1:20" ht="24.95" customHeight="1">
      <c r="A9" s="36" t="s">
        <v>22</v>
      </c>
      <c r="B9" s="37">
        <f>AVERAGE(B6:B8)</f>
        <v>6.434408602150536</v>
      </c>
      <c r="C9" s="38">
        <f>AVERAGE(C6:C8)</f>
        <v>16</v>
      </c>
      <c r="D9" s="37">
        <f>AVERAGE(D6:D8)</f>
        <v>13.902821889361661</v>
      </c>
      <c r="E9" s="39">
        <f>SUM(E6:E8)</f>
        <v>111711.95444539882</v>
      </c>
      <c r="F9" s="73">
        <f>SUM(F6:F8)</f>
        <v>5375</v>
      </c>
      <c r="G9" s="39">
        <f>SUM(G6:G8)</f>
        <v>0</v>
      </c>
      <c r="H9" s="74">
        <f>SUM(H6:H8)</f>
        <v>2852</v>
      </c>
      <c r="I9" s="40">
        <f>SUM(I6:I8)</f>
        <v>57769750</v>
      </c>
      <c r="J9" s="40">
        <f>I9/E9</f>
        <v>517.13131586320947</v>
      </c>
      <c r="O9" s="41"/>
      <c r="Q9" s="12"/>
      <c r="R9" s="12"/>
    </row>
    <row r="10" spans="1:20">
      <c r="N10" s="42"/>
      <c r="Q10" s="12"/>
      <c r="R10" s="12"/>
      <c r="T10" s="43"/>
    </row>
    <row r="11" spans="1:20">
      <c r="E11" s="44"/>
      <c r="F11" s="45">
        <f>F9*3850</f>
        <v>20693750</v>
      </c>
      <c r="G11" s="22">
        <f>G9*16500</f>
        <v>0</v>
      </c>
      <c r="H11" s="22"/>
      <c r="I11" s="45">
        <f>F11+G11</f>
        <v>20693750</v>
      </c>
      <c r="T11" s="4"/>
    </row>
    <row r="12" spans="1:20">
      <c r="F12" s="12"/>
      <c r="G12" s="12"/>
      <c r="H12" s="12"/>
      <c r="I12" s="46">
        <f>I11/E9</f>
        <v>185.24203701148593</v>
      </c>
    </row>
  </sheetData>
  <sheetProtection selectLockedCells="1" selectUnlockedCells="1"/>
  <pageMargins left="0.7" right="0.7" top="0.75" bottom="0.75" header="0.51180555555555551" footer="0.51180555555555551"/>
  <pageSetup firstPageNumber="0" orientation="portrait" horizontalDpi="300" verticalDpi="300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70C0"/>
  </sheetPr>
  <dimension ref="A2:S56"/>
  <sheetViews>
    <sheetView view="pageBreakPreview" topLeftCell="A43" zoomScale="64" zoomScaleNormal="85" zoomScaleSheetLayoutView="64" workbookViewId="0">
      <selection activeCell="K57" sqref="K57"/>
    </sheetView>
  </sheetViews>
  <sheetFormatPr defaultRowHeight="15"/>
  <cols>
    <col min="1" max="2" width="17.28515625" style="2" customWidth="1"/>
    <col min="3" max="3" width="17.28515625" style="293" customWidth="1"/>
    <col min="4" max="4" width="12.85546875" style="2" bestFit="1" customWidth="1"/>
    <col min="5" max="5" width="13.7109375" style="2" bestFit="1" customWidth="1"/>
    <col min="6" max="6" width="20.140625" style="2" bestFit="1" customWidth="1"/>
    <col min="7" max="7" width="15.7109375" style="2" customWidth="1"/>
    <col min="8" max="8" width="21.5703125" style="2" bestFit="1" customWidth="1"/>
    <col min="9" max="9" width="17.42578125" style="2" customWidth="1"/>
    <col min="10" max="10" width="17.5703125" style="2" bestFit="1" customWidth="1"/>
    <col min="11" max="11" width="25.140625" style="2" bestFit="1" customWidth="1"/>
    <col min="12" max="12" width="27.42578125" style="2" bestFit="1" customWidth="1"/>
    <col min="13" max="13" width="14.5703125" style="2" customWidth="1"/>
    <col min="14" max="16" width="0" style="2" hidden="1" customWidth="1"/>
    <col min="17" max="259" width="9.140625" style="2"/>
    <col min="260" max="260" width="17.28515625" style="2" customWidth="1"/>
    <col min="261" max="261" width="12.5703125" style="2" customWidth="1"/>
    <col min="262" max="262" width="13" style="2" customWidth="1"/>
    <col min="263" max="263" width="15.7109375" style="2" customWidth="1"/>
    <col min="264" max="264" width="19.5703125" style="2" customWidth="1"/>
    <col min="265" max="266" width="17.42578125" style="2" customWidth="1"/>
    <col min="267" max="267" width="19.5703125" style="2" customWidth="1"/>
    <col min="268" max="268" width="15.85546875" style="2" customWidth="1"/>
    <col min="269" max="269" width="14.5703125" style="2" customWidth="1"/>
    <col min="270" max="272" width="0" style="2" hidden="1" customWidth="1"/>
    <col min="273" max="515" width="9.140625" style="2"/>
    <col min="516" max="516" width="17.28515625" style="2" customWidth="1"/>
    <col min="517" max="517" width="12.5703125" style="2" customWidth="1"/>
    <col min="518" max="518" width="13" style="2" customWidth="1"/>
    <col min="519" max="519" width="15.7109375" style="2" customWidth="1"/>
    <col min="520" max="520" width="19.5703125" style="2" customWidth="1"/>
    <col min="521" max="522" width="17.42578125" style="2" customWidth="1"/>
    <col min="523" max="523" width="19.5703125" style="2" customWidth="1"/>
    <col min="524" max="524" width="15.85546875" style="2" customWidth="1"/>
    <col min="525" max="525" width="14.5703125" style="2" customWidth="1"/>
    <col min="526" max="528" width="0" style="2" hidden="1" customWidth="1"/>
    <col min="529" max="771" width="9.140625" style="2"/>
    <col min="772" max="772" width="17.28515625" style="2" customWidth="1"/>
    <col min="773" max="773" width="12.5703125" style="2" customWidth="1"/>
    <col min="774" max="774" width="13" style="2" customWidth="1"/>
    <col min="775" max="775" width="15.7109375" style="2" customWidth="1"/>
    <col min="776" max="776" width="19.5703125" style="2" customWidth="1"/>
    <col min="777" max="778" width="17.42578125" style="2" customWidth="1"/>
    <col min="779" max="779" width="19.5703125" style="2" customWidth="1"/>
    <col min="780" max="780" width="15.85546875" style="2" customWidth="1"/>
    <col min="781" max="781" width="14.5703125" style="2" customWidth="1"/>
    <col min="782" max="784" width="0" style="2" hidden="1" customWidth="1"/>
    <col min="785" max="1027" width="9.140625" style="2"/>
    <col min="1028" max="1028" width="17.28515625" style="2" customWidth="1"/>
    <col min="1029" max="1029" width="12.5703125" style="2" customWidth="1"/>
    <col min="1030" max="1030" width="13" style="2" customWidth="1"/>
    <col min="1031" max="1031" width="15.7109375" style="2" customWidth="1"/>
    <col min="1032" max="1032" width="19.5703125" style="2" customWidth="1"/>
    <col min="1033" max="1034" width="17.42578125" style="2" customWidth="1"/>
    <col min="1035" max="1035" width="19.5703125" style="2" customWidth="1"/>
    <col min="1036" max="1036" width="15.85546875" style="2" customWidth="1"/>
    <col min="1037" max="1037" width="14.5703125" style="2" customWidth="1"/>
    <col min="1038" max="1040" width="0" style="2" hidden="1" customWidth="1"/>
    <col min="1041" max="1283" width="9.140625" style="2"/>
    <col min="1284" max="1284" width="17.28515625" style="2" customWidth="1"/>
    <col min="1285" max="1285" width="12.5703125" style="2" customWidth="1"/>
    <col min="1286" max="1286" width="13" style="2" customWidth="1"/>
    <col min="1287" max="1287" width="15.7109375" style="2" customWidth="1"/>
    <col min="1288" max="1288" width="19.5703125" style="2" customWidth="1"/>
    <col min="1289" max="1290" width="17.42578125" style="2" customWidth="1"/>
    <col min="1291" max="1291" width="19.5703125" style="2" customWidth="1"/>
    <col min="1292" max="1292" width="15.85546875" style="2" customWidth="1"/>
    <col min="1293" max="1293" width="14.5703125" style="2" customWidth="1"/>
    <col min="1294" max="1296" width="0" style="2" hidden="1" customWidth="1"/>
    <col min="1297" max="1539" width="9.140625" style="2"/>
    <col min="1540" max="1540" width="17.28515625" style="2" customWidth="1"/>
    <col min="1541" max="1541" width="12.5703125" style="2" customWidth="1"/>
    <col min="1542" max="1542" width="13" style="2" customWidth="1"/>
    <col min="1543" max="1543" width="15.7109375" style="2" customWidth="1"/>
    <col min="1544" max="1544" width="19.5703125" style="2" customWidth="1"/>
    <col min="1545" max="1546" width="17.42578125" style="2" customWidth="1"/>
    <col min="1547" max="1547" width="19.5703125" style="2" customWidth="1"/>
    <col min="1548" max="1548" width="15.85546875" style="2" customWidth="1"/>
    <col min="1549" max="1549" width="14.5703125" style="2" customWidth="1"/>
    <col min="1550" max="1552" width="0" style="2" hidden="1" customWidth="1"/>
    <col min="1553" max="1795" width="9.140625" style="2"/>
    <col min="1796" max="1796" width="17.28515625" style="2" customWidth="1"/>
    <col min="1797" max="1797" width="12.5703125" style="2" customWidth="1"/>
    <col min="1798" max="1798" width="13" style="2" customWidth="1"/>
    <col min="1799" max="1799" width="15.7109375" style="2" customWidth="1"/>
    <col min="1800" max="1800" width="19.5703125" style="2" customWidth="1"/>
    <col min="1801" max="1802" width="17.42578125" style="2" customWidth="1"/>
    <col min="1803" max="1803" width="19.5703125" style="2" customWidth="1"/>
    <col min="1804" max="1804" width="15.85546875" style="2" customWidth="1"/>
    <col min="1805" max="1805" width="14.5703125" style="2" customWidth="1"/>
    <col min="1806" max="1808" width="0" style="2" hidden="1" customWidth="1"/>
    <col min="1809" max="2051" width="9.140625" style="2"/>
    <col min="2052" max="2052" width="17.28515625" style="2" customWidth="1"/>
    <col min="2053" max="2053" width="12.5703125" style="2" customWidth="1"/>
    <col min="2054" max="2054" width="13" style="2" customWidth="1"/>
    <col min="2055" max="2055" width="15.7109375" style="2" customWidth="1"/>
    <col min="2056" max="2056" width="19.5703125" style="2" customWidth="1"/>
    <col min="2057" max="2058" width="17.42578125" style="2" customWidth="1"/>
    <col min="2059" max="2059" width="19.5703125" style="2" customWidth="1"/>
    <col min="2060" max="2060" width="15.85546875" style="2" customWidth="1"/>
    <col min="2061" max="2061" width="14.5703125" style="2" customWidth="1"/>
    <col min="2062" max="2064" width="0" style="2" hidden="1" customWidth="1"/>
    <col min="2065" max="2307" width="9.140625" style="2"/>
    <col min="2308" max="2308" width="17.28515625" style="2" customWidth="1"/>
    <col min="2309" max="2309" width="12.5703125" style="2" customWidth="1"/>
    <col min="2310" max="2310" width="13" style="2" customWidth="1"/>
    <col min="2311" max="2311" width="15.7109375" style="2" customWidth="1"/>
    <col min="2312" max="2312" width="19.5703125" style="2" customWidth="1"/>
    <col min="2313" max="2314" width="17.42578125" style="2" customWidth="1"/>
    <col min="2315" max="2315" width="19.5703125" style="2" customWidth="1"/>
    <col min="2316" max="2316" width="15.85546875" style="2" customWidth="1"/>
    <col min="2317" max="2317" width="14.5703125" style="2" customWidth="1"/>
    <col min="2318" max="2320" width="0" style="2" hidden="1" customWidth="1"/>
    <col min="2321" max="2563" width="9.140625" style="2"/>
    <col min="2564" max="2564" width="17.28515625" style="2" customWidth="1"/>
    <col min="2565" max="2565" width="12.5703125" style="2" customWidth="1"/>
    <col min="2566" max="2566" width="13" style="2" customWidth="1"/>
    <col min="2567" max="2567" width="15.7109375" style="2" customWidth="1"/>
    <col min="2568" max="2568" width="19.5703125" style="2" customWidth="1"/>
    <col min="2569" max="2570" width="17.42578125" style="2" customWidth="1"/>
    <col min="2571" max="2571" width="19.5703125" style="2" customWidth="1"/>
    <col min="2572" max="2572" width="15.85546875" style="2" customWidth="1"/>
    <col min="2573" max="2573" width="14.5703125" style="2" customWidth="1"/>
    <col min="2574" max="2576" width="0" style="2" hidden="1" customWidth="1"/>
    <col min="2577" max="2819" width="9.140625" style="2"/>
    <col min="2820" max="2820" width="17.28515625" style="2" customWidth="1"/>
    <col min="2821" max="2821" width="12.5703125" style="2" customWidth="1"/>
    <col min="2822" max="2822" width="13" style="2" customWidth="1"/>
    <col min="2823" max="2823" width="15.7109375" style="2" customWidth="1"/>
    <col min="2824" max="2824" width="19.5703125" style="2" customWidth="1"/>
    <col min="2825" max="2826" width="17.42578125" style="2" customWidth="1"/>
    <col min="2827" max="2827" width="19.5703125" style="2" customWidth="1"/>
    <col min="2828" max="2828" width="15.85546875" style="2" customWidth="1"/>
    <col min="2829" max="2829" width="14.5703125" style="2" customWidth="1"/>
    <col min="2830" max="2832" width="0" style="2" hidden="1" customWidth="1"/>
    <col min="2833" max="3075" width="9.140625" style="2"/>
    <col min="3076" max="3076" width="17.28515625" style="2" customWidth="1"/>
    <col min="3077" max="3077" width="12.5703125" style="2" customWidth="1"/>
    <col min="3078" max="3078" width="13" style="2" customWidth="1"/>
    <col min="3079" max="3079" width="15.7109375" style="2" customWidth="1"/>
    <col min="3080" max="3080" width="19.5703125" style="2" customWidth="1"/>
    <col min="3081" max="3082" width="17.42578125" style="2" customWidth="1"/>
    <col min="3083" max="3083" width="19.5703125" style="2" customWidth="1"/>
    <col min="3084" max="3084" width="15.85546875" style="2" customWidth="1"/>
    <col min="3085" max="3085" width="14.5703125" style="2" customWidth="1"/>
    <col min="3086" max="3088" width="0" style="2" hidden="1" customWidth="1"/>
    <col min="3089" max="3331" width="9.140625" style="2"/>
    <col min="3332" max="3332" width="17.28515625" style="2" customWidth="1"/>
    <col min="3333" max="3333" width="12.5703125" style="2" customWidth="1"/>
    <col min="3334" max="3334" width="13" style="2" customWidth="1"/>
    <col min="3335" max="3335" width="15.7109375" style="2" customWidth="1"/>
    <col min="3336" max="3336" width="19.5703125" style="2" customWidth="1"/>
    <col min="3337" max="3338" width="17.42578125" style="2" customWidth="1"/>
    <col min="3339" max="3339" width="19.5703125" style="2" customWidth="1"/>
    <col min="3340" max="3340" width="15.85546875" style="2" customWidth="1"/>
    <col min="3341" max="3341" width="14.5703125" style="2" customWidth="1"/>
    <col min="3342" max="3344" width="0" style="2" hidden="1" customWidth="1"/>
    <col min="3345" max="3587" width="9.140625" style="2"/>
    <col min="3588" max="3588" width="17.28515625" style="2" customWidth="1"/>
    <col min="3589" max="3589" width="12.5703125" style="2" customWidth="1"/>
    <col min="3590" max="3590" width="13" style="2" customWidth="1"/>
    <col min="3591" max="3591" width="15.7109375" style="2" customWidth="1"/>
    <col min="3592" max="3592" width="19.5703125" style="2" customWidth="1"/>
    <col min="3593" max="3594" width="17.42578125" style="2" customWidth="1"/>
    <col min="3595" max="3595" width="19.5703125" style="2" customWidth="1"/>
    <col min="3596" max="3596" width="15.85546875" style="2" customWidth="1"/>
    <col min="3597" max="3597" width="14.5703125" style="2" customWidth="1"/>
    <col min="3598" max="3600" width="0" style="2" hidden="1" customWidth="1"/>
    <col min="3601" max="3843" width="9.140625" style="2"/>
    <col min="3844" max="3844" width="17.28515625" style="2" customWidth="1"/>
    <col min="3845" max="3845" width="12.5703125" style="2" customWidth="1"/>
    <col min="3846" max="3846" width="13" style="2" customWidth="1"/>
    <col min="3847" max="3847" width="15.7109375" style="2" customWidth="1"/>
    <col min="3848" max="3848" width="19.5703125" style="2" customWidth="1"/>
    <col min="3849" max="3850" width="17.42578125" style="2" customWidth="1"/>
    <col min="3851" max="3851" width="19.5703125" style="2" customWidth="1"/>
    <col min="3852" max="3852" width="15.85546875" style="2" customWidth="1"/>
    <col min="3853" max="3853" width="14.5703125" style="2" customWidth="1"/>
    <col min="3854" max="3856" width="0" style="2" hidden="1" customWidth="1"/>
    <col min="3857" max="4099" width="9.140625" style="2"/>
    <col min="4100" max="4100" width="17.28515625" style="2" customWidth="1"/>
    <col min="4101" max="4101" width="12.5703125" style="2" customWidth="1"/>
    <col min="4102" max="4102" width="13" style="2" customWidth="1"/>
    <col min="4103" max="4103" width="15.7109375" style="2" customWidth="1"/>
    <col min="4104" max="4104" width="19.5703125" style="2" customWidth="1"/>
    <col min="4105" max="4106" width="17.42578125" style="2" customWidth="1"/>
    <col min="4107" max="4107" width="19.5703125" style="2" customWidth="1"/>
    <col min="4108" max="4108" width="15.85546875" style="2" customWidth="1"/>
    <col min="4109" max="4109" width="14.5703125" style="2" customWidth="1"/>
    <col min="4110" max="4112" width="0" style="2" hidden="1" customWidth="1"/>
    <col min="4113" max="4355" width="9.140625" style="2"/>
    <col min="4356" max="4356" width="17.28515625" style="2" customWidth="1"/>
    <col min="4357" max="4357" width="12.5703125" style="2" customWidth="1"/>
    <col min="4358" max="4358" width="13" style="2" customWidth="1"/>
    <col min="4359" max="4359" width="15.7109375" style="2" customWidth="1"/>
    <col min="4360" max="4360" width="19.5703125" style="2" customWidth="1"/>
    <col min="4361" max="4362" width="17.42578125" style="2" customWidth="1"/>
    <col min="4363" max="4363" width="19.5703125" style="2" customWidth="1"/>
    <col min="4364" max="4364" width="15.85546875" style="2" customWidth="1"/>
    <col min="4365" max="4365" width="14.5703125" style="2" customWidth="1"/>
    <col min="4366" max="4368" width="0" style="2" hidden="1" customWidth="1"/>
    <col min="4369" max="4611" width="9.140625" style="2"/>
    <col min="4612" max="4612" width="17.28515625" style="2" customWidth="1"/>
    <col min="4613" max="4613" width="12.5703125" style="2" customWidth="1"/>
    <col min="4614" max="4614" width="13" style="2" customWidth="1"/>
    <col min="4615" max="4615" width="15.7109375" style="2" customWidth="1"/>
    <col min="4616" max="4616" width="19.5703125" style="2" customWidth="1"/>
    <col min="4617" max="4618" width="17.42578125" style="2" customWidth="1"/>
    <col min="4619" max="4619" width="19.5703125" style="2" customWidth="1"/>
    <col min="4620" max="4620" width="15.85546875" style="2" customWidth="1"/>
    <col min="4621" max="4621" width="14.5703125" style="2" customWidth="1"/>
    <col min="4622" max="4624" width="0" style="2" hidden="1" customWidth="1"/>
    <col min="4625" max="4867" width="9.140625" style="2"/>
    <col min="4868" max="4868" width="17.28515625" style="2" customWidth="1"/>
    <col min="4869" max="4869" width="12.5703125" style="2" customWidth="1"/>
    <col min="4870" max="4870" width="13" style="2" customWidth="1"/>
    <col min="4871" max="4871" width="15.7109375" style="2" customWidth="1"/>
    <col min="4872" max="4872" width="19.5703125" style="2" customWidth="1"/>
    <col min="4873" max="4874" width="17.42578125" style="2" customWidth="1"/>
    <col min="4875" max="4875" width="19.5703125" style="2" customWidth="1"/>
    <col min="4876" max="4876" width="15.85546875" style="2" customWidth="1"/>
    <col min="4877" max="4877" width="14.5703125" style="2" customWidth="1"/>
    <col min="4878" max="4880" width="0" style="2" hidden="1" customWidth="1"/>
    <col min="4881" max="5123" width="9.140625" style="2"/>
    <col min="5124" max="5124" width="17.28515625" style="2" customWidth="1"/>
    <col min="5125" max="5125" width="12.5703125" style="2" customWidth="1"/>
    <col min="5126" max="5126" width="13" style="2" customWidth="1"/>
    <col min="5127" max="5127" width="15.7109375" style="2" customWidth="1"/>
    <col min="5128" max="5128" width="19.5703125" style="2" customWidth="1"/>
    <col min="5129" max="5130" width="17.42578125" style="2" customWidth="1"/>
    <col min="5131" max="5131" width="19.5703125" style="2" customWidth="1"/>
    <col min="5132" max="5132" width="15.85546875" style="2" customWidth="1"/>
    <col min="5133" max="5133" width="14.5703125" style="2" customWidth="1"/>
    <col min="5134" max="5136" width="0" style="2" hidden="1" customWidth="1"/>
    <col min="5137" max="5379" width="9.140625" style="2"/>
    <col min="5380" max="5380" width="17.28515625" style="2" customWidth="1"/>
    <col min="5381" max="5381" width="12.5703125" style="2" customWidth="1"/>
    <col min="5382" max="5382" width="13" style="2" customWidth="1"/>
    <col min="5383" max="5383" width="15.7109375" style="2" customWidth="1"/>
    <col min="5384" max="5384" width="19.5703125" style="2" customWidth="1"/>
    <col min="5385" max="5386" width="17.42578125" style="2" customWidth="1"/>
    <col min="5387" max="5387" width="19.5703125" style="2" customWidth="1"/>
    <col min="5388" max="5388" width="15.85546875" style="2" customWidth="1"/>
    <col min="5389" max="5389" width="14.5703125" style="2" customWidth="1"/>
    <col min="5390" max="5392" width="0" style="2" hidden="1" customWidth="1"/>
    <col min="5393" max="5635" width="9.140625" style="2"/>
    <col min="5636" max="5636" width="17.28515625" style="2" customWidth="1"/>
    <col min="5637" max="5637" width="12.5703125" style="2" customWidth="1"/>
    <col min="5638" max="5638" width="13" style="2" customWidth="1"/>
    <col min="5639" max="5639" width="15.7109375" style="2" customWidth="1"/>
    <col min="5640" max="5640" width="19.5703125" style="2" customWidth="1"/>
    <col min="5641" max="5642" width="17.42578125" style="2" customWidth="1"/>
    <col min="5643" max="5643" width="19.5703125" style="2" customWidth="1"/>
    <col min="5644" max="5644" width="15.85546875" style="2" customWidth="1"/>
    <col min="5645" max="5645" width="14.5703125" style="2" customWidth="1"/>
    <col min="5646" max="5648" width="0" style="2" hidden="1" customWidth="1"/>
    <col min="5649" max="5891" width="9.140625" style="2"/>
    <col min="5892" max="5892" width="17.28515625" style="2" customWidth="1"/>
    <col min="5893" max="5893" width="12.5703125" style="2" customWidth="1"/>
    <col min="5894" max="5894" width="13" style="2" customWidth="1"/>
    <col min="5895" max="5895" width="15.7109375" style="2" customWidth="1"/>
    <col min="5896" max="5896" width="19.5703125" style="2" customWidth="1"/>
    <col min="5897" max="5898" width="17.42578125" style="2" customWidth="1"/>
    <col min="5899" max="5899" width="19.5703125" style="2" customWidth="1"/>
    <col min="5900" max="5900" width="15.85546875" style="2" customWidth="1"/>
    <col min="5901" max="5901" width="14.5703125" style="2" customWidth="1"/>
    <col min="5902" max="5904" width="0" style="2" hidden="1" customWidth="1"/>
    <col min="5905" max="6147" width="9.140625" style="2"/>
    <col min="6148" max="6148" width="17.28515625" style="2" customWidth="1"/>
    <col min="6149" max="6149" width="12.5703125" style="2" customWidth="1"/>
    <col min="6150" max="6150" width="13" style="2" customWidth="1"/>
    <col min="6151" max="6151" width="15.7109375" style="2" customWidth="1"/>
    <col min="6152" max="6152" width="19.5703125" style="2" customWidth="1"/>
    <col min="6153" max="6154" width="17.42578125" style="2" customWidth="1"/>
    <col min="6155" max="6155" width="19.5703125" style="2" customWidth="1"/>
    <col min="6156" max="6156" width="15.85546875" style="2" customWidth="1"/>
    <col min="6157" max="6157" width="14.5703125" style="2" customWidth="1"/>
    <col min="6158" max="6160" width="0" style="2" hidden="1" customWidth="1"/>
    <col min="6161" max="6403" width="9.140625" style="2"/>
    <col min="6404" max="6404" width="17.28515625" style="2" customWidth="1"/>
    <col min="6405" max="6405" width="12.5703125" style="2" customWidth="1"/>
    <col min="6406" max="6406" width="13" style="2" customWidth="1"/>
    <col min="6407" max="6407" width="15.7109375" style="2" customWidth="1"/>
    <col min="6408" max="6408" width="19.5703125" style="2" customWidth="1"/>
    <col min="6409" max="6410" width="17.42578125" style="2" customWidth="1"/>
    <col min="6411" max="6411" width="19.5703125" style="2" customWidth="1"/>
    <col min="6412" max="6412" width="15.85546875" style="2" customWidth="1"/>
    <col min="6413" max="6413" width="14.5703125" style="2" customWidth="1"/>
    <col min="6414" max="6416" width="0" style="2" hidden="1" customWidth="1"/>
    <col min="6417" max="6659" width="9.140625" style="2"/>
    <col min="6660" max="6660" width="17.28515625" style="2" customWidth="1"/>
    <col min="6661" max="6661" width="12.5703125" style="2" customWidth="1"/>
    <col min="6662" max="6662" width="13" style="2" customWidth="1"/>
    <col min="6663" max="6663" width="15.7109375" style="2" customWidth="1"/>
    <col min="6664" max="6664" width="19.5703125" style="2" customWidth="1"/>
    <col min="6665" max="6666" width="17.42578125" style="2" customWidth="1"/>
    <col min="6667" max="6667" width="19.5703125" style="2" customWidth="1"/>
    <col min="6668" max="6668" width="15.85546875" style="2" customWidth="1"/>
    <col min="6669" max="6669" width="14.5703125" style="2" customWidth="1"/>
    <col min="6670" max="6672" width="0" style="2" hidden="1" customWidth="1"/>
    <col min="6673" max="6915" width="9.140625" style="2"/>
    <col min="6916" max="6916" width="17.28515625" style="2" customWidth="1"/>
    <col min="6917" max="6917" width="12.5703125" style="2" customWidth="1"/>
    <col min="6918" max="6918" width="13" style="2" customWidth="1"/>
    <col min="6919" max="6919" width="15.7109375" style="2" customWidth="1"/>
    <col min="6920" max="6920" width="19.5703125" style="2" customWidth="1"/>
    <col min="6921" max="6922" width="17.42578125" style="2" customWidth="1"/>
    <col min="6923" max="6923" width="19.5703125" style="2" customWidth="1"/>
    <col min="6924" max="6924" width="15.85546875" style="2" customWidth="1"/>
    <col min="6925" max="6925" width="14.5703125" style="2" customWidth="1"/>
    <col min="6926" max="6928" width="0" style="2" hidden="1" customWidth="1"/>
    <col min="6929" max="7171" width="9.140625" style="2"/>
    <col min="7172" max="7172" width="17.28515625" style="2" customWidth="1"/>
    <col min="7173" max="7173" width="12.5703125" style="2" customWidth="1"/>
    <col min="7174" max="7174" width="13" style="2" customWidth="1"/>
    <col min="7175" max="7175" width="15.7109375" style="2" customWidth="1"/>
    <col min="7176" max="7176" width="19.5703125" style="2" customWidth="1"/>
    <col min="7177" max="7178" width="17.42578125" style="2" customWidth="1"/>
    <col min="7179" max="7179" width="19.5703125" style="2" customWidth="1"/>
    <col min="7180" max="7180" width="15.85546875" style="2" customWidth="1"/>
    <col min="7181" max="7181" width="14.5703125" style="2" customWidth="1"/>
    <col min="7182" max="7184" width="0" style="2" hidden="1" customWidth="1"/>
    <col min="7185" max="7427" width="9.140625" style="2"/>
    <col min="7428" max="7428" width="17.28515625" style="2" customWidth="1"/>
    <col min="7429" max="7429" width="12.5703125" style="2" customWidth="1"/>
    <col min="7430" max="7430" width="13" style="2" customWidth="1"/>
    <col min="7431" max="7431" width="15.7109375" style="2" customWidth="1"/>
    <col min="7432" max="7432" width="19.5703125" style="2" customWidth="1"/>
    <col min="7433" max="7434" width="17.42578125" style="2" customWidth="1"/>
    <col min="7435" max="7435" width="19.5703125" style="2" customWidth="1"/>
    <col min="7436" max="7436" width="15.85546875" style="2" customWidth="1"/>
    <col min="7437" max="7437" width="14.5703125" style="2" customWidth="1"/>
    <col min="7438" max="7440" width="0" style="2" hidden="1" customWidth="1"/>
    <col min="7441" max="7683" width="9.140625" style="2"/>
    <col min="7684" max="7684" width="17.28515625" style="2" customWidth="1"/>
    <col min="7685" max="7685" width="12.5703125" style="2" customWidth="1"/>
    <col min="7686" max="7686" width="13" style="2" customWidth="1"/>
    <col min="7687" max="7687" width="15.7109375" style="2" customWidth="1"/>
    <col min="7688" max="7688" width="19.5703125" style="2" customWidth="1"/>
    <col min="7689" max="7690" width="17.42578125" style="2" customWidth="1"/>
    <col min="7691" max="7691" width="19.5703125" style="2" customWidth="1"/>
    <col min="7692" max="7692" width="15.85546875" style="2" customWidth="1"/>
    <col min="7693" max="7693" width="14.5703125" style="2" customWidth="1"/>
    <col min="7694" max="7696" width="0" style="2" hidden="1" customWidth="1"/>
    <col min="7697" max="7939" width="9.140625" style="2"/>
    <col min="7940" max="7940" width="17.28515625" style="2" customWidth="1"/>
    <col min="7941" max="7941" width="12.5703125" style="2" customWidth="1"/>
    <col min="7942" max="7942" width="13" style="2" customWidth="1"/>
    <col min="7943" max="7943" width="15.7109375" style="2" customWidth="1"/>
    <col min="7944" max="7944" width="19.5703125" style="2" customWidth="1"/>
    <col min="7945" max="7946" width="17.42578125" style="2" customWidth="1"/>
    <col min="7947" max="7947" width="19.5703125" style="2" customWidth="1"/>
    <col min="7948" max="7948" width="15.85546875" style="2" customWidth="1"/>
    <col min="7949" max="7949" width="14.5703125" style="2" customWidth="1"/>
    <col min="7950" max="7952" width="0" style="2" hidden="1" customWidth="1"/>
    <col min="7953" max="8195" width="9.140625" style="2"/>
    <col min="8196" max="8196" width="17.28515625" style="2" customWidth="1"/>
    <col min="8197" max="8197" width="12.5703125" style="2" customWidth="1"/>
    <col min="8198" max="8198" width="13" style="2" customWidth="1"/>
    <col min="8199" max="8199" width="15.7109375" style="2" customWidth="1"/>
    <col min="8200" max="8200" width="19.5703125" style="2" customWidth="1"/>
    <col min="8201" max="8202" width="17.42578125" style="2" customWidth="1"/>
    <col min="8203" max="8203" width="19.5703125" style="2" customWidth="1"/>
    <col min="8204" max="8204" width="15.85546875" style="2" customWidth="1"/>
    <col min="8205" max="8205" width="14.5703125" style="2" customWidth="1"/>
    <col min="8206" max="8208" width="0" style="2" hidden="1" customWidth="1"/>
    <col min="8209" max="8451" width="9.140625" style="2"/>
    <col min="8452" max="8452" width="17.28515625" style="2" customWidth="1"/>
    <col min="8453" max="8453" width="12.5703125" style="2" customWidth="1"/>
    <col min="8454" max="8454" width="13" style="2" customWidth="1"/>
    <col min="8455" max="8455" width="15.7109375" style="2" customWidth="1"/>
    <col min="8456" max="8456" width="19.5703125" style="2" customWidth="1"/>
    <col min="8457" max="8458" width="17.42578125" style="2" customWidth="1"/>
    <col min="8459" max="8459" width="19.5703125" style="2" customWidth="1"/>
    <col min="8460" max="8460" width="15.85546875" style="2" customWidth="1"/>
    <col min="8461" max="8461" width="14.5703125" style="2" customWidth="1"/>
    <col min="8462" max="8464" width="0" style="2" hidden="1" customWidth="1"/>
    <col min="8465" max="8707" width="9.140625" style="2"/>
    <col min="8708" max="8708" width="17.28515625" style="2" customWidth="1"/>
    <col min="8709" max="8709" width="12.5703125" style="2" customWidth="1"/>
    <col min="8710" max="8710" width="13" style="2" customWidth="1"/>
    <col min="8711" max="8711" width="15.7109375" style="2" customWidth="1"/>
    <col min="8712" max="8712" width="19.5703125" style="2" customWidth="1"/>
    <col min="8713" max="8714" width="17.42578125" style="2" customWidth="1"/>
    <col min="8715" max="8715" width="19.5703125" style="2" customWidth="1"/>
    <col min="8716" max="8716" width="15.85546875" style="2" customWidth="1"/>
    <col min="8717" max="8717" width="14.5703125" style="2" customWidth="1"/>
    <col min="8718" max="8720" width="0" style="2" hidden="1" customWidth="1"/>
    <col min="8721" max="8963" width="9.140625" style="2"/>
    <col min="8964" max="8964" width="17.28515625" style="2" customWidth="1"/>
    <col min="8965" max="8965" width="12.5703125" style="2" customWidth="1"/>
    <col min="8966" max="8966" width="13" style="2" customWidth="1"/>
    <col min="8967" max="8967" width="15.7109375" style="2" customWidth="1"/>
    <col min="8968" max="8968" width="19.5703125" style="2" customWidth="1"/>
    <col min="8969" max="8970" width="17.42578125" style="2" customWidth="1"/>
    <col min="8971" max="8971" width="19.5703125" style="2" customWidth="1"/>
    <col min="8972" max="8972" width="15.85546875" style="2" customWidth="1"/>
    <col min="8973" max="8973" width="14.5703125" style="2" customWidth="1"/>
    <col min="8974" max="8976" width="0" style="2" hidden="1" customWidth="1"/>
    <col min="8977" max="9219" width="9.140625" style="2"/>
    <col min="9220" max="9220" width="17.28515625" style="2" customWidth="1"/>
    <col min="9221" max="9221" width="12.5703125" style="2" customWidth="1"/>
    <col min="9222" max="9222" width="13" style="2" customWidth="1"/>
    <col min="9223" max="9223" width="15.7109375" style="2" customWidth="1"/>
    <col min="9224" max="9224" width="19.5703125" style="2" customWidth="1"/>
    <col min="9225" max="9226" width="17.42578125" style="2" customWidth="1"/>
    <col min="9227" max="9227" width="19.5703125" style="2" customWidth="1"/>
    <col min="9228" max="9228" width="15.85546875" style="2" customWidth="1"/>
    <col min="9229" max="9229" width="14.5703125" style="2" customWidth="1"/>
    <col min="9230" max="9232" width="0" style="2" hidden="1" customWidth="1"/>
    <col min="9233" max="9475" width="9.140625" style="2"/>
    <col min="9476" max="9476" width="17.28515625" style="2" customWidth="1"/>
    <col min="9477" max="9477" width="12.5703125" style="2" customWidth="1"/>
    <col min="9478" max="9478" width="13" style="2" customWidth="1"/>
    <col min="9479" max="9479" width="15.7109375" style="2" customWidth="1"/>
    <col min="9480" max="9480" width="19.5703125" style="2" customWidth="1"/>
    <col min="9481" max="9482" width="17.42578125" style="2" customWidth="1"/>
    <col min="9483" max="9483" width="19.5703125" style="2" customWidth="1"/>
    <col min="9484" max="9484" width="15.85546875" style="2" customWidth="1"/>
    <col min="9485" max="9485" width="14.5703125" style="2" customWidth="1"/>
    <col min="9486" max="9488" width="0" style="2" hidden="1" customWidth="1"/>
    <col min="9489" max="9731" width="9.140625" style="2"/>
    <col min="9732" max="9732" width="17.28515625" style="2" customWidth="1"/>
    <col min="9733" max="9733" width="12.5703125" style="2" customWidth="1"/>
    <col min="9734" max="9734" width="13" style="2" customWidth="1"/>
    <col min="9735" max="9735" width="15.7109375" style="2" customWidth="1"/>
    <col min="9736" max="9736" width="19.5703125" style="2" customWidth="1"/>
    <col min="9737" max="9738" width="17.42578125" style="2" customWidth="1"/>
    <col min="9739" max="9739" width="19.5703125" style="2" customWidth="1"/>
    <col min="9740" max="9740" width="15.85546875" style="2" customWidth="1"/>
    <col min="9741" max="9741" width="14.5703125" style="2" customWidth="1"/>
    <col min="9742" max="9744" width="0" style="2" hidden="1" customWidth="1"/>
    <col min="9745" max="9987" width="9.140625" style="2"/>
    <col min="9988" max="9988" width="17.28515625" style="2" customWidth="1"/>
    <col min="9989" max="9989" width="12.5703125" style="2" customWidth="1"/>
    <col min="9990" max="9990" width="13" style="2" customWidth="1"/>
    <col min="9991" max="9991" width="15.7109375" style="2" customWidth="1"/>
    <col min="9992" max="9992" width="19.5703125" style="2" customWidth="1"/>
    <col min="9993" max="9994" width="17.42578125" style="2" customWidth="1"/>
    <col min="9995" max="9995" width="19.5703125" style="2" customWidth="1"/>
    <col min="9996" max="9996" width="15.85546875" style="2" customWidth="1"/>
    <col min="9997" max="9997" width="14.5703125" style="2" customWidth="1"/>
    <col min="9998" max="10000" width="0" style="2" hidden="1" customWidth="1"/>
    <col min="10001" max="10243" width="9.140625" style="2"/>
    <col min="10244" max="10244" width="17.28515625" style="2" customWidth="1"/>
    <col min="10245" max="10245" width="12.5703125" style="2" customWidth="1"/>
    <col min="10246" max="10246" width="13" style="2" customWidth="1"/>
    <col min="10247" max="10247" width="15.7109375" style="2" customWidth="1"/>
    <col min="10248" max="10248" width="19.5703125" style="2" customWidth="1"/>
    <col min="10249" max="10250" width="17.42578125" style="2" customWidth="1"/>
    <col min="10251" max="10251" width="19.5703125" style="2" customWidth="1"/>
    <col min="10252" max="10252" width="15.85546875" style="2" customWidth="1"/>
    <col min="10253" max="10253" width="14.5703125" style="2" customWidth="1"/>
    <col min="10254" max="10256" width="0" style="2" hidden="1" customWidth="1"/>
    <col min="10257" max="10499" width="9.140625" style="2"/>
    <col min="10500" max="10500" width="17.28515625" style="2" customWidth="1"/>
    <col min="10501" max="10501" width="12.5703125" style="2" customWidth="1"/>
    <col min="10502" max="10502" width="13" style="2" customWidth="1"/>
    <col min="10503" max="10503" width="15.7109375" style="2" customWidth="1"/>
    <col min="10504" max="10504" width="19.5703125" style="2" customWidth="1"/>
    <col min="10505" max="10506" width="17.42578125" style="2" customWidth="1"/>
    <col min="10507" max="10507" width="19.5703125" style="2" customWidth="1"/>
    <col min="10508" max="10508" width="15.85546875" style="2" customWidth="1"/>
    <col min="10509" max="10509" width="14.5703125" style="2" customWidth="1"/>
    <col min="10510" max="10512" width="0" style="2" hidden="1" customWidth="1"/>
    <col min="10513" max="10755" width="9.140625" style="2"/>
    <col min="10756" max="10756" width="17.28515625" style="2" customWidth="1"/>
    <col min="10757" max="10757" width="12.5703125" style="2" customWidth="1"/>
    <col min="10758" max="10758" width="13" style="2" customWidth="1"/>
    <col min="10759" max="10759" width="15.7109375" style="2" customWidth="1"/>
    <col min="10760" max="10760" width="19.5703125" style="2" customWidth="1"/>
    <col min="10761" max="10762" width="17.42578125" style="2" customWidth="1"/>
    <col min="10763" max="10763" width="19.5703125" style="2" customWidth="1"/>
    <col min="10764" max="10764" width="15.85546875" style="2" customWidth="1"/>
    <col min="10765" max="10765" width="14.5703125" style="2" customWidth="1"/>
    <col min="10766" max="10768" width="0" style="2" hidden="1" customWidth="1"/>
    <col min="10769" max="11011" width="9.140625" style="2"/>
    <col min="11012" max="11012" width="17.28515625" style="2" customWidth="1"/>
    <col min="11013" max="11013" width="12.5703125" style="2" customWidth="1"/>
    <col min="11014" max="11014" width="13" style="2" customWidth="1"/>
    <col min="11015" max="11015" width="15.7109375" style="2" customWidth="1"/>
    <col min="11016" max="11016" width="19.5703125" style="2" customWidth="1"/>
    <col min="11017" max="11018" width="17.42578125" style="2" customWidth="1"/>
    <col min="11019" max="11019" width="19.5703125" style="2" customWidth="1"/>
    <col min="11020" max="11020" width="15.85546875" style="2" customWidth="1"/>
    <col min="11021" max="11021" width="14.5703125" style="2" customWidth="1"/>
    <col min="11022" max="11024" width="0" style="2" hidden="1" customWidth="1"/>
    <col min="11025" max="11267" width="9.140625" style="2"/>
    <col min="11268" max="11268" width="17.28515625" style="2" customWidth="1"/>
    <col min="11269" max="11269" width="12.5703125" style="2" customWidth="1"/>
    <col min="11270" max="11270" width="13" style="2" customWidth="1"/>
    <col min="11271" max="11271" width="15.7109375" style="2" customWidth="1"/>
    <col min="11272" max="11272" width="19.5703125" style="2" customWidth="1"/>
    <col min="11273" max="11274" width="17.42578125" style="2" customWidth="1"/>
    <col min="11275" max="11275" width="19.5703125" style="2" customWidth="1"/>
    <col min="11276" max="11276" width="15.85546875" style="2" customWidth="1"/>
    <col min="11277" max="11277" width="14.5703125" style="2" customWidth="1"/>
    <col min="11278" max="11280" width="0" style="2" hidden="1" customWidth="1"/>
    <col min="11281" max="11523" width="9.140625" style="2"/>
    <col min="11524" max="11524" width="17.28515625" style="2" customWidth="1"/>
    <col min="11525" max="11525" width="12.5703125" style="2" customWidth="1"/>
    <col min="11526" max="11526" width="13" style="2" customWidth="1"/>
    <col min="11527" max="11527" width="15.7109375" style="2" customWidth="1"/>
    <col min="11528" max="11528" width="19.5703125" style="2" customWidth="1"/>
    <col min="11529" max="11530" width="17.42578125" style="2" customWidth="1"/>
    <col min="11531" max="11531" width="19.5703125" style="2" customWidth="1"/>
    <col min="11532" max="11532" width="15.85546875" style="2" customWidth="1"/>
    <col min="11533" max="11533" width="14.5703125" style="2" customWidth="1"/>
    <col min="11534" max="11536" width="0" style="2" hidden="1" customWidth="1"/>
    <col min="11537" max="11779" width="9.140625" style="2"/>
    <col min="11780" max="11780" width="17.28515625" style="2" customWidth="1"/>
    <col min="11781" max="11781" width="12.5703125" style="2" customWidth="1"/>
    <col min="11782" max="11782" width="13" style="2" customWidth="1"/>
    <col min="11783" max="11783" width="15.7109375" style="2" customWidth="1"/>
    <col min="11784" max="11784" width="19.5703125" style="2" customWidth="1"/>
    <col min="11785" max="11786" width="17.42578125" style="2" customWidth="1"/>
    <col min="11787" max="11787" width="19.5703125" style="2" customWidth="1"/>
    <col min="11788" max="11788" width="15.85546875" style="2" customWidth="1"/>
    <col min="11789" max="11789" width="14.5703125" style="2" customWidth="1"/>
    <col min="11790" max="11792" width="0" style="2" hidden="1" customWidth="1"/>
    <col min="11793" max="12035" width="9.140625" style="2"/>
    <col min="12036" max="12036" width="17.28515625" style="2" customWidth="1"/>
    <col min="12037" max="12037" width="12.5703125" style="2" customWidth="1"/>
    <col min="12038" max="12038" width="13" style="2" customWidth="1"/>
    <col min="12039" max="12039" width="15.7109375" style="2" customWidth="1"/>
    <col min="12040" max="12040" width="19.5703125" style="2" customWidth="1"/>
    <col min="12041" max="12042" width="17.42578125" style="2" customWidth="1"/>
    <col min="12043" max="12043" width="19.5703125" style="2" customWidth="1"/>
    <col min="12044" max="12044" width="15.85546875" style="2" customWidth="1"/>
    <col min="12045" max="12045" width="14.5703125" style="2" customWidth="1"/>
    <col min="12046" max="12048" width="0" style="2" hidden="1" customWidth="1"/>
    <col min="12049" max="12291" width="9.140625" style="2"/>
    <col min="12292" max="12292" width="17.28515625" style="2" customWidth="1"/>
    <col min="12293" max="12293" width="12.5703125" style="2" customWidth="1"/>
    <col min="12294" max="12294" width="13" style="2" customWidth="1"/>
    <col min="12295" max="12295" width="15.7109375" style="2" customWidth="1"/>
    <col min="12296" max="12296" width="19.5703125" style="2" customWidth="1"/>
    <col min="12297" max="12298" width="17.42578125" style="2" customWidth="1"/>
    <col min="12299" max="12299" width="19.5703125" style="2" customWidth="1"/>
    <col min="12300" max="12300" width="15.85546875" style="2" customWidth="1"/>
    <col min="12301" max="12301" width="14.5703125" style="2" customWidth="1"/>
    <col min="12302" max="12304" width="0" style="2" hidden="1" customWidth="1"/>
    <col min="12305" max="12547" width="9.140625" style="2"/>
    <col min="12548" max="12548" width="17.28515625" style="2" customWidth="1"/>
    <col min="12549" max="12549" width="12.5703125" style="2" customWidth="1"/>
    <col min="12550" max="12550" width="13" style="2" customWidth="1"/>
    <col min="12551" max="12551" width="15.7109375" style="2" customWidth="1"/>
    <col min="12552" max="12552" width="19.5703125" style="2" customWidth="1"/>
    <col min="12553" max="12554" width="17.42578125" style="2" customWidth="1"/>
    <col min="12555" max="12555" width="19.5703125" style="2" customWidth="1"/>
    <col min="12556" max="12556" width="15.85546875" style="2" customWidth="1"/>
    <col min="12557" max="12557" width="14.5703125" style="2" customWidth="1"/>
    <col min="12558" max="12560" width="0" style="2" hidden="1" customWidth="1"/>
    <col min="12561" max="12803" width="9.140625" style="2"/>
    <col min="12804" max="12804" width="17.28515625" style="2" customWidth="1"/>
    <col min="12805" max="12805" width="12.5703125" style="2" customWidth="1"/>
    <col min="12806" max="12806" width="13" style="2" customWidth="1"/>
    <col min="12807" max="12807" width="15.7109375" style="2" customWidth="1"/>
    <col min="12808" max="12808" width="19.5703125" style="2" customWidth="1"/>
    <col min="12809" max="12810" width="17.42578125" style="2" customWidth="1"/>
    <col min="12811" max="12811" width="19.5703125" style="2" customWidth="1"/>
    <col min="12812" max="12812" width="15.85546875" style="2" customWidth="1"/>
    <col min="12813" max="12813" width="14.5703125" style="2" customWidth="1"/>
    <col min="12814" max="12816" width="0" style="2" hidden="1" customWidth="1"/>
    <col min="12817" max="13059" width="9.140625" style="2"/>
    <col min="13060" max="13060" width="17.28515625" style="2" customWidth="1"/>
    <col min="13061" max="13061" width="12.5703125" style="2" customWidth="1"/>
    <col min="13062" max="13062" width="13" style="2" customWidth="1"/>
    <col min="13063" max="13063" width="15.7109375" style="2" customWidth="1"/>
    <col min="13064" max="13064" width="19.5703125" style="2" customWidth="1"/>
    <col min="13065" max="13066" width="17.42578125" style="2" customWidth="1"/>
    <col min="13067" max="13067" width="19.5703125" style="2" customWidth="1"/>
    <col min="13068" max="13068" width="15.85546875" style="2" customWidth="1"/>
    <col min="13069" max="13069" width="14.5703125" style="2" customWidth="1"/>
    <col min="13070" max="13072" width="0" style="2" hidden="1" customWidth="1"/>
    <col min="13073" max="13315" width="9.140625" style="2"/>
    <col min="13316" max="13316" width="17.28515625" style="2" customWidth="1"/>
    <col min="13317" max="13317" width="12.5703125" style="2" customWidth="1"/>
    <col min="13318" max="13318" width="13" style="2" customWidth="1"/>
    <col min="13319" max="13319" width="15.7109375" style="2" customWidth="1"/>
    <col min="13320" max="13320" width="19.5703125" style="2" customWidth="1"/>
    <col min="13321" max="13322" width="17.42578125" style="2" customWidth="1"/>
    <col min="13323" max="13323" width="19.5703125" style="2" customWidth="1"/>
    <col min="13324" max="13324" width="15.85546875" style="2" customWidth="1"/>
    <col min="13325" max="13325" width="14.5703125" style="2" customWidth="1"/>
    <col min="13326" max="13328" width="0" style="2" hidden="1" customWidth="1"/>
    <col min="13329" max="13571" width="9.140625" style="2"/>
    <col min="13572" max="13572" width="17.28515625" style="2" customWidth="1"/>
    <col min="13573" max="13573" width="12.5703125" style="2" customWidth="1"/>
    <col min="13574" max="13574" width="13" style="2" customWidth="1"/>
    <col min="13575" max="13575" width="15.7109375" style="2" customWidth="1"/>
    <col min="13576" max="13576" width="19.5703125" style="2" customWidth="1"/>
    <col min="13577" max="13578" width="17.42578125" style="2" customWidth="1"/>
    <col min="13579" max="13579" width="19.5703125" style="2" customWidth="1"/>
    <col min="13580" max="13580" width="15.85546875" style="2" customWidth="1"/>
    <col min="13581" max="13581" width="14.5703125" style="2" customWidth="1"/>
    <col min="13582" max="13584" width="0" style="2" hidden="1" customWidth="1"/>
    <col min="13585" max="13827" width="9.140625" style="2"/>
    <col min="13828" max="13828" width="17.28515625" style="2" customWidth="1"/>
    <col min="13829" max="13829" width="12.5703125" style="2" customWidth="1"/>
    <col min="13830" max="13830" width="13" style="2" customWidth="1"/>
    <col min="13831" max="13831" width="15.7109375" style="2" customWidth="1"/>
    <col min="13832" max="13832" width="19.5703125" style="2" customWidth="1"/>
    <col min="13833" max="13834" width="17.42578125" style="2" customWidth="1"/>
    <col min="13835" max="13835" width="19.5703125" style="2" customWidth="1"/>
    <col min="13836" max="13836" width="15.85546875" style="2" customWidth="1"/>
    <col min="13837" max="13837" width="14.5703125" style="2" customWidth="1"/>
    <col min="13838" max="13840" width="0" style="2" hidden="1" customWidth="1"/>
    <col min="13841" max="14083" width="9.140625" style="2"/>
    <col min="14084" max="14084" width="17.28515625" style="2" customWidth="1"/>
    <col min="14085" max="14085" width="12.5703125" style="2" customWidth="1"/>
    <col min="14086" max="14086" width="13" style="2" customWidth="1"/>
    <col min="14087" max="14087" width="15.7109375" style="2" customWidth="1"/>
    <col min="14088" max="14088" width="19.5703125" style="2" customWidth="1"/>
    <col min="14089" max="14090" width="17.42578125" style="2" customWidth="1"/>
    <col min="14091" max="14091" width="19.5703125" style="2" customWidth="1"/>
    <col min="14092" max="14092" width="15.85546875" style="2" customWidth="1"/>
    <col min="14093" max="14093" width="14.5703125" style="2" customWidth="1"/>
    <col min="14094" max="14096" width="0" style="2" hidden="1" customWidth="1"/>
    <col min="14097" max="14339" width="9.140625" style="2"/>
    <col min="14340" max="14340" width="17.28515625" style="2" customWidth="1"/>
    <col min="14341" max="14341" width="12.5703125" style="2" customWidth="1"/>
    <col min="14342" max="14342" width="13" style="2" customWidth="1"/>
    <col min="14343" max="14343" width="15.7109375" style="2" customWidth="1"/>
    <col min="14344" max="14344" width="19.5703125" style="2" customWidth="1"/>
    <col min="14345" max="14346" width="17.42578125" style="2" customWidth="1"/>
    <col min="14347" max="14347" width="19.5703125" style="2" customWidth="1"/>
    <col min="14348" max="14348" width="15.85546875" style="2" customWidth="1"/>
    <col min="14349" max="14349" width="14.5703125" style="2" customWidth="1"/>
    <col min="14350" max="14352" width="0" style="2" hidden="1" customWidth="1"/>
    <col min="14353" max="14595" width="9.140625" style="2"/>
    <col min="14596" max="14596" width="17.28515625" style="2" customWidth="1"/>
    <col min="14597" max="14597" width="12.5703125" style="2" customWidth="1"/>
    <col min="14598" max="14598" width="13" style="2" customWidth="1"/>
    <col min="14599" max="14599" width="15.7109375" style="2" customWidth="1"/>
    <col min="14600" max="14600" width="19.5703125" style="2" customWidth="1"/>
    <col min="14601" max="14602" width="17.42578125" style="2" customWidth="1"/>
    <col min="14603" max="14603" width="19.5703125" style="2" customWidth="1"/>
    <col min="14604" max="14604" width="15.85546875" style="2" customWidth="1"/>
    <col min="14605" max="14605" width="14.5703125" style="2" customWidth="1"/>
    <col min="14606" max="14608" width="0" style="2" hidden="1" customWidth="1"/>
    <col min="14609" max="14851" width="9.140625" style="2"/>
    <col min="14852" max="14852" width="17.28515625" style="2" customWidth="1"/>
    <col min="14853" max="14853" width="12.5703125" style="2" customWidth="1"/>
    <col min="14854" max="14854" width="13" style="2" customWidth="1"/>
    <col min="14855" max="14855" width="15.7109375" style="2" customWidth="1"/>
    <col min="14856" max="14856" width="19.5703125" style="2" customWidth="1"/>
    <col min="14857" max="14858" width="17.42578125" style="2" customWidth="1"/>
    <col min="14859" max="14859" width="19.5703125" style="2" customWidth="1"/>
    <col min="14860" max="14860" width="15.85546875" style="2" customWidth="1"/>
    <col min="14861" max="14861" width="14.5703125" style="2" customWidth="1"/>
    <col min="14862" max="14864" width="0" style="2" hidden="1" customWidth="1"/>
    <col min="14865" max="15107" width="9.140625" style="2"/>
    <col min="15108" max="15108" width="17.28515625" style="2" customWidth="1"/>
    <col min="15109" max="15109" width="12.5703125" style="2" customWidth="1"/>
    <col min="15110" max="15110" width="13" style="2" customWidth="1"/>
    <col min="15111" max="15111" width="15.7109375" style="2" customWidth="1"/>
    <col min="15112" max="15112" width="19.5703125" style="2" customWidth="1"/>
    <col min="15113" max="15114" width="17.42578125" style="2" customWidth="1"/>
    <col min="15115" max="15115" width="19.5703125" style="2" customWidth="1"/>
    <col min="15116" max="15116" width="15.85546875" style="2" customWidth="1"/>
    <col min="15117" max="15117" width="14.5703125" style="2" customWidth="1"/>
    <col min="15118" max="15120" width="0" style="2" hidden="1" customWidth="1"/>
    <col min="15121" max="15363" width="9.140625" style="2"/>
    <col min="15364" max="15364" width="17.28515625" style="2" customWidth="1"/>
    <col min="15365" max="15365" width="12.5703125" style="2" customWidth="1"/>
    <col min="15366" max="15366" width="13" style="2" customWidth="1"/>
    <col min="15367" max="15367" width="15.7109375" style="2" customWidth="1"/>
    <col min="15368" max="15368" width="19.5703125" style="2" customWidth="1"/>
    <col min="15369" max="15370" width="17.42578125" style="2" customWidth="1"/>
    <col min="15371" max="15371" width="19.5703125" style="2" customWidth="1"/>
    <col min="15372" max="15372" width="15.85546875" style="2" customWidth="1"/>
    <col min="15373" max="15373" width="14.5703125" style="2" customWidth="1"/>
    <col min="15374" max="15376" width="0" style="2" hidden="1" customWidth="1"/>
    <col min="15377" max="15619" width="9.140625" style="2"/>
    <col min="15620" max="15620" width="17.28515625" style="2" customWidth="1"/>
    <col min="15621" max="15621" width="12.5703125" style="2" customWidth="1"/>
    <col min="15622" max="15622" width="13" style="2" customWidth="1"/>
    <col min="15623" max="15623" width="15.7109375" style="2" customWidth="1"/>
    <col min="15624" max="15624" width="19.5703125" style="2" customWidth="1"/>
    <col min="15625" max="15626" width="17.42578125" style="2" customWidth="1"/>
    <col min="15627" max="15627" width="19.5703125" style="2" customWidth="1"/>
    <col min="15628" max="15628" width="15.85546875" style="2" customWidth="1"/>
    <col min="15629" max="15629" width="14.5703125" style="2" customWidth="1"/>
    <col min="15630" max="15632" width="0" style="2" hidden="1" customWidth="1"/>
    <col min="15633" max="15875" width="9.140625" style="2"/>
    <col min="15876" max="15876" width="17.28515625" style="2" customWidth="1"/>
    <col min="15877" max="15877" width="12.5703125" style="2" customWidth="1"/>
    <col min="15878" max="15878" width="13" style="2" customWidth="1"/>
    <col min="15879" max="15879" width="15.7109375" style="2" customWidth="1"/>
    <col min="15880" max="15880" width="19.5703125" style="2" customWidth="1"/>
    <col min="15881" max="15882" width="17.42578125" style="2" customWidth="1"/>
    <col min="15883" max="15883" width="19.5703125" style="2" customWidth="1"/>
    <col min="15884" max="15884" width="15.85546875" style="2" customWidth="1"/>
    <col min="15885" max="15885" width="14.5703125" style="2" customWidth="1"/>
    <col min="15886" max="15888" width="0" style="2" hidden="1" customWidth="1"/>
    <col min="15889" max="16131" width="9.140625" style="2"/>
    <col min="16132" max="16132" width="17.28515625" style="2" customWidth="1"/>
    <col min="16133" max="16133" width="12.5703125" style="2" customWidth="1"/>
    <col min="16134" max="16134" width="13" style="2" customWidth="1"/>
    <col min="16135" max="16135" width="15.7109375" style="2" customWidth="1"/>
    <col min="16136" max="16136" width="19.5703125" style="2" customWidth="1"/>
    <col min="16137" max="16138" width="17.42578125" style="2" customWidth="1"/>
    <col min="16139" max="16139" width="19.5703125" style="2" customWidth="1"/>
    <col min="16140" max="16140" width="15.85546875" style="2" customWidth="1"/>
    <col min="16141" max="16141" width="14.5703125" style="2" customWidth="1"/>
    <col min="16142" max="16144" width="0" style="2" hidden="1" customWidth="1"/>
    <col min="16145" max="16384" width="9.140625" style="2"/>
  </cols>
  <sheetData>
    <row r="2" spans="1:19" ht="21" customHeight="1">
      <c r="A2" s="313" t="s">
        <v>0</v>
      </c>
      <c r="B2" s="313"/>
      <c r="C2" s="313"/>
      <c r="D2" s="313"/>
      <c r="E2" s="313"/>
      <c r="F2" s="313"/>
      <c r="G2" s="313"/>
      <c r="H2" s="313"/>
      <c r="I2" s="313"/>
      <c r="J2" s="313"/>
      <c r="K2" s="313"/>
      <c r="L2" s="313"/>
    </row>
    <row r="3" spans="1:19">
      <c r="A3" s="313"/>
      <c r="B3" s="313"/>
      <c r="C3" s="313"/>
      <c r="D3" s="313"/>
      <c r="E3" s="313"/>
      <c r="F3" s="313"/>
      <c r="G3" s="313"/>
      <c r="H3" s="313"/>
      <c r="I3" s="313"/>
      <c r="J3" s="313"/>
      <c r="K3" s="313"/>
      <c r="L3" s="313"/>
    </row>
    <row r="4" spans="1:19" ht="28.5">
      <c r="A4" s="314" t="s">
        <v>84</v>
      </c>
      <c r="B4" s="314"/>
      <c r="C4" s="314"/>
      <c r="D4" s="314"/>
      <c r="E4" s="314"/>
      <c r="F4" s="314"/>
      <c r="G4" s="314"/>
      <c r="H4" s="314"/>
      <c r="I4" s="314"/>
      <c r="J4" s="314"/>
      <c r="K4" s="314"/>
      <c r="L4" s="314"/>
      <c r="N4" s="2" t="s">
        <v>1</v>
      </c>
      <c r="O4" s="2" t="s">
        <v>2</v>
      </c>
    </row>
    <row r="5" spans="1:19" ht="36">
      <c r="A5" s="311" t="s">
        <v>3</v>
      </c>
      <c r="B5" s="306" t="s">
        <v>70</v>
      </c>
      <c r="C5" s="306" t="s">
        <v>69</v>
      </c>
      <c r="D5" s="306" t="s">
        <v>4</v>
      </c>
      <c r="E5" s="306" t="s">
        <v>5</v>
      </c>
      <c r="F5" s="306" t="s">
        <v>25</v>
      </c>
      <c r="G5" s="307" t="s">
        <v>85</v>
      </c>
      <c r="H5" s="306" t="s">
        <v>7</v>
      </c>
      <c r="I5" s="308" t="s">
        <v>8</v>
      </c>
      <c r="J5" s="309" t="s">
        <v>24</v>
      </c>
      <c r="K5" s="310" t="s">
        <v>10</v>
      </c>
      <c r="L5" s="308" t="s">
        <v>86</v>
      </c>
      <c r="N5" s="11">
        <v>3400</v>
      </c>
      <c r="O5" s="11">
        <v>12000</v>
      </c>
    </row>
    <row r="6" spans="1:19" s="62" customFormat="1" ht="18" customHeight="1">
      <c r="A6" s="296" t="s">
        <v>19</v>
      </c>
      <c r="B6" s="303">
        <v>2018</v>
      </c>
      <c r="C6" s="302" t="s">
        <v>72</v>
      </c>
      <c r="D6" s="297" t="str">
        <f>'Okt 18'!B12</f>
        <v>na</v>
      </c>
      <c r="E6" s="298" t="str">
        <f>'Okt 18'!C12</f>
        <v>na</v>
      </c>
      <c r="F6" s="297">
        <f>'Okt 18'!D12</f>
        <v>1.1197393966547193</v>
      </c>
      <c r="G6" s="299">
        <f>'Okt 18'!E12</f>
        <v>2999.11</v>
      </c>
      <c r="H6" s="299">
        <f>'Okt 18'!F12</f>
        <v>2400</v>
      </c>
      <c r="I6" s="299">
        <f>'Okt 18'!G12</f>
        <v>0</v>
      </c>
      <c r="J6" s="299">
        <v>0</v>
      </c>
      <c r="K6" s="300">
        <f t="shared" ref="K6:K37" si="0">(H6*3500)+(I6*13000)+(J6*18000)</f>
        <v>8400000</v>
      </c>
      <c r="L6" s="300">
        <f t="shared" ref="L6:L37" si="1">K6/G6</f>
        <v>2800.830913170907</v>
      </c>
      <c r="M6" s="2"/>
      <c r="N6" s="2"/>
      <c r="O6" s="2"/>
      <c r="P6" s="2"/>
      <c r="Q6" s="2"/>
      <c r="R6" s="2"/>
      <c r="S6" s="2"/>
    </row>
    <row r="7" spans="1:19" s="62" customFormat="1" ht="18" customHeight="1">
      <c r="A7" s="296" t="s">
        <v>19</v>
      </c>
      <c r="B7" s="303">
        <v>2018</v>
      </c>
      <c r="C7" s="296" t="s">
        <v>71</v>
      </c>
      <c r="D7" s="297">
        <f>'Nop 18'!B12</f>
        <v>8.3000000000000007</v>
      </c>
      <c r="E7" s="298">
        <f>'Nop 18'!C12</f>
        <v>20.5</v>
      </c>
      <c r="F7" s="297">
        <f>'Nop 18'!D12</f>
        <v>12.16009326091794</v>
      </c>
      <c r="G7" s="299">
        <f>'Nop 18'!E12</f>
        <v>31518.9617322993</v>
      </c>
      <c r="H7" s="299">
        <f>'Nop 18'!F12</f>
        <v>31570</v>
      </c>
      <c r="I7" s="299">
        <f>'Nop 18'!G12</f>
        <v>2800</v>
      </c>
      <c r="J7" s="299">
        <v>0</v>
      </c>
      <c r="K7" s="300">
        <f t="shared" si="0"/>
        <v>146895000</v>
      </c>
      <c r="L7" s="300">
        <f t="shared" si="1"/>
        <v>4660.5278831081614</v>
      </c>
      <c r="M7" s="2"/>
      <c r="N7" s="2"/>
      <c r="O7" s="2"/>
      <c r="P7" s="2"/>
      <c r="Q7" s="2"/>
      <c r="R7" s="2"/>
      <c r="S7" s="2"/>
    </row>
    <row r="8" spans="1:19" ht="18" customHeight="1">
      <c r="A8" s="296" t="s">
        <v>19</v>
      </c>
      <c r="B8" s="303">
        <v>2018</v>
      </c>
      <c r="C8" s="302" t="s">
        <v>82</v>
      </c>
      <c r="D8" s="297">
        <f>'Des 18'!B12</f>
        <v>8.1300000000000008</v>
      </c>
      <c r="E8" s="298">
        <f>'Des 18'!C12</f>
        <v>20.73</v>
      </c>
      <c r="F8" s="297">
        <f>'Des 18'!D12</f>
        <v>66.924283154121866</v>
      </c>
      <c r="G8" s="299">
        <f>'Des 18'!E12</f>
        <v>179250</v>
      </c>
      <c r="H8" s="299">
        <f>'Des 18'!F12</f>
        <v>34625</v>
      </c>
      <c r="I8" s="299">
        <f>'Des 18'!G12</f>
        <v>9405</v>
      </c>
      <c r="J8" s="299">
        <v>0</v>
      </c>
      <c r="K8" s="300">
        <f t="shared" si="0"/>
        <v>243452500</v>
      </c>
      <c r="L8" s="300">
        <f t="shared" si="1"/>
        <v>1358.1729428172944</v>
      </c>
    </row>
    <row r="9" spans="1:19" ht="18" customHeight="1">
      <c r="A9" s="296" t="s">
        <v>19</v>
      </c>
      <c r="B9" s="303">
        <v>2019</v>
      </c>
      <c r="C9" s="302" t="s">
        <v>81</v>
      </c>
      <c r="D9" s="297">
        <f>'Jan 19'!B12</f>
        <v>8</v>
      </c>
      <c r="E9" s="298">
        <f>'Jan 19'!C12</f>
        <v>23</v>
      </c>
      <c r="F9" s="297">
        <f>'Jan 19'!D12</f>
        <v>3.1940323766036962</v>
      </c>
      <c r="G9" s="299">
        <f>'Jan 19'!E12</f>
        <v>8554.8963174953406</v>
      </c>
      <c r="H9" s="299">
        <f>'Jan 19'!F12</f>
        <v>48500</v>
      </c>
      <c r="I9" s="299">
        <f>'Jan 19'!G12</f>
        <v>6200</v>
      </c>
      <c r="J9" s="299">
        <v>0</v>
      </c>
      <c r="K9" s="300">
        <f t="shared" si="0"/>
        <v>250350000</v>
      </c>
      <c r="L9" s="300">
        <f t="shared" si="1"/>
        <v>29263.943209693534</v>
      </c>
    </row>
    <row r="10" spans="1:19" ht="18" customHeight="1">
      <c r="A10" s="296" t="s">
        <v>19</v>
      </c>
      <c r="B10" s="303">
        <v>2019</v>
      </c>
      <c r="C10" s="302" t="s">
        <v>80</v>
      </c>
      <c r="D10" s="297">
        <f>'Feb 19'!B12</f>
        <v>7.7392857142857139</v>
      </c>
      <c r="E10" s="298">
        <f>'Feb 19'!C12</f>
        <v>23.928571428571427</v>
      </c>
      <c r="F10" s="297">
        <f>'Feb 19'!D12</f>
        <v>46.297306843949649</v>
      </c>
      <c r="G10" s="299">
        <f>'Feb 19'!E12</f>
        <v>112002.44471688299</v>
      </c>
      <c r="H10" s="299">
        <f>'Feb 19'!F12</f>
        <v>23800</v>
      </c>
      <c r="I10" s="299">
        <f>'Feb 19'!G12</f>
        <v>1800</v>
      </c>
      <c r="J10" s="299">
        <v>0</v>
      </c>
      <c r="K10" s="300">
        <f t="shared" si="0"/>
        <v>106700000</v>
      </c>
      <c r="L10" s="300">
        <f t="shared" si="1"/>
        <v>952.6577769772224</v>
      </c>
    </row>
    <row r="11" spans="1:19" ht="18" customHeight="1">
      <c r="A11" s="296" t="s">
        <v>19</v>
      </c>
      <c r="B11" s="303">
        <v>2019</v>
      </c>
      <c r="C11" s="302" t="s">
        <v>79</v>
      </c>
      <c r="D11" s="297">
        <f>'Mar 19'!B12</f>
        <v>7.4</v>
      </c>
      <c r="E11" s="298">
        <f>'Mar 19'!C12</f>
        <v>23.4</v>
      </c>
      <c r="F11" s="297">
        <f>'Mar 19'!D12</f>
        <v>121.89108385603345</v>
      </c>
      <c r="G11" s="299">
        <f>'Mar 19'!E12</f>
        <v>326473.07900000003</v>
      </c>
      <c r="H11" s="299">
        <f>'Mar 19'!F12</f>
        <v>29825</v>
      </c>
      <c r="I11" s="299">
        <f>'Mar 19'!G12</f>
        <v>3200</v>
      </c>
      <c r="J11" s="299">
        <v>0</v>
      </c>
      <c r="K11" s="300">
        <f t="shared" si="0"/>
        <v>145987500</v>
      </c>
      <c r="L11" s="300">
        <f t="shared" si="1"/>
        <v>447.16550732809424</v>
      </c>
    </row>
    <row r="12" spans="1:19" ht="18" customHeight="1">
      <c r="A12" s="296" t="s">
        <v>19</v>
      </c>
      <c r="B12" s="303">
        <v>2019</v>
      </c>
      <c r="C12" s="302" t="s">
        <v>78</v>
      </c>
      <c r="D12" s="297">
        <f>'Apr 19'!B12</f>
        <v>7.6</v>
      </c>
      <c r="E12" s="298">
        <f>'Apr 19'!C12</f>
        <v>30</v>
      </c>
      <c r="F12" s="297">
        <f>'Apr 19'!D12</f>
        <v>6.8431464297288302</v>
      </c>
      <c r="G12" s="299">
        <f>'Apr 19'!E12</f>
        <v>17737.435545857126</v>
      </c>
      <c r="H12" s="299">
        <f>'Apr 19'!F12</f>
        <v>17775</v>
      </c>
      <c r="I12" s="299">
        <f>'Apr 19'!G12</f>
        <v>8600</v>
      </c>
      <c r="J12" s="299">
        <v>0</v>
      </c>
      <c r="K12" s="300">
        <f t="shared" si="0"/>
        <v>174012500</v>
      </c>
      <c r="L12" s="300">
        <f t="shared" si="1"/>
        <v>9810.4655292542284</v>
      </c>
    </row>
    <row r="13" spans="1:19" ht="18" customHeight="1">
      <c r="A13" s="296" t="s">
        <v>19</v>
      </c>
      <c r="B13" s="303">
        <v>2019</v>
      </c>
      <c r="C13" s="302" t="s">
        <v>77</v>
      </c>
      <c r="D13" s="297">
        <f>'Mei 19'!B10</f>
        <v>7.6</v>
      </c>
      <c r="E13" s="298">
        <f>'Mei 19'!C10</f>
        <v>23.2</v>
      </c>
      <c r="F13" s="297">
        <f>'Mei 19'!D10</f>
        <v>43.486065934886497</v>
      </c>
      <c r="G13" s="299">
        <f>'Mei 19'!E10</f>
        <v>116473.079</v>
      </c>
      <c r="H13" s="299">
        <f>'Mei 19'!F10</f>
        <v>15650</v>
      </c>
      <c r="I13" s="299">
        <f>'Mei 19'!G10</f>
        <v>8103</v>
      </c>
      <c r="J13" s="299">
        <v>0</v>
      </c>
      <c r="K13" s="300">
        <f t="shared" si="0"/>
        <v>160114000</v>
      </c>
      <c r="L13" s="300">
        <f t="shared" si="1"/>
        <v>1374.6867634537248</v>
      </c>
    </row>
    <row r="14" spans="1:19" ht="18" customHeight="1">
      <c r="A14" s="296" t="s">
        <v>19</v>
      </c>
      <c r="B14" s="303">
        <v>2019</v>
      </c>
      <c r="C14" s="302" t="s">
        <v>76</v>
      </c>
      <c r="D14" s="297">
        <f>'Jun 19'!B10</f>
        <v>8.1</v>
      </c>
      <c r="E14" s="298">
        <f>'Jun 19'!C10</f>
        <v>21</v>
      </c>
      <c r="F14" s="297">
        <f>'Jun 19'!D10</f>
        <v>53.438971423976469</v>
      </c>
      <c r="G14" s="299">
        <f>'Jun 19'!E10</f>
        <v>138513.81393094701</v>
      </c>
      <c r="H14" s="299">
        <f>'Jun 19'!F10</f>
        <v>14775</v>
      </c>
      <c r="I14" s="299">
        <f>'Jun 19'!G10</f>
        <v>12600</v>
      </c>
      <c r="J14" s="299">
        <v>0</v>
      </c>
      <c r="K14" s="300">
        <f t="shared" si="0"/>
        <v>215512500</v>
      </c>
      <c r="L14" s="300">
        <f t="shared" si="1"/>
        <v>1555.8917474284476</v>
      </c>
    </row>
    <row r="15" spans="1:19" ht="18" customHeight="1">
      <c r="A15" s="296" t="s">
        <v>19</v>
      </c>
      <c r="B15" s="303">
        <v>2019</v>
      </c>
      <c r="C15" s="302" t="s">
        <v>75</v>
      </c>
      <c r="D15" s="297">
        <f>'Jul 19'!B10</f>
        <v>7.9580645161290375</v>
      </c>
      <c r="E15" s="298">
        <f>'Jul 19'!C10</f>
        <v>22.193548387096776</v>
      </c>
      <c r="F15" s="297">
        <f>'Jul 19'!D10</f>
        <v>15.95440145962446</v>
      </c>
      <c r="G15" s="299">
        <f>'Jul 19'!E10</f>
        <v>42732.268869458152</v>
      </c>
      <c r="H15" s="299">
        <f>'Jul 19'!F10</f>
        <v>0</v>
      </c>
      <c r="I15" s="299">
        <f>'Jul 19'!G10</f>
        <v>1200</v>
      </c>
      <c r="J15" s="299">
        <v>0</v>
      </c>
      <c r="K15" s="300">
        <f t="shared" si="0"/>
        <v>15600000</v>
      </c>
      <c r="L15" s="300">
        <f t="shared" si="1"/>
        <v>365.06369572034868</v>
      </c>
    </row>
    <row r="16" spans="1:19" ht="18" customHeight="1">
      <c r="A16" s="296" t="s">
        <v>19</v>
      </c>
      <c r="B16" s="303">
        <v>2019</v>
      </c>
      <c r="C16" s="302" t="s">
        <v>74</v>
      </c>
      <c r="D16" s="297">
        <f>'Agu 19'!B10</f>
        <v>8.01</v>
      </c>
      <c r="E16" s="298">
        <f>'Agu 19'!C10</f>
        <v>24</v>
      </c>
      <c r="F16" s="297">
        <f>'Agu 19'!D10</f>
        <v>19.131944444444443</v>
      </c>
      <c r="G16" s="299">
        <f>'Agu 19'!E10</f>
        <v>51243</v>
      </c>
      <c r="H16" s="299">
        <f>'Agu 19'!F10</f>
        <v>1800</v>
      </c>
      <c r="I16" s="299">
        <f>'Agu 19'!G10</f>
        <v>4200</v>
      </c>
      <c r="J16" s="299">
        <v>0</v>
      </c>
      <c r="K16" s="300">
        <f t="shared" si="0"/>
        <v>60900000</v>
      </c>
      <c r="L16" s="300">
        <f t="shared" si="1"/>
        <v>1188.4550084889643</v>
      </c>
    </row>
    <row r="17" spans="1:12" ht="18" customHeight="1">
      <c r="A17" s="296" t="s">
        <v>19</v>
      </c>
      <c r="B17" s="303">
        <v>2019</v>
      </c>
      <c r="C17" s="302" t="s">
        <v>73</v>
      </c>
      <c r="D17" s="297">
        <f>'Sep 19'!B10</f>
        <v>8.266666666666671</v>
      </c>
      <c r="E17" s="298">
        <f>'Sep 19'!C10</f>
        <v>23.866666666666667</v>
      </c>
      <c r="F17" s="297">
        <f>'Sep 19'!D10</f>
        <v>4.2737082577945031</v>
      </c>
      <c r="G17" s="299">
        <f>'Sep 19'!E10</f>
        <v>11077.451804203352</v>
      </c>
      <c r="H17" s="299">
        <f>'Sep 19'!F10</f>
        <v>36</v>
      </c>
      <c r="I17" s="299">
        <f>'Sep 19'!G10</f>
        <v>3600</v>
      </c>
      <c r="J17" s="299">
        <v>0</v>
      </c>
      <c r="K17" s="300">
        <f t="shared" si="0"/>
        <v>46926000</v>
      </c>
      <c r="L17" s="300">
        <f t="shared" si="1"/>
        <v>4236.1727976278689</v>
      </c>
    </row>
    <row r="18" spans="1:12" ht="18" customHeight="1">
      <c r="A18" s="296" t="s">
        <v>19</v>
      </c>
      <c r="B18" s="303">
        <v>2019</v>
      </c>
      <c r="C18" s="302" t="s">
        <v>72</v>
      </c>
      <c r="D18" s="297">
        <f>'Okt 19'!B11</f>
        <v>7</v>
      </c>
      <c r="E18" s="298">
        <f>'Okt 19'!C11</f>
        <v>21</v>
      </c>
      <c r="F18" s="297">
        <f>'Okt 19'!D11</f>
        <v>11.411663679808841</v>
      </c>
      <c r="G18" s="299">
        <f>'Okt 19'!E11</f>
        <v>30565</v>
      </c>
      <c r="H18" s="299">
        <f>'Okt 19'!F11</f>
        <v>5400</v>
      </c>
      <c r="I18" s="299">
        <f>'Okt 19'!G11</f>
        <v>1600</v>
      </c>
      <c r="J18" s="299">
        <v>0</v>
      </c>
      <c r="K18" s="300">
        <f t="shared" si="0"/>
        <v>39700000</v>
      </c>
      <c r="L18" s="300">
        <f t="shared" si="1"/>
        <v>1298.8712579748078</v>
      </c>
    </row>
    <row r="19" spans="1:12" ht="18" customHeight="1">
      <c r="A19" s="296" t="s">
        <v>19</v>
      </c>
      <c r="B19" s="303">
        <v>2019</v>
      </c>
      <c r="C19" s="296" t="s">
        <v>71</v>
      </c>
      <c r="D19" s="297">
        <f>'Des 19'!B10</f>
        <v>6.8</v>
      </c>
      <c r="E19" s="298">
        <f>'Des 19'!C10</f>
        <v>17</v>
      </c>
      <c r="F19" s="297">
        <f>'Des 19'!D10</f>
        <v>3.9407855436081243</v>
      </c>
      <c r="G19" s="299">
        <f>'Des 19'!E10</f>
        <v>10555</v>
      </c>
      <c r="H19" s="299">
        <f>'Des 19'!F10</f>
        <v>825</v>
      </c>
      <c r="I19" s="299">
        <f>'Des 19'!G10</f>
        <v>0</v>
      </c>
      <c r="J19" s="299">
        <v>0</v>
      </c>
      <c r="K19" s="300">
        <f t="shared" si="0"/>
        <v>2887500</v>
      </c>
      <c r="L19" s="300">
        <f t="shared" si="1"/>
        <v>273.56702984367598</v>
      </c>
    </row>
    <row r="20" spans="1:12" ht="18" customHeight="1">
      <c r="A20" s="296" t="s">
        <v>19</v>
      </c>
      <c r="B20" s="303">
        <v>2019</v>
      </c>
      <c r="C20" s="302" t="s">
        <v>82</v>
      </c>
      <c r="D20" s="297">
        <f>'Des 19'!B10</f>
        <v>6.8</v>
      </c>
      <c r="E20" s="298">
        <f>'Des 19'!C10</f>
        <v>17</v>
      </c>
      <c r="F20" s="297">
        <f>'Des 19'!D10</f>
        <v>3.9407855436081243</v>
      </c>
      <c r="G20" s="299">
        <f>'Des 19'!E10</f>
        <v>10555</v>
      </c>
      <c r="H20" s="299">
        <f>'Des 19'!F10</f>
        <v>825</v>
      </c>
      <c r="I20" s="299">
        <f>'Des 19'!G10</f>
        <v>0</v>
      </c>
      <c r="J20" s="299">
        <f>'Des 19'!H10</f>
        <v>125</v>
      </c>
      <c r="K20" s="300">
        <f t="shared" si="0"/>
        <v>5137500</v>
      </c>
      <c r="L20" s="300">
        <f t="shared" si="1"/>
        <v>486.73614400757936</v>
      </c>
    </row>
    <row r="21" spans="1:12" ht="18" customHeight="1">
      <c r="A21" s="296" t="s">
        <v>19</v>
      </c>
      <c r="B21" s="303">
        <v>2020</v>
      </c>
      <c r="C21" s="302" t="s">
        <v>81</v>
      </c>
      <c r="D21" s="297">
        <f>'Jan 20'!B10</f>
        <v>6.9</v>
      </c>
      <c r="E21" s="298">
        <f>'Jan 20'!C10</f>
        <v>12</v>
      </c>
      <c r="F21" s="297">
        <f>'Jan 20'!D10</f>
        <v>6.3657407407407405</v>
      </c>
      <c r="G21" s="299">
        <f>'Jan 20'!E10</f>
        <v>17050</v>
      </c>
      <c r="H21" s="299">
        <f>'Jan 20'!F10</f>
        <v>450</v>
      </c>
      <c r="I21" s="299">
        <f>'Jan 20'!G10</f>
        <v>0</v>
      </c>
      <c r="J21" s="299">
        <f>'Jan 20'!H10</f>
        <v>1100</v>
      </c>
      <c r="K21" s="300">
        <f t="shared" si="0"/>
        <v>21375000</v>
      </c>
      <c r="L21" s="300">
        <f t="shared" si="1"/>
        <v>1253.6656891495602</v>
      </c>
    </row>
    <row r="22" spans="1:12" ht="18" customHeight="1">
      <c r="A22" s="296" t="s">
        <v>19</v>
      </c>
      <c r="B22" s="303">
        <v>2020</v>
      </c>
      <c r="C22" s="302" t="s">
        <v>80</v>
      </c>
      <c r="D22" s="297">
        <f>'Feb 20'!B10</f>
        <v>6.4</v>
      </c>
      <c r="E22" s="298">
        <f>'Feb 20'!C10</f>
        <v>12</v>
      </c>
      <c r="F22" s="297">
        <f>'Feb 20'!D10</f>
        <v>3.8801972470554844</v>
      </c>
      <c r="G22" s="299">
        <f>'Feb 20'!E10</f>
        <v>9722.2222222222226</v>
      </c>
      <c r="H22" s="299">
        <f>'Feb 20'!F10</f>
        <v>0</v>
      </c>
      <c r="I22" s="299">
        <f>'Feb 20'!G10</f>
        <v>0</v>
      </c>
      <c r="J22" s="299">
        <f>'Feb 20'!H10</f>
        <v>875</v>
      </c>
      <c r="K22" s="300">
        <f t="shared" si="0"/>
        <v>15750000</v>
      </c>
      <c r="L22" s="300">
        <f t="shared" si="1"/>
        <v>1620</v>
      </c>
    </row>
    <row r="23" spans="1:12" ht="18" customHeight="1">
      <c r="A23" s="296" t="s">
        <v>19</v>
      </c>
      <c r="B23" s="303">
        <v>2020</v>
      </c>
      <c r="C23" s="302" t="s">
        <v>79</v>
      </c>
      <c r="D23" s="297">
        <f>'Mar 20'!B10</f>
        <v>6.4956521739130437</v>
      </c>
      <c r="E23" s="298">
        <f>'Mar 20'!C10</f>
        <v>9.4086956521739129</v>
      </c>
      <c r="F23" s="297">
        <f>'Mar 20'!D10</f>
        <v>5.8337066905615291</v>
      </c>
      <c r="G23" s="299">
        <f>'Mar 20'!E10</f>
        <v>15625</v>
      </c>
      <c r="H23" s="299">
        <f>'Mar 20'!F10</f>
        <v>0</v>
      </c>
      <c r="I23" s="299">
        <f>'Mar 20'!G10</f>
        <v>0</v>
      </c>
      <c r="J23" s="299">
        <f>'Mar 20'!H10</f>
        <v>1250</v>
      </c>
      <c r="K23" s="300">
        <f t="shared" si="0"/>
        <v>22500000</v>
      </c>
      <c r="L23" s="300">
        <f t="shared" si="1"/>
        <v>1440</v>
      </c>
    </row>
    <row r="24" spans="1:12" ht="18" customHeight="1">
      <c r="A24" s="296" t="s">
        <v>19</v>
      </c>
      <c r="B24" s="303">
        <v>2020</v>
      </c>
      <c r="C24" s="302" t="s">
        <v>78</v>
      </c>
      <c r="D24" s="297">
        <f>'Apr 20'!B10</f>
        <v>6.37</v>
      </c>
      <c r="E24" s="298">
        <f>'Apr 20'!C10</f>
        <v>8.89</v>
      </c>
      <c r="F24" s="297">
        <f>'Apr 20'!D10</f>
        <v>4.4091705246913584</v>
      </c>
      <c r="G24" s="299">
        <f>'Apr 20'!E10</f>
        <v>11428.57</v>
      </c>
      <c r="H24" s="299">
        <f>'Apr 20'!F10</f>
        <v>350</v>
      </c>
      <c r="I24" s="299">
        <f>'Apr 20'!G10</f>
        <v>0</v>
      </c>
      <c r="J24" s="299">
        <f>'Apr 20'!H10</f>
        <v>50</v>
      </c>
      <c r="K24" s="300">
        <f t="shared" si="0"/>
        <v>2125000</v>
      </c>
      <c r="L24" s="300">
        <f t="shared" si="1"/>
        <v>185.93752324219042</v>
      </c>
    </row>
    <row r="25" spans="1:12" ht="18" customHeight="1">
      <c r="A25" s="296" t="s">
        <v>19</v>
      </c>
      <c r="B25" s="303">
        <v>2020</v>
      </c>
      <c r="C25" s="302" t="s">
        <v>77</v>
      </c>
      <c r="D25" s="297">
        <f>'Mei 20'!B10</f>
        <v>6.5038461538461512</v>
      </c>
      <c r="E25" s="298">
        <f>'Mei 20'!C10</f>
        <v>17.555555555555557</v>
      </c>
      <c r="F25" s="297">
        <f>'Mei 20'!D10</f>
        <v>7.0004480286738353</v>
      </c>
      <c r="G25" s="299">
        <f>'Mei 20'!E10</f>
        <v>18750</v>
      </c>
      <c r="H25" s="299">
        <f>'Mei 20'!F10</f>
        <v>1500</v>
      </c>
      <c r="I25" s="299">
        <f>'Mei 20'!G10</f>
        <v>0</v>
      </c>
      <c r="J25" s="299">
        <f>'Mei 20'!H10</f>
        <v>0</v>
      </c>
      <c r="K25" s="300">
        <f t="shared" si="0"/>
        <v>5250000</v>
      </c>
      <c r="L25" s="300">
        <f t="shared" si="1"/>
        <v>280</v>
      </c>
    </row>
    <row r="26" spans="1:12" ht="18" customHeight="1">
      <c r="A26" s="296" t="s">
        <v>19</v>
      </c>
      <c r="B26" s="303">
        <v>2020</v>
      </c>
      <c r="C26" s="302" t="s">
        <v>76</v>
      </c>
      <c r="D26" s="297">
        <f>'Juni 20'!B10</f>
        <v>7.1</v>
      </c>
      <c r="E26" s="298">
        <f>'Juni 20'!C10</f>
        <v>10</v>
      </c>
      <c r="F26" s="297">
        <f>'Juni 20'!D10</f>
        <v>5.4742242242242245</v>
      </c>
      <c r="G26" s="299">
        <f>'Juni 20'!E10</f>
        <v>14189.18918918919</v>
      </c>
      <c r="H26" s="299">
        <f>'Juni 20'!F10</f>
        <v>1000</v>
      </c>
      <c r="I26" s="299">
        <f>'Juni 20'!G10</f>
        <v>0</v>
      </c>
      <c r="J26" s="299">
        <f>'Juni 20'!H10</f>
        <v>50</v>
      </c>
      <c r="K26" s="300">
        <f t="shared" si="0"/>
        <v>4400000</v>
      </c>
      <c r="L26" s="300">
        <f t="shared" si="1"/>
        <v>310.09523809523807</v>
      </c>
    </row>
    <row r="27" spans="1:12" ht="18" customHeight="1">
      <c r="A27" s="296" t="s">
        <v>19</v>
      </c>
      <c r="B27" s="303">
        <v>2020</v>
      </c>
      <c r="C27" s="302" t="s">
        <v>75</v>
      </c>
      <c r="D27" s="297">
        <f>'Juli 20'!B10</f>
        <v>7.1</v>
      </c>
      <c r="E27" s="298">
        <f>'Juli 20'!C10</f>
        <v>16</v>
      </c>
      <c r="F27" s="297">
        <f>'Juli 20'!D10</f>
        <v>0.10850134408602151</v>
      </c>
      <c r="G27" s="299">
        <f>'Juli 20'!E10</f>
        <v>290.61</v>
      </c>
      <c r="H27" s="299">
        <f>'Juli 20'!F10</f>
        <v>300</v>
      </c>
      <c r="I27" s="299">
        <f>'Juli 20'!G10</f>
        <v>0</v>
      </c>
      <c r="J27" s="299">
        <f>'Juli 20'!H10</f>
        <v>0</v>
      </c>
      <c r="K27" s="300">
        <f t="shared" si="0"/>
        <v>1050000</v>
      </c>
      <c r="L27" s="300">
        <f t="shared" si="1"/>
        <v>3613.0897078558892</v>
      </c>
    </row>
    <row r="28" spans="1:12" ht="18" customHeight="1">
      <c r="A28" s="296" t="s">
        <v>19</v>
      </c>
      <c r="B28" s="303">
        <v>2020</v>
      </c>
      <c r="C28" s="302" t="s">
        <v>74</v>
      </c>
      <c r="D28" s="297">
        <f>'Agu 20'!B10</f>
        <v>7.3</v>
      </c>
      <c r="E28" s="298">
        <f>'Agu 20'!C10</f>
        <v>10</v>
      </c>
      <c r="F28" s="297">
        <f>'Agu 20'!D10</f>
        <v>7.5451276881720428</v>
      </c>
      <c r="G28" s="299">
        <f>'Agu 20'!E10</f>
        <v>20208.87</v>
      </c>
      <c r="H28" s="299">
        <f>'Agu 20'!F10</f>
        <v>50</v>
      </c>
      <c r="I28" s="299">
        <f>'Agu 20'!G10</f>
        <v>0</v>
      </c>
      <c r="J28" s="299">
        <f>'Agu 20'!H10</f>
        <v>350</v>
      </c>
      <c r="K28" s="300">
        <f t="shared" si="0"/>
        <v>6475000</v>
      </c>
      <c r="L28" s="300">
        <f t="shared" si="1"/>
        <v>320.40386226444133</v>
      </c>
    </row>
    <row r="29" spans="1:12" ht="18" customHeight="1">
      <c r="A29" s="296" t="s">
        <v>19</v>
      </c>
      <c r="B29" s="303">
        <v>2020</v>
      </c>
      <c r="C29" s="302" t="s">
        <v>73</v>
      </c>
      <c r="D29" s="297">
        <f>'Sep 20'!B7</f>
        <v>6.7</v>
      </c>
      <c r="E29" s="298">
        <f>'Sep 20'!C7</f>
        <v>10</v>
      </c>
      <c r="F29" s="297">
        <f>'Sep 20'!D7</f>
        <v>12.627863656305271</v>
      </c>
      <c r="G29" s="299">
        <f>'Sep 20'!E7</f>
        <v>20103.558940837989</v>
      </c>
      <c r="H29" s="299">
        <f>'Sep 20'!F7</f>
        <v>0</v>
      </c>
      <c r="I29" s="299">
        <f>'Sep 20'!G7</f>
        <v>0</v>
      </c>
      <c r="J29" s="299">
        <f>'Sep 20'!H7</f>
        <v>100</v>
      </c>
      <c r="K29" s="300">
        <f t="shared" si="0"/>
        <v>1800000</v>
      </c>
      <c r="L29" s="300">
        <f t="shared" si="1"/>
        <v>89.536385338394695</v>
      </c>
    </row>
    <row r="30" spans="1:12" ht="15.75">
      <c r="A30" s="296" t="s">
        <v>19</v>
      </c>
      <c r="B30" s="303">
        <v>2020</v>
      </c>
      <c r="C30" s="302" t="s">
        <v>72</v>
      </c>
      <c r="D30" s="297">
        <f>'Okt 20'!B7</f>
        <v>6.7677419354838735</v>
      </c>
      <c r="E30" s="298">
        <f>'Okt 20'!C7</f>
        <v>7.741935483870968</v>
      </c>
      <c r="F30" s="297">
        <f>'Okt 20'!D7</f>
        <v>4.903979555866699</v>
      </c>
      <c r="G30" s="299">
        <f>'Okt 20'!E7</f>
        <v>13134.818842433368</v>
      </c>
      <c r="H30" s="299">
        <f>'Okt 20'!F7</f>
        <v>0</v>
      </c>
      <c r="I30" s="299">
        <f>'Okt 20'!G7</f>
        <v>0</v>
      </c>
      <c r="J30" s="299">
        <f>'Okt 20'!H7</f>
        <v>100</v>
      </c>
      <c r="K30" s="300">
        <f t="shared" si="0"/>
        <v>1800000</v>
      </c>
      <c r="L30" s="300">
        <f t="shared" si="1"/>
        <v>137.04033695424235</v>
      </c>
    </row>
    <row r="31" spans="1:12" ht="15.75">
      <c r="A31" s="296" t="s">
        <v>19</v>
      </c>
      <c r="B31" s="303">
        <v>2020</v>
      </c>
      <c r="C31" s="296" t="s">
        <v>71</v>
      </c>
      <c r="D31" s="297">
        <f>'Nop 20'!B7</f>
        <v>6.21</v>
      </c>
      <c r="E31" s="298">
        <f>'Nop 20'!C7</f>
        <v>10.95</v>
      </c>
      <c r="F31" s="297">
        <f>'Nop 20'!D7</f>
        <v>0.52281250000000001</v>
      </c>
      <c r="G31" s="299">
        <f>'Nop 20'!E7</f>
        <v>1355.13</v>
      </c>
      <c r="H31" s="299">
        <f>'Nop 20'!F7</f>
        <v>50</v>
      </c>
      <c r="I31" s="299">
        <f>'Nop 20'!G7</f>
        <v>0</v>
      </c>
      <c r="J31" s="299">
        <f>'Nop 20'!H7</f>
        <v>25</v>
      </c>
      <c r="K31" s="300">
        <f t="shared" si="0"/>
        <v>625000</v>
      </c>
      <c r="L31" s="300">
        <f t="shared" si="1"/>
        <v>461.21036358135376</v>
      </c>
    </row>
    <row r="32" spans="1:12" ht="15.75">
      <c r="A32" s="296" t="s">
        <v>19</v>
      </c>
      <c r="B32" s="303">
        <v>2020</v>
      </c>
      <c r="C32" s="302" t="s">
        <v>82</v>
      </c>
      <c r="D32" s="297">
        <f>'Des 20'!B7</f>
        <v>6.21</v>
      </c>
      <c r="E32" s="298">
        <f>'Des 20'!C7</f>
        <v>10.95</v>
      </c>
      <c r="F32" s="297">
        <f>'Des 20'!D7</f>
        <v>0.50594758064516132</v>
      </c>
      <c r="G32" s="299">
        <f>'Des 20'!E7</f>
        <v>1355.13</v>
      </c>
      <c r="H32" s="299">
        <f>'Des 20'!F7</f>
        <v>50</v>
      </c>
      <c r="I32" s="299">
        <f>'Des 20'!G7</f>
        <v>0</v>
      </c>
      <c r="J32" s="299">
        <f>'Des 20'!H7</f>
        <v>25</v>
      </c>
      <c r="K32" s="300">
        <f t="shared" si="0"/>
        <v>625000</v>
      </c>
      <c r="L32" s="300">
        <f t="shared" si="1"/>
        <v>461.21036358135376</v>
      </c>
    </row>
    <row r="33" spans="1:12" ht="15.75">
      <c r="A33" s="296" t="s">
        <v>19</v>
      </c>
      <c r="B33" s="296">
        <v>2021</v>
      </c>
      <c r="C33" s="302" t="s">
        <v>81</v>
      </c>
      <c r="D33" s="297">
        <f>'Jan 21'!B7</f>
        <v>6.638709677419353</v>
      </c>
      <c r="E33" s="298">
        <f>'Jan 21'!C7</f>
        <v>11.129032258064516</v>
      </c>
      <c r="F33" s="297">
        <f>'Jan 21'!D7</f>
        <v>3.4875988938877072</v>
      </c>
      <c r="G33" s="299">
        <f>'Jan 21'!E7</f>
        <v>9341.1848773888341</v>
      </c>
      <c r="H33" s="299">
        <f>'Jan 21'!F7</f>
        <v>0</v>
      </c>
      <c r="I33" s="299">
        <f>'Jan 21'!G7</f>
        <v>0</v>
      </c>
      <c r="J33" s="299">
        <f>'Jan 21'!H7</f>
        <v>50</v>
      </c>
      <c r="K33" s="300">
        <f t="shared" si="0"/>
        <v>900000</v>
      </c>
      <c r="L33" s="300">
        <f t="shared" si="1"/>
        <v>96.347520342791825</v>
      </c>
    </row>
    <row r="34" spans="1:12" ht="15.75">
      <c r="A34" s="296" t="s">
        <v>19</v>
      </c>
      <c r="B34" s="296">
        <v>2021</v>
      </c>
      <c r="C34" s="302" t="s">
        <v>80</v>
      </c>
      <c r="D34" s="297">
        <f>'Feb 21'!B7</f>
        <v>6.7178571428571408</v>
      </c>
      <c r="E34" s="298">
        <f>'Feb 21'!C7</f>
        <v>3</v>
      </c>
      <c r="F34" s="297">
        <f>'Feb 21'!D7</f>
        <v>1.2520353400597088</v>
      </c>
      <c r="G34" s="299">
        <f>'Feb 21'!E7</f>
        <v>3028.9238946724477</v>
      </c>
      <c r="H34" s="299">
        <f>'Feb 21'!F7</f>
        <v>0</v>
      </c>
      <c r="I34" s="299">
        <f>'Feb 21'!G7</f>
        <v>0</v>
      </c>
      <c r="J34" s="299">
        <f>'Feb 21'!H7</f>
        <v>175</v>
      </c>
      <c r="K34" s="300">
        <f t="shared" si="0"/>
        <v>3150000</v>
      </c>
      <c r="L34" s="300">
        <f t="shared" si="1"/>
        <v>1039.9733072001288</v>
      </c>
    </row>
    <row r="35" spans="1:12" ht="15.75">
      <c r="A35" s="296" t="s">
        <v>19</v>
      </c>
      <c r="B35" s="296">
        <v>2021</v>
      </c>
      <c r="C35" s="302" t="s">
        <v>79</v>
      </c>
      <c r="D35" s="297">
        <f>'Mar 21'!B7</f>
        <v>6.6258064516129016</v>
      </c>
      <c r="E35" s="298">
        <f>'Mar 21'!C7</f>
        <v>10.96774193548387</v>
      </c>
      <c r="F35" s="297">
        <f>'Mar 21'!D7</f>
        <v>34.293066397833456</v>
      </c>
      <c r="G35" s="299">
        <f>'Mar 21'!E7</f>
        <v>91850.549039957128</v>
      </c>
      <c r="H35" s="299">
        <f>'Mar 21'!F7</f>
        <v>0</v>
      </c>
      <c r="I35" s="299">
        <f>'Mar 21'!G7</f>
        <v>0</v>
      </c>
      <c r="J35" s="299">
        <f>'Mar 21'!H7</f>
        <v>125</v>
      </c>
      <c r="K35" s="300">
        <f t="shared" si="0"/>
        <v>2250000</v>
      </c>
      <c r="L35" s="300">
        <f t="shared" si="1"/>
        <v>24.496315193730606</v>
      </c>
    </row>
    <row r="36" spans="1:12" ht="15.75">
      <c r="A36" s="296" t="s">
        <v>19</v>
      </c>
      <c r="B36" s="296">
        <v>2021</v>
      </c>
      <c r="C36" s="302" t="s">
        <v>78</v>
      </c>
      <c r="D36" s="297">
        <f>'Apr 21'!B7</f>
        <v>6.8566666666666674</v>
      </c>
      <c r="E36" s="298">
        <f>'Apr 21'!C7</f>
        <v>6.1333333333333337</v>
      </c>
      <c r="F36" s="297">
        <f>'Apr 21'!D7</f>
        <v>1.3535703380846889</v>
      </c>
      <c r="G36" s="299">
        <f>'Apr 21'!E7</f>
        <v>3508.4543163155136</v>
      </c>
      <c r="H36" s="299">
        <f>'Apr 21'!F7</f>
        <v>0</v>
      </c>
      <c r="I36" s="299">
        <f>'Apr 21'!G7</f>
        <v>0</v>
      </c>
      <c r="J36" s="299">
        <f>'Apr 21'!H7</f>
        <v>0</v>
      </c>
      <c r="K36" s="300">
        <f t="shared" si="0"/>
        <v>0</v>
      </c>
      <c r="L36" s="300">
        <f t="shared" si="1"/>
        <v>0</v>
      </c>
    </row>
    <row r="37" spans="1:12" ht="15.75">
      <c r="A37" s="296" t="s">
        <v>19</v>
      </c>
      <c r="B37" s="296">
        <v>2021</v>
      </c>
      <c r="C37" s="302" t="s">
        <v>77</v>
      </c>
      <c r="D37" s="297">
        <f>'Mei 21'!B7</f>
        <v>6.9032258064516139</v>
      </c>
      <c r="E37" s="298">
        <f>'Mei 21'!C7</f>
        <v>5.161290322580645</v>
      </c>
      <c r="F37" s="297">
        <f>'Mei 21'!D7</f>
        <v>1.5936145818299903</v>
      </c>
      <c r="G37" s="299">
        <f>'Mei 21'!E7</f>
        <v>4268.3372959734461</v>
      </c>
      <c r="H37" s="299">
        <f>'Mei 21'!F7</f>
        <v>0</v>
      </c>
      <c r="I37" s="299">
        <f>'Mei 21'!G7</f>
        <v>0</v>
      </c>
      <c r="J37" s="299">
        <f>'Mei 21'!H7</f>
        <v>0</v>
      </c>
      <c r="K37" s="300">
        <f t="shared" si="0"/>
        <v>0</v>
      </c>
      <c r="L37" s="300">
        <f t="shared" si="1"/>
        <v>0</v>
      </c>
    </row>
    <row r="38" spans="1:12" ht="15.75">
      <c r="A38" s="296" t="s">
        <v>19</v>
      </c>
      <c r="B38" s="296">
        <v>2021</v>
      </c>
      <c r="C38" s="302" t="s">
        <v>76</v>
      </c>
      <c r="D38" s="297">
        <f>'Jun 21'!B7</f>
        <v>7.2148148148148152</v>
      </c>
      <c r="E38" s="298">
        <f>'Jun 21'!C7</f>
        <v>4.3666666666666663</v>
      </c>
      <c r="F38" s="297">
        <f>'Jun 21'!D7</f>
        <v>0.57629623088939574</v>
      </c>
      <c r="G38" s="299">
        <f>'Jun 21'!E7</f>
        <v>1493.7598304653138</v>
      </c>
      <c r="H38" s="299">
        <f>'Jun 21'!F7</f>
        <v>0</v>
      </c>
      <c r="I38" s="299">
        <f>'Jun 21'!G7</f>
        <v>0</v>
      </c>
      <c r="J38" s="299">
        <f>'Jun 21'!H7</f>
        <v>0</v>
      </c>
      <c r="K38" s="300">
        <f t="shared" ref="K38:K55" si="2">(H38*3500)+(I38*13000)+(J38*18000)</f>
        <v>0</v>
      </c>
      <c r="L38" s="300">
        <f t="shared" ref="L38:L56" si="3">K38/G38</f>
        <v>0</v>
      </c>
    </row>
    <row r="39" spans="1:12" ht="15.75">
      <c r="A39" s="296" t="s">
        <v>19</v>
      </c>
      <c r="B39" s="296">
        <v>2021</v>
      </c>
      <c r="C39" s="302" t="s">
        <v>75</v>
      </c>
      <c r="D39" s="297">
        <f>'Jul 21'!B7</f>
        <v>7.3708333333333345</v>
      </c>
      <c r="E39" s="298">
        <f>'Jul 21'!C7</f>
        <v>4.75</v>
      </c>
      <c r="F39" s="297">
        <f>'Jul 21'!D7</f>
        <v>2.5140358222342134</v>
      </c>
      <c r="G39" s="299">
        <f>'Jul 21'!E7</f>
        <v>6733.5935462721172</v>
      </c>
      <c r="H39" s="299">
        <f>'Jul 21'!F7</f>
        <v>0</v>
      </c>
      <c r="I39" s="299">
        <f>'Jul 21'!G7</f>
        <v>0</v>
      </c>
      <c r="J39" s="299">
        <f>'Jul 21'!H7</f>
        <v>0</v>
      </c>
      <c r="K39" s="300">
        <f t="shared" si="2"/>
        <v>0</v>
      </c>
      <c r="L39" s="300">
        <f t="shared" si="3"/>
        <v>0</v>
      </c>
    </row>
    <row r="40" spans="1:12" ht="15.75">
      <c r="A40" s="296" t="s">
        <v>19</v>
      </c>
      <c r="B40" s="296">
        <v>2021</v>
      </c>
      <c r="C40" s="302" t="s">
        <v>74</v>
      </c>
      <c r="D40" s="297">
        <f>'Agu 21'!B7</f>
        <v>6.8125000000000018</v>
      </c>
      <c r="E40" s="298">
        <f>'Agu 21'!C7</f>
        <v>2.6451612903225805</v>
      </c>
      <c r="F40" s="297">
        <f>'Agu 21'!D7</f>
        <v>1.6149062615378997</v>
      </c>
      <c r="G40" s="299">
        <f>'Agu 21'!E7</f>
        <v>4325.3649309031107</v>
      </c>
      <c r="H40" s="299">
        <f>'Agu 21'!F7</f>
        <v>0</v>
      </c>
      <c r="I40" s="299">
        <f>'Agu 21'!G7</f>
        <v>0</v>
      </c>
      <c r="J40" s="299">
        <f>'Agu 21'!H7</f>
        <v>0</v>
      </c>
      <c r="K40" s="300">
        <f t="shared" si="2"/>
        <v>0</v>
      </c>
      <c r="L40" s="300">
        <f t="shared" si="3"/>
        <v>0</v>
      </c>
    </row>
    <row r="41" spans="1:12" ht="15.75">
      <c r="A41" s="296" t="s">
        <v>19</v>
      </c>
      <c r="B41" s="296">
        <v>2021</v>
      </c>
      <c r="C41" s="302" t="s">
        <v>73</v>
      </c>
      <c r="D41" s="297">
        <f>'Sep 21'!B7</f>
        <v>6.9034482758620683</v>
      </c>
      <c r="E41" s="298">
        <f>'Sep 21'!C7</f>
        <v>4.7333333333333334</v>
      </c>
      <c r="F41" s="297">
        <f>'Sep 21'!D7</f>
        <v>0.75955515298616727</v>
      </c>
      <c r="G41" s="299">
        <f>'Sep 21'!E7</f>
        <v>1968.7669565401454</v>
      </c>
      <c r="H41" s="299">
        <f>'Sep 21'!F7</f>
        <v>0</v>
      </c>
      <c r="I41" s="299">
        <f>'Sep 21'!G7</f>
        <v>0</v>
      </c>
      <c r="J41" s="299">
        <f>'Sep 21'!H7</f>
        <v>0</v>
      </c>
      <c r="K41" s="300">
        <f t="shared" si="2"/>
        <v>0</v>
      </c>
      <c r="L41" s="300">
        <f t="shared" si="3"/>
        <v>0</v>
      </c>
    </row>
    <row r="42" spans="1:12" ht="15.75">
      <c r="A42" s="296" t="s">
        <v>19</v>
      </c>
      <c r="B42" s="296">
        <v>2021</v>
      </c>
      <c r="C42" s="302" t="s">
        <v>72</v>
      </c>
      <c r="D42" s="297">
        <f>'Okt 21'!B7</f>
        <v>7.38</v>
      </c>
      <c r="E42" s="298">
        <f>'Okt 21'!C7</f>
        <v>7.26</v>
      </c>
      <c r="F42" s="297">
        <f>'Okt 21'!D7</f>
        <v>0.57333482676224612</v>
      </c>
      <c r="G42" s="299">
        <f>'Okt 21'!E7</f>
        <v>1535.62</v>
      </c>
      <c r="H42" s="299">
        <f>'Okt 21'!F7</f>
        <v>0</v>
      </c>
      <c r="I42" s="299">
        <f>'Okt 21'!G7</f>
        <v>0</v>
      </c>
      <c r="J42" s="299">
        <f>'Okt 21'!H7</f>
        <v>0</v>
      </c>
      <c r="K42" s="300">
        <f t="shared" si="2"/>
        <v>0</v>
      </c>
      <c r="L42" s="300">
        <f t="shared" si="3"/>
        <v>0</v>
      </c>
    </row>
    <row r="43" spans="1:12" ht="15.75">
      <c r="A43" s="296" t="s">
        <v>19</v>
      </c>
      <c r="B43" s="296">
        <v>2021</v>
      </c>
      <c r="C43" s="296" t="s">
        <v>71</v>
      </c>
      <c r="D43" s="297">
        <f>'Nop 21'!B7</f>
        <v>7.1733333333333347</v>
      </c>
      <c r="E43" s="298">
        <f>'Nop 21'!C7</f>
        <v>9.8333333333333339</v>
      </c>
      <c r="F43" s="297">
        <f>'Nop 21'!D7</f>
        <v>4.441433942250117</v>
      </c>
      <c r="G43" s="299">
        <f>'Nop 21'!E7</f>
        <v>11512.196778312304</v>
      </c>
      <c r="H43" s="299">
        <f>'Nop 21'!F7</f>
        <v>0</v>
      </c>
      <c r="I43" s="299">
        <f>'Nop 21'!G7</f>
        <v>0</v>
      </c>
      <c r="J43" s="299">
        <f>'Nop 21'!H7</f>
        <v>0</v>
      </c>
      <c r="K43" s="300">
        <f t="shared" si="2"/>
        <v>0</v>
      </c>
      <c r="L43" s="300">
        <f t="shared" si="3"/>
        <v>0</v>
      </c>
    </row>
    <row r="44" spans="1:12" ht="15.75">
      <c r="A44" s="296" t="s">
        <v>19</v>
      </c>
      <c r="B44" s="296">
        <v>2021</v>
      </c>
      <c r="C44" s="302" t="s">
        <v>82</v>
      </c>
      <c r="D44" s="297">
        <f>'Des 21'!B7</f>
        <v>7.1733333333333347</v>
      </c>
      <c r="E44" s="298">
        <f>'Des 21'!C7</f>
        <v>9.8333333333333339</v>
      </c>
      <c r="F44" s="297">
        <f>'Des 21'!D7</f>
        <v>3.007885304659498</v>
      </c>
      <c r="G44" s="299">
        <f>'Des 21'!E7</f>
        <v>8056.32</v>
      </c>
      <c r="H44" s="299">
        <f>'Des 21'!F7</f>
        <v>0</v>
      </c>
      <c r="I44" s="299">
        <f>'Des 21'!G7</f>
        <v>0</v>
      </c>
      <c r="J44" s="299">
        <f>'Des 21'!H7</f>
        <v>0</v>
      </c>
      <c r="K44" s="300">
        <f t="shared" si="2"/>
        <v>0</v>
      </c>
      <c r="L44" s="300">
        <f t="shared" si="3"/>
        <v>0</v>
      </c>
    </row>
    <row r="45" spans="1:12" ht="15.75">
      <c r="A45" s="296" t="s">
        <v>19</v>
      </c>
      <c r="B45" s="296">
        <v>2022</v>
      </c>
      <c r="C45" s="301" t="s">
        <v>81</v>
      </c>
      <c r="D45" s="297">
        <f>'Jan 22'!B7</f>
        <v>7.2217391304347816</v>
      </c>
      <c r="E45" s="298">
        <f>'Jan 22'!C7</f>
        <v>24.434782608695652</v>
      </c>
      <c r="F45" s="297">
        <f>'Jan 22'!D7</f>
        <v>2.854379768377111</v>
      </c>
      <c r="G45" s="299">
        <f>'Jan 22'!E7</f>
        <v>7645.1707716212541</v>
      </c>
      <c r="H45" s="299">
        <f>'Jan 22'!F7</f>
        <v>0</v>
      </c>
      <c r="I45" s="299">
        <f>'Jan 22'!G7</f>
        <v>0</v>
      </c>
      <c r="J45" s="299">
        <f>'Jan 22'!H7</f>
        <v>0</v>
      </c>
      <c r="K45" s="300">
        <f t="shared" si="2"/>
        <v>0</v>
      </c>
      <c r="L45" s="300">
        <f t="shared" si="3"/>
        <v>0</v>
      </c>
    </row>
    <row r="46" spans="1:12" ht="15.75">
      <c r="A46" s="296" t="s">
        <v>19</v>
      </c>
      <c r="B46" s="296">
        <v>2022</v>
      </c>
      <c r="C46" s="301" t="s">
        <v>80</v>
      </c>
      <c r="D46" s="297">
        <f>'Feb 22'!B7</f>
        <v>7.3400000000000007</v>
      </c>
      <c r="E46" s="298">
        <f>'Feb 22'!C7</f>
        <v>19.12</v>
      </c>
      <c r="F46" s="297">
        <f>'Feb 22'!D7</f>
        <v>9.8554540658690488</v>
      </c>
      <c r="G46" s="299">
        <f>'Feb 22'!E7</f>
        <v>23842.314476150405</v>
      </c>
      <c r="H46" s="299">
        <f>'Feb 22'!F7</f>
        <v>0</v>
      </c>
      <c r="I46" s="299">
        <f>'Feb 22'!G7</f>
        <v>0</v>
      </c>
      <c r="J46" s="299">
        <f>'Feb 22'!H7</f>
        <v>50</v>
      </c>
      <c r="K46" s="300">
        <f t="shared" si="2"/>
        <v>900000</v>
      </c>
      <c r="L46" s="300">
        <f t="shared" si="3"/>
        <v>37.748013134390739</v>
      </c>
    </row>
    <row r="47" spans="1:12" ht="15.75">
      <c r="A47" s="296" t="s">
        <v>19</v>
      </c>
      <c r="B47" s="296">
        <v>2022</v>
      </c>
      <c r="C47" s="301" t="s">
        <v>79</v>
      </c>
      <c r="D47" s="297">
        <f>'Mar 22'!B7</f>
        <v>7.2677419354838708</v>
      </c>
      <c r="E47" s="298">
        <f>'Mar 22'!C7</f>
        <v>16.70967741935484</v>
      </c>
      <c r="F47" s="297">
        <f>'Mar 22'!D7</f>
        <v>7.5978473563324238</v>
      </c>
      <c r="G47" s="299">
        <f>'Mar 22'!E7</f>
        <v>20350.074359200764</v>
      </c>
      <c r="H47" s="299">
        <f>'Mar 22'!F7</f>
        <v>0</v>
      </c>
      <c r="I47" s="299">
        <f>'Mar 22'!G7</f>
        <v>0</v>
      </c>
      <c r="J47" s="299">
        <f>'Mar 22'!H7</f>
        <v>25</v>
      </c>
      <c r="K47" s="300">
        <f t="shared" si="2"/>
        <v>450000</v>
      </c>
      <c r="L47" s="300">
        <f t="shared" si="3"/>
        <v>22.112941312007738</v>
      </c>
    </row>
    <row r="48" spans="1:12" ht="15.75">
      <c r="A48" s="296" t="s">
        <v>19</v>
      </c>
      <c r="B48" s="296">
        <v>2022</v>
      </c>
      <c r="C48" s="301" t="s">
        <v>78</v>
      </c>
      <c r="D48" s="297">
        <f>'Apr 22'!B7</f>
        <v>7.35</v>
      </c>
      <c r="E48" s="298">
        <f>'Apr 22'!C7</f>
        <v>29.96</v>
      </c>
      <c r="F48" s="297">
        <f>'Apr 22'!D7</f>
        <v>9.2484953703703709</v>
      </c>
      <c r="G48" s="299">
        <f>'Apr 22'!E7</f>
        <v>15075.770339999999</v>
      </c>
      <c r="H48" s="299">
        <f>'Apr 22'!F7</f>
        <v>0</v>
      </c>
      <c r="I48" s="299">
        <f>'Apr 22'!G7</f>
        <v>0</v>
      </c>
      <c r="J48" s="299">
        <f>'Apr 22'!H7</f>
        <v>0</v>
      </c>
      <c r="K48" s="300">
        <f t="shared" si="2"/>
        <v>0</v>
      </c>
      <c r="L48" s="300">
        <f t="shared" si="3"/>
        <v>0</v>
      </c>
    </row>
    <row r="49" spans="1:19" ht="15.75">
      <c r="A49" s="296" t="s">
        <v>19</v>
      </c>
      <c r="B49" s="296">
        <v>2022</v>
      </c>
      <c r="C49" s="301" t="s">
        <v>77</v>
      </c>
      <c r="D49" s="297">
        <f>'Mei 22'!B7</f>
        <v>7.36551724137931</v>
      </c>
      <c r="E49" s="298">
        <f>'Mei 22'!C7</f>
        <v>33</v>
      </c>
      <c r="F49" s="297">
        <f>'Mei 22'!D7</f>
        <v>8.9501568100358426</v>
      </c>
      <c r="G49" s="299">
        <f>'Mei 22'!E7</f>
        <v>24315.604233285881</v>
      </c>
      <c r="H49" s="299">
        <f>'Mei 22'!F7</f>
        <v>0</v>
      </c>
      <c r="I49" s="299">
        <f>'Mei 22'!G7</f>
        <v>0</v>
      </c>
      <c r="J49" s="299">
        <f>'Mei 22'!H7</f>
        <v>0</v>
      </c>
      <c r="K49" s="300">
        <f t="shared" si="2"/>
        <v>0</v>
      </c>
      <c r="L49" s="300">
        <f t="shared" si="3"/>
        <v>0</v>
      </c>
    </row>
    <row r="50" spans="1:19" ht="15.75">
      <c r="A50" s="296" t="s">
        <v>19</v>
      </c>
      <c r="B50" s="296">
        <v>2022</v>
      </c>
      <c r="C50" s="301" t="s">
        <v>76</v>
      </c>
      <c r="D50" s="297">
        <f>'Jun 22'!B7</f>
        <v>7.3379310344827573</v>
      </c>
      <c r="E50" s="298">
        <f>'Jun 22'!C7</f>
        <v>32.413793103448278</v>
      </c>
      <c r="F50" s="297">
        <f>'Jun 22'!D7</f>
        <v>8.0602131892670776</v>
      </c>
      <c r="G50" s="299">
        <f>'Jun 22'!E7</f>
        <v>20892.072586580267</v>
      </c>
      <c r="H50" s="299">
        <f>'Jun 22'!F7</f>
        <v>0</v>
      </c>
      <c r="I50" s="299">
        <f>'Jun 22'!G7</f>
        <v>0</v>
      </c>
      <c r="J50" s="299">
        <f>'Jun 22'!H7</f>
        <v>0</v>
      </c>
      <c r="K50" s="300">
        <f t="shared" si="2"/>
        <v>0</v>
      </c>
      <c r="L50" s="300">
        <f t="shared" si="3"/>
        <v>0</v>
      </c>
    </row>
    <row r="51" spans="1:19" ht="15.75">
      <c r="A51" s="296" t="s">
        <v>19</v>
      </c>
      <c r="B51" s="296">
        <v>2022</v>
      </c>
      <c r="C51" s="301" t="s">
        <v>75</v>
      </c>
      <c r="D51" s="297">
        <f>'Jul 22'!B7</f>
        <v>7.29</v>
      </c>
      <c r="E51" s="298">
        <f>'Jul 22'!C7</f>
        <v>20.9</v>
      </c>
      <c r="F51" s="297">
        <f>'Jul 22'!D7</f>
        <v>12.455086730884108</v>
      </c>
      <c r="G51" s="299">
        <f>'Jul 22'!E7</f>
        <v>33359.704299999998</v>
      </c>
      <c r="H51" s="299">
        <f>'Jul 22'!F7</f>
        <v>0</v>
      </c>
      <c r="I51" s="299">
        <f>'Jul 22'!G7</f>
        <v>0</v>
      </c>
      <c r="J51" s="299">
        <f>'Jul 22'!H7</f>
        <v>0</v>
      </c>
      <c r="K51" s="300">
        <f t="shared" si="2"/>
        <v>0</v>
      </c>
      <c r="L51" s="300">
        <f t="shared" si="3"/>
        <v>0</v>
      </c>
    </row>
    <row r="52" spans="1:19" ht="15.75">
      <c r="A52" s="296" t="s">
        <v>19</v>
      </c>
      <c r="B52" s="296">
        <v>2022</v>
      </c>
      <c r="C52" s="301" t="s">
        <v>74</v>
      </c>
      <c r="D52" s="297">
        <f>'Agu 22'!B7</f>
        <v>7.4333333333333353</v>
      </c>
      <c r="E52" s="298">
        <f>'Agu 22'!C7</f>
        <v>18.033333333333335</v>
      </c>
      <c r="F52" s="297">
        <f>'Agu 22'!D7</f>
        <v>3.1436002259115909</v>
      </c>
      <c r="G52" s="299">
        <f>'Agu 22'!E7</f>
        <v>8419.8188450816051</v>
      </c>
      <c r="H52" s="299">
        <f>'Agu 22'!F7</f>
        <v>0</v>
      </c>
      <c r="I52" s="299">
        <f>'Agu 22'!G7</f>
        <v>0</v>
      </c>
      <c r="J52" s="299">
        <f>'Agu 22'!H7</f>
        <v>0</v>
      </c>
      <c r="K52" s="300">
        <f t="shared" si="2"/>
        <v>0</v>
      </c>
      <c r="L52" s="300">
        <f t="shared" si="3"/>
        <v>0</v>
      </c>
    </row>
    <row r="53" spans="1:19" ht="15.75">
      <c r="A53" s="296" t="s">
        <v>19</v>
      </c>
      <c r="B53" s="296">
        <v>2022</v>
      </c>
      <c r="C53" s="301" t="s">
        <v>73</v>
      </c>
      <c r="D53" s="297">
        <f>'Sep 22'!B7</f>
        <v>7.2833333333333359</v>
      </c>
      <c r="E53" s="298">
        <f>'Sep 22'!C7</f>
        <v>22.833333333333332</v>
      </c>
      <c r="F53" s="297">
        <f>'Sep 22'!D7</f>
        <v>7.6170144048775068</v>
      </c>
      <c r="G53" s="299">
        <f>'Sep 22'!E7</f>
        <v>19743.301337442499</v>
      </c>
      <c r="H53" s="299">
        <f>'Sep 22'!F7</f>
        <v>0</v>
      </c>
      <c r="I53" s="299">
        <f>'Sep 22'!G7</f>
        <v>0</v>
      </c>
      <c r="J53" s="299">
        <f>'Sep 22'!H7</f>
        <v>0</v>
      </c>
      <c r="K53" s="300">
        <f t="shared" si="2"/>
        <v>0</v>
      </c>
      <c r="L53" s="300">
        <f t="shared" si="3"/>
        <v>0</v>
      </c>
    </row>
    <row r="54" spans="1:19" ht="15.75">
      <c r="A54" s="296" t="s">
        <v>19</v>
      </c>
      <c r="B54" s="296">
        <v>2022</v>
      </c>
      <c r="C54" s="301" t="s">
        <v>72</v>
      </c>
      <c r="D54" s="297">
        <f>'Okt 22'!B7</f>
        <v>7.3322580645161306</v>
      </c>
      <c r="E54" s="298">
        <f>'Okt 22'!C7</f>
        <v>24.574193548387097</v>
      </c>
      <c r="F54" s="297">
        <f>'Okt 22'!D7</f>
        <v>17.059573153256796</v>
      </c>
      <c r="G54" s="299">
        <f>'Okt 22'!E7</f>
        <v>45692.360733683003</v>
      </c>
      <c r="H54" s="299">
        <f>'Okt 22'!F7</f>
        <v>0</v>
      </c>
      <c r="I54" s="299">
        <f>'Okt 22'!G7</f>
        <v>0</v>
      </c>
      <c r="J54" s="299">
        <f>'Okt 22'!H7</f>
        <v>0</v>
      </c>
      <c r="K54" s="300">
        <f t="shared" si="2"/>
        <v>0</v>
      </c>
      <c r="L54" s="300">
        <f t="shared" si="3"/>
        <v>0</v>
      </c>
      <c r="P54" s="42"/>
    </row>
    <row r="55" spans="1:19" ht="15.75">
      <c r="A55" s="296" t="s">
        <v>19</v>
      </c>
      <c r="B55" s="296">
        <v>2022</v>
      </c>
      <c r="C55" s="296" t="s">
        <v>71</v>
      </c>
      <c r="D55" s="297">
        <f>'Nop 22'!B7</f>
        <v>7.3600000000000012</v>
      </c>
      <c r="E55" s="298">
        <f>'Nop 22'!C7</f>
        <v>19.333333333333332</v>
      </c>
      <c r="F55" s="297">
        <f>'Nop 22'!D7</f>
        <v>3.3064076724959306</v>
      </c>
      <c r="G55" s="299">
        <f>'Nop 22'!E7</f>
        <v>8570.2086871094525</v>
      </c>
      <c r="H55" s="299">
        <f>'Nop 22'!F7</f>
        <v>0</v>
      </c>
      <c r="I55" s="299">
        <f>'Nop 22'!G7</f>
        <v>0</v>
      </c>
      <c r="J55" s="299">
        <f>'Nop 22'!H7</f>
        <v>0</v>
      </c>
      <c r="K55" s="300">
        <f t="shared" si="2"/>
        <v>0</v>
      </c>
      <c r="L55" s="300">
        <f t="shared" si="3"/>
        <v>0</v>
      </c>
      <c r="M55" s="59"/>
      <c r="N55" s="60"/>
      <c r="O55" s="60"/>
      <c r="P55" s="60"/>
      <c r="Q55" s="62"/>
      <c r="R55" s="59"/>
      <c r="S55" s="59"/>
    </row>
    <row r="56" spans="1:19" ht="15.75">
      <c r="A56" s="296" t="s">
        <v>19</v>
      </c>
      <c r="B56" s="296">
        <v>2022</v>
      </c>
      <c r="C56" s="296" t="s">
        <v>82</v>
      </c>
      <c r="D56" s="297">
        <f>'Des 22'!B7</f>
        <v>7.3451612903225802</v>
      </c>
      <c r="E56" s="298">
        <f>'Des 22'!C7</f>
        <v>25.193548387096776</v>
      </c>
      <c r="F56" s="297">
        <f>'Des 22'!D7</f>
        <v>7.5947593405223586</v>
      </c>
      <c r="G56" s="299">
        <f>'Des 22'!E7</f>
        <v>20341.803417655083</v>
      </c>
      <c r="H56" s="299">
        <f>'Des 22'!F7</f>
        <v>0</v>
      </c>
      <c r="I56" s="299">
        <f>'Des 22'!G7</f>
        <v>0</v>
      </c>
      <c r="J56" s="299">
        <f>'Des 22'!H7</f>
        <v>0</v>
      </c>
      <c r="K56" s="300">
        <f>'Des 22'!I7</f>
        <v>0</v>
      </c>
      <c r="L56" s="300">
        <f t="shared" si="3"/>
        <v>0</v>
      </c>
      <c r="M56" s="59"/>
      <c r="N56" s="60">
        <f>H56*$N$5</f>
        <v>0</v>
      </c>
      <c r="O56" s="60">
        <f>I56*$O$5</f>
        <v>0</v>
      </c>
      <c r="P56" s="60">
        <f>N56+O56</f>
        <v>0</v>
      </c>
      <c r="Q56" s="62"/>
      <c r="R56" s="59"/>
      <c r="S56" s="59"/>
    </row>
  </sheetData>
  <sheetProtection selectLockedCells="1" selectUnlockedCells="1"/>
  <mergeCells count="2">
    <mergeCell ref="A2:L3"/>
    <mergeCell ref="A4:L4"/>
  </mergeCells>
  <pageMargins left="0.7" right="0.7" top="0.75" bottom="0.75" header="0.51180555555555596" footer="0.51180555555555596"/>
  <pageSetup paperSize="9" scale="47" firstPageNumber="0" orientation="landscape" horizontalDpi="300" verticalDpi="300" r:id="rId1"/>
  <headerFooter alignWithMargins="0"/>
  <drawing r:id="rId2"/>
  <legacyDrawing r:id="rId3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>
    <tabColor rgb="FF00B050"/>
  </sheetPr>
  <dimension ref="A2:T15"/>
  <sheetViews>
    <sheetView zoomScale="85" zoomScaleNormal="85" workbookViewId="0">
      <selection activeCell="C19" sqref="C19"/>
    </sheetView>
  </sheetViews>
  <sheetFormatPr defaultRowHeight="15"/>
  <cols>
    <col min="1" max="1" width="17.28515625" style="2" customWidth="1"/>
    <col min="2" max="2" width="12.5703125" style="2" customWidth="1"/>
    <col min="3" max="3" width="13" style="2" customWidth="1"/>
    <col min="4" max="4" width="18" style="2" bestFit="1" customWidth="1"/>
    <col min="5" max="5" width="13.42578125" style="2" customWidth="1"/>
    <col min="6" max="6" width="19.5703125" style="2" customWidth="1"/>
    <col min="7" max="8" width="17.42578125" style="2" customWidth="1"/>
    <col min="9" max="9" width="19.5703125" style="2" customWidth="1"/>
    <col min="10" max="10" width="15.85546875" style="2" customWidth="1"/>
    <col min="11" max="11" width="14.5703125" style="2" customWidth="1"/>
    <col min="12" max="14" width="0" style="2" hidden="1" customWidth="1"/>
    <col min="15" max="16" width="14.42578125" style="2" customWidth="1"/>
    <col min="17" max="17" width="11.7109375" style="2" customWidth="1"/>
    <col min="18" max="18" width="13.28515625" style="2" customWidth="1"/>
    <col min="19" max="19" width="10.5703125" style="2" bestFit="1" customWidth="1"/>
    <col min="20" max="20" width="13.28515625" style="2" customWidth="1"/>
    <col min="21" max="257" width="8.7109375" style="2"/>
    <col min="258" max="258" width="17.28515625" style="2" customWidth="1"/>
    <col min="259" max="259" width="12.5703125" style="2" customWidth="1"/>
    <col min="260" max="260" width="13" style="2" customWidth="1"/>
    <col min="261" max="261" width="13.42578125" style="2" customWidth="1"/>
    <col min="262" max="262" width="19.5703125" style="2" customWidth="1"/>
    <col min="263" max="264" width="17.42578125" style="2" customWidth="1"/>
    <col min="265" max="265" width="19.5703125" style="2" customWidth="1"/>
    <col min="266" max="266" width="15.85546875" style="2" customWidth="1"/>
    <col min="267" max="267" width="14.5703125" style="2" customWidth="1"/>
    <col min="268" max="270" width="0" style="2" hidden="1" customWidth="1"/>
    <col min="271" max="272" width="14.42578125" style="2" customWidth="1"/>
    <col min="273" max="273" width="11.7109375" style="2" customWidth="1"/>
    <col min="274" max="274" width="13.28515625" style="2" customWidth="1"/>
    <col min="275" max="275" width="10.5703125" style="2" bestFit="1" customWidth="1"/>
    <col min="276" max="276" width="13.28515625" style="2" customWidth="1"/>
    <col min="277" max="513" width="8.7109375" style="2"/>
    <col min="514" max="514" width="17.28515625" style="2" customWidth="1"/>
    <col min="515" max="515" width="12.5703125" style="2" customWidth="1"/>
    <col min="516" max="516" width="13" style="2" customWidth="1"/>
    <col min="517" max="517" width="13.42578125" style="2" customWidth="1"/>
    <col min="518" max="518" width="19.5703125" style="2" customWidth="1"/>
    <col min="519" max="520" width="17.42578125" style="2" customWidth="1"/>
    <col min="521" max="521" width="19.5703125" style="2" customWidth="1"/>
    <col min="522" max="522" width="15.85546875" style="2" customWidth="1"/>
    <col min="523" max="523" width="14.5703125" style="2" customWidth="1"/>
    <col min="524" max="526" width="0" style="2" hidden="1" customWidth="1"/>
    <col min="527" max="528" width="14.42578125" style="2" customWidth="1"/>
    <col min="529" max="529" width="11.7109375" style="2" customWidth="1"/>
    <col min="530" max="530" width="13.28515625" style="2" customWidth="1"/>
    <col min="531" max="531" width="10.5703125" style="2" bestFit="1" customWidth="1"/>
    <col min="532" max="532" width="13.28515625" style="2" customWidth="1"/>
    <col min="533" max="769" width="8.7109375" style="2"/>
    <col min="770" max="770" width="17.28515625" style="2" customWidth="1"/>
    <col min="771" max="771" width="12.5703125" style="2" customWidth="1"/>
    <col min="772" max="772" width="13" style="2" customWidth="1"/>
    <col min="773" max="773" width="13.42578125" style="2" customWidth="1"/>
    <col min="774" max="774" width="19.5703125" style="2" customWidth="1"/>
    <col min="775" max="776" width="17.42578125" style="2" customWidth="1"/>
    <col min="777" max="777" width="19.5703125" style="2" customWidth="1"/>
    <col min="778" max="778" width="15.85546875" style="2" customWidth="1"/>
    <col min="779" max="779" width="14.5703125" style="2" customWidth="1"/>
    <col min="780" max="782" width="0" style="2" hidden="1" customWidth="1"/>
    <col min="783" max="784" width="14.42578125" style="2" customWidth="1"/>
    <col min="785" max="785" width="11.7109375" style="2" customWidth="1"/>
    <col min="786" max="786" width="13.28515625" style="2" customWidth="1"/>
    <col min="787" max="787" width="10.5703125" style="2" bestFit="1" customWidth="1"/>
    <col min="788" max="788" width="13.28515625" style="2" customWidth="1"/>
    <col min="789" max="1025" width="8.7109375" style="2"/>
    <col min="1026" max="1026" width="17.28515625" style="2" customWidth="1"/>
    <col min="1027" max="1027" width="12.5703125" style="2" customWidth="1"/>
    <col min="1028" max="1028" width="13" style="2" customWidth="1"/>
    <col min="1029" max="1029" width="13.42578125" style="2" customWidth="1"/>
    <col min="1030" max="1030" width="19.5703125" style="2" customWidth="1"/>
    <col min="1031" max="1032" width="17.42578125" style="2" customWidth="1"/>
    <col min="1033" max="1033" width="19.5703125" style="2" customWidth="1"/>
    <col min="1034" max="1034" width="15.85546875" style="2" customWidth="1"/>
    <col min="1035" max="1035" width="14.5703125" style="2" customWidth="1"/>
    <col min="1036" max="1038" width="0" style="2" hidden="1" customWidth="1"/>
    <col min="1039" max="1040" width="14.42578125" style="2" customWidth="1"/>
    <col min="1041" max="1041" width="11.7109375" style="2" customWidth="1"/>
    <col min="1042" max="1042" width="13.28515625" style="2" customWidth="1"/>
    <col min="1043" max="1043" width="10.5703125" style="2" bestFit="1" customWidth="1"/>
    <col min="1044" max="1044" width="13.28515625" style="2" customWidth="1"/>
    <col min="1045" max="1281" width="8.7109375" style="2"/>
    <col min="1282" max="1282" width="17.28515625" style="2" customWidth="1"/>
    <col min="1283" max="1283" width="12.5703125" style="2" customWidth="1"/>
    <col min="1284" max="1284" width="13" style="2" customWidth="1"/>
    <col min="1285" max="1285" width="13.42578125" style="2" customWidth="1"/>
    <col min="1286" max="1286" width="19.5703125" style="2" customWidth="1"/>
    <col min="1287" max="1288" width="17.42578125" style="2" customWidth="1"/>
    <col min="1289" max="1289" width="19.5703125" style="2" customWidth="1"/>
    <col min="1290" max="1290" width="15.85546875" style="2" customWidth="1"/>
    <col min="1291" max="1291" width="14.5703125" style="2" customWidth="1"/>
    <col min="1292" max="1294" width="0" style="2" hidden="1" customWidth="1"/>
    <col min="1295" max="1296" width="14.42578125" style="2" customWidth="1"/>
    <col min="1297" max="1297" width="11.7109375" style="2" customWidth="1"/>
    <col min="1298" max="1298" width="13.28515625" style="2" customWidth="1"/>
    <col min="1299" max="1299" width="10.5703125" style="2" bestFit="1" customWidth="1"/>
    <col min="1300" max="1300" width="13.28515625" style="2" customWidth="1"/>
    <col min="1301" max="1537" width="8.7109375" style="2"/>
    <col min="1538" max="1538" width="17.28515625" style="2" customWidth="1"/>
    <col min="1539" max="1539" width="12.5703125" style="2" customWidth="1"/>
    <col min="1540" max="1540" width="13" style="2" customWidth="1"/>
    <col min="1541" max="1541" width="13.42578125" style="2" customWidth="1"/>
    <col min="1542" max="1542" width="19.5703125" style="2" customWidth="1"/>
    <col min="1543" max="1544" width="17.42578125" style="2" customWidth="1"/>
    <col min="1545" max="1545" width="19.5703125" style="2" customWidth="1"/>
    <col min="1546" max="1546" width="15.85546875" style="2" customWidth="1"/>
    <col min="1547" max="1547" width="14.5703125" style="2" customWidth="1"/>
    <col min="1548" max="1550" width="0" style="2" hidden="1" customWidth="1"/>
    <col min="1551" max="1552" width="14.42578125" style="2" customWidth="1"/>
    <col min="1553" max="1553" width="11.7109375" style="2" customWidth="1"/>
    <col min="1554" max="1554" width="13.28515625" style="2" customWidth="1"/>
    <col min="1555" max="1555" width="10.5703125" style="2" bestFit="1" customWidth="1"/>
    <col min="1556" max="1556" width="13.28515625" style="2" customWidth="1"/>
    <col min="1557" max="1793" width="8.7109375" style="2"/>
    <col min="1794" max="1794" width="17.28515625" style="2" customWidth="1"/>
    <col min="1795" max="1795" width="12.5703125" style="2" customWidth="1"/>
    <col min="1796" max="1796" width="13" style="2" customWidth="1"/>
    <col min="1797" max="1797" width="13.42578125" style="2" customWidth="1"/>
    <col min="1798" max="1798" width="19.5703125" style="2" customWidth="1"/>
    <col min="1799" max="1800" width="17.42578125" style="2" customWidth="1"/>
    <col min="1801" max="1801" width="19.5703125" style="2" customWidth="1"/>
    <col min="1802" max="1802" width="15.85546875" style="2" customWidth="1"/>
    <col min="1803" max="1803" width="14.5703125" style="2" customWidth="1"/>
    <col min="1804" max="1806" width="0" style="2" hidden="1" customWidth="1"/>
    <col min="1807" max="1808" width="14.42578125" style="2" customWidth="1"/>
    <col min="1809" max="1809" width="11.7109375" style="2" customWidth="1"/>
    <col min="1810" max="1810" width="13.28515625" style="2" customWidth="1"/>
    <col min="1811" max="1811" width="10.5703125" style="2" bestFit="1" customWidth="1"/>
    <col min="1812" max="1812" width="13.28515625" style="2" customWidth="1"/>
    <col min="1813" max="2049" width="8.7109375" style="2"/>
    <col min="2050" max="2050" width="17.28515625" style="2" customWidth="1"/>
    <col min="2051" max="2051" width="12.5703125" style="2" customWidth="1"/>
    <col min="2052" max="2052" width="13" style="2" customWidth="1"/>
    <col min="2053" max="2053" width="13.42578125" style="2" customWidth="1"/>
    <col min="2054" max="2054" width="19.5703125" style="2" customWidth="1"/>
    <col min="2055" max="2056" width="17.42578125" style="2" customWidth="1"/>
    <col min="2057" max="2057" width="19.5703125" style="2" customWidth="1"/>
    <col min="2058" max="2058" width="15.85546875" style="2" customWidth="1"/>
    <col min="2059" max="2059" width="14.5703125" style="2" customWidth="1"/>
    <col min="2060" max="2062" width="0" style="2" hidden="1" customWidth="1"/>
    <col min="2063" max="2064" width="14.42578125" style="2" customWidth="1"/>
    <col min="2065" max="2065" width="11.7109375" style="2" customWidth="1"/>
    <col min="2066" max="2066" width="13.28515625" style="2" customWidth="1"/>
    <col min="2067" max="2067" width="10.5703125" style="2" bestFit="1" customWidth="1"/>
    <col min="2068" max="2068" width="13.28515625" style="2" customWidth="1"/>
    <col min="2069" max="2305" width="8.7109375" style="2"/>
    <col min="2306" max="2306" width="17.28515625" style="2" customWidth="1"/>
    <col min="2307" max="2307" width="12.5703125" style="2" customWidth="1"/>
    <col min="2308" max="2308" width="13" style="2" customWidth="1"/>
    <col min="2309" max="2309" width="13.42578125" style="2" customWidth="1"/>
    <col min="2310" max="2310" width="19.5703125" style="2" customWidth="1"/>
    <col min="2311" max="2312" width="17.42578125" style="2" customWidth="1"/>
    <col min="2313" max="2313" width="19.5703125" style="2" customWidth="1"/>
    <col min="2314" max="2314" width="15.85546875" style="2" customWidth="1"/>
    <col min="2315" max="2315" width="14.5703125" style="2" customWidth="1"/>
    <col min="2316" max="2318" width="0" style="2" hidden="1" customWidth="1"/>
    <col min="2319" max="2320" width="14.42578125" style="2" customWidth="1"/>
    <col min="2321" max="2321" width="11.7109375" style="2" customWidth="1"/>
    <col min="2322" max="2322" width="13.28515625" style="2" customWidth="1"/>
    <col min="2323" max="2323" width="10.5703125" style="2" bestFit="1" customWidth="1"/>
    <col min="2324" max="2324" width="13.28515625" style="2" customWidth="1"/>
    <col min="2325" max="2561" width="8.7109375" style="2"/>
    <col min="2562" max="2562" width="17.28515625" style="2" customWidth="1"/>
    <col min="2563" max="2563" width="12.5703125" style="2" customWidth="1"/>
    <col min="2564" max="2564" width="13" style="2" customWidth="1"/>
    <col min="2565" max="2565" width="13.42578125" style="2" customWidth="1"/>
    <col min="2566" max="2566" width="19.5703125" style="2" customWidth="1"/>
    <col min="2567" max="2568" width="17.42578125" style="2" customWidth="1"/>
    <col min="2569" max="2569" width="19.5703125" style="2" customWidth="1"/>
    <col min="2570" max="2570" width="15.85546875" style="2" customWidth="1"/>
    <col min="2571" max="2571" width="14.5703125" style="2" customWidth="1"/>
    <col min="2572" max="2574" width="0" style="2" hidden="1" customWidth="1"/>
    <col min="2575" max="2576" width="14.42578125" style="2" customWidth="1"/>
    <col min="2577" max="2577" width="11.7109375" style="2" customWidth="1"/>
    <col min="2578" max="2578" width="13.28515625" style="2" customWidth="1"/>
    <col min="2579" max="2579" width="10.5703125" style="2" bestFit="1" customWidth="1"/>
    <col min="2580" max="2580" width="13.28515625" style="2" customWidth="1"/>
    <col min="2581" max="2817" width="8.7109375" style="2"/>
    <col min="2818" max="2818" width="17.28515625" style="2" customWidth="1"/>
    <col min="2819" max="2819" width="12.5703125" style="2" customWidth="1"/>
    <col min="2820" max="2820" width="13" style="2" customWidth="1"/>
    <col min="2821" max="2821" width="13.42578125" style="2" customWidth="1"/>
    <col min="2822" max="2822" width="19.5703125" style="2" customWidth="1"/>
    <col min="2823" max="2824" width="17.42578125" style="2" customWidth="1"/>
    <col min="2825" max="2825" width="19.5703125" style="2" customWidth="1"/>
    <col min="2826" max="2826" width="15.85546875" style="2" customWidth="1"/>
    <col min="2827" max="2827" width="14.5703125" style="2" customWidth="1"/>
    <col min="2828" max="2830" width="0" style="2" hidden="1" customWidth="1"/>
    <col min="2831" max="2832" width="14.42578125" style="2" customWidth="1"/>
    <col min="2833" max="2833" width="11.7109375" style="2" customWidth="1"/>
    <col min="2834" max="2834" width="13.28515625" style="2" customWidth="1"/>
    <col min="2835" max="2835" width="10.5703125" style="2" bestFit="1" customWidth="1"/>
    <col min="2836" max="2836" width="13.28515625" style="2" customWidth="1"/>
    <col min="2837" max="3073" width="8.7109375" style="2"/>
    <col min="3074" max="3074" width="17.28515625" style="2" customWidth="1"/>
    <col min="3075" max="3075" width="12.5703125" style="2" customWidth="1"/>
    <col min="3076" max="3076" width="13" style="2" customWidth="1"/>
    <col min="3077" max="3077" width="13.42578125" style="2" customWidth="1"/>
    <col min="3078" max="3078" width="19.5703125" style="2" customWidth="1"/>
    <col min="3079" max="3080" width="17.42578125" style="2" customWidth="1"/>
    <col min="3081" max="3081" width="19.5703125" style="2" customWidth="1"/>
    <col min="3082" max="3082" width="15.85546875" style="2" customWidth="1"/>
    <col min="3083" max="3083" width="14.5703125" style="2" customWidth="1"/>
    <col min="3084" max="3086" width="0" style="2" hidden="1" customWidth="1"/>
    <col min="3087" max="3088" width="14.42578125" style="2" customWidth="1"/>
    <col min="3089" max="3089" width="11.7109375" style="2" customWidth="1"/>
    <col min="3090" max="3090" width="13.28515625" style="2" customWidth="1"/>
    <col min="3091" max="3091" width="10.5703125" style="2" bestFit="1" customWidth="1"/>
    <col min="3092" max="3092" width="13.28515625" style="2" customWidth="1"/>
    <col min="3093" max="3329" width="8.7109375" style="2"/>
    <col min="3330" max="3330" width="17.28515625" style="2" customWidth="1"/>
    <col min="3331" max="3331" width="12.5703125" style="2" customWidth="1"/>
    <col min="3332" max="3332" width="13" style="2" customWidth="1"/>
    <col min="3333" max="3333" width="13.42578125" style="2" customWidth="1"/>
    <col min="3334" max="3334" width="19.5703125" style="2" customWidth="1"/>
    <col min="3335" max="3336" width="17.42578125" style="2" customWidth="1"/>
    <col min="3337" max="3337" width="19.5703125" style="2" customWidth="1"/>
    <col min="3338" max="3338" width="15.85546875" style="2" customWidth="1"/>
    <col min="3339" max="3339" width="14.5703125" style="2" customWidth="1"/>
    <col min="3340" max="3342" width="0" style="2" hidden="1" customWidth="1"/>
    <col min="3343" max="3344" width="14.42578125" style="2" customWidth="1"/>
    <col min="3345" max="3345" width="11.7109375" style="2" customWidth="1"/>
    <col min="3346" max="3346" width="13.28515625" style="2" customWidth="1"/>
    <col min="3347" max="3347" width="10.5703125" style="2" bestFit="1" customWidth="1"/>
    <col min="3348" max="3348" width="13.28515625" style="2" customWidth="1"/>
    <col min="3349" max="3585" width="8.7109375" style="2"/>
    <col min="3586" max="3586" width="17.28515625" style="2" customWidth="1"/>
    <col min="3587" max="3587" width="12.5703125" style="2" customWidth="1"/>
    <col min="3588" max="3588" width="13" style="2" customWidth="1"/>
    <col min="3589" max="3589" width="13.42578125" style="2" customWidth="1"/>
    <col min="3590" max="3590" width="19.5703125" style="2" customWidth="1"/>
    <col min="3591" max="3592" width="17.42578125" style="2" customWidth="1"/>
    <col min="3593" max="3593" width="19.5703125" style="2" customWidth="1"/>
    <col min="3594" max="3594" width="15.85546875" style="2" customWidth="1"/>
    <col min="3595" max="3595" width="14.5703125" style="2" customWidth="1"/>
    <col min="3596" max="3598" width="0" style="2" hidden="1" customWidth="1"/>
    <col min="3599" max="3600" width="14.42578125" style="2" customWidth="1"/>
    <col min="3601" max="3601" width="11.7109375" style="2" customWidth="1"/>
    <col min="3602" max="3602" width="13.28515625" style="2" customWidth="1"/>
    <col min="3603" max="3603" width="10.5703125" style="2" bestFit="1" customWidth="1"/>
    <col min="3604" max="3604" width="13.28515625" style="2" customWidth="1"/>
    <col min="3605" max="3841" width="8.7109375" style="2"/>
    <col min="3842" max="3842" width="17.28515625" style="2" customWidth="1"/>
    <col min="3843" max="3843" width="12.5703125" style="2" customWidth="1"/>
    <col min="3844" max="3844" width="13" style="2" customWidth="1"/>
    <col min="3845" max="3845" width="13.42578125" style="2" customWidth="1"/>
    <col min="3846" max="3846" width="19.5703125" style="2" customWidth="1"/>
    <col min="3847" max="3848" width="17.42578125" style="2" customWidth="1"/>
    <col min="3849" max="3849" width="19.5703125" style="2" customWidth="1"/>
    <col min="3850" max="3850" width="15.85546875" style="2" customWidth="1"/>
    <col min="3851" max="3851" width="14.5703125" style="2" customWidth="1"/>
    <col min="3852" max="3854" width="0" style="2" hidden="1" customWidth="1"/>
    <col min="3855" max="3856" width="14.42578125" style="2" customWidth="1"/>
    <col min="3857" max="3857" width="11.7109375" style="2" customWidth="1"/>
    <col min="3858" max="3858" width="13.28515625" style="2" customWidth="1"/>
    <col min="3859" max="3859" width="10.5703125" style="2" bestFit="1" customWidth="1"/>
    <col min="3860" max="3860" width="13.28515625" style="2" customWidth="1"/>
    <col min="3861" max="4097" width="8.7109375" style="2"/>
    <col min="4098" max="4098" width="17.28515625" style="2" customWidth="1"/>
    <col min="4099" max="4099" width="12.5703125" style="2" customWidth="1"/>
    <col min="4100" max="4100" width="13" style="2" customWidth="1"/>
    <col min="4101" max="4101" width="13.42578125" style="2" customWidth="1"/>
    <col min="4102" max="4102" width="19.5703125" style="2" customWidth="1"/>
    <col min="4103" max="4104" width="17.42578125" style="2" customWidth="1"/>
    <col min="4105" max="4105" width="19.5703125" style="2" customWidth="1"/>
    <col min="4106" max="4106" width="15.85546875" style="2" customWidth="1"/>
    <col min="4107" max="4107" width="14.5703125" style="2" customWidth="1"/>
    <col min="4108" max="4110" width="0" style="2" hidden="1" customWidth="1"/>
    <col min="4111" max="4112" width="14.42578125" style="2" customWidth="1"/>
    <col min="4113" max="4113" width="11.7109375" style="2" customWidth="1"/>
    <col min="4114" max="4114" width="13.28515625" style="2" customWidth="1"/>
    <col min="4115" max="4115" width="10.5703125" style="2" bestFit="1" customWidth="1"/>
    <col min="4116" max="4116" width="13.28515625" style="2" customWidth="1"/>
    <col min="4117" max="4353" width="8.7109375" style="2"/>
    <col min="4354" max="4354" width="17.28515625" style="2" customWidth="1"/>
    <col min="4355" max="4355" width="12.5703125" style="2" customWidth="1"/>
    <col min="4356" max="4356" width="13" style="2" customWidth="1"/>
    <col min="4357" max="4357" width="13.42578125" style="2" customWidth="1"/>
    <col min="4358" max="4358" width="19.5703125" style="2" customWidth="1"/>
    <col min="4359" max="4360" width="17.42578125" style="2" customWidth="1"/>
    <col min="4361" max="4361" width="19.5703125" style="2" customWidth="1"/>
    <col min="4362" max="4362" width="15.85546875" style="2" customWidth="1"/>
    <col min="4363" max="4363" width="14.5703125" style="2" customWidth="1"/>
    <col min="4364" max="4366" width="0" style="2" hidden="1" customWidth="1"/>
    <col min="4367" max="4368" width="14.42578125" style="2" customWidth="1"/>
    <col min="4369" max="4369" width="11.7109375" style="2" customWidth="1"/>
    <col min="4370" max="4370" width="13.28515625" style="2" customWidth="1"/>
    <col min="4371" max="4371" width="10.5703125" style="2" bestFit="1" customWidth="1"/>
    <col min="4372" max="4372" width="13.28515625" style="2" customWidth="1"/>
    <col min="4373" max="4609" width="8.7109375" style="2"/>
    <col min="4610" max="4610" width="17.28515625" style="2" customWidth="1"/>
    <col min="4611" max="4611" width="12.5703125" style="2" customWidth="1"/>
    <col min="4612" max="4612" width="13" style="2" customWidth="1"/>
    <col min="4613" max="4613" width="13.42578125" style="2" customWidth="1"/>
    <col min="4614" max="4614" width="19.5703125" style="2" customWidth="1"/>
    <col min="4615" max="4616" width="17.42578125" style="2" customWidth="1"/>
    <col min="4617" max="4617" width="19.5703125" style="2" customWidth="1"/>
    <col min="4618" max="4618" width="15.85546875" style="2" customWidth="1"/>
    <col min="4619" max="4619" width="14.5703125" style="2" customWidth="1"/>
    <col min="4620" max="4622" width="0" style="2" hidden="1" customWidth="1"/>
    <col min="4623" max="4624" width="14.42578125" style="2" customWidth="1"/>
    <col min="4625" max="4625" width="11.7109375" style="2" customWidth="1"/>
    <col min="4626" max="4626" width="13.28515625" style="2" customWidth="1"/>
    <col min="4627" max="4627" width="10.5703125" style="2" bestFit="1" customWidth="1"/>
    <col min="4628" max="4628" width="13.28515625" style="2" customWidth="1"/>
    <col min="4629" max="4865" width="8.7109375" style="2"/>
    <col min="4866" max="4866" width="17.28515625" style="2" customWidth="1"/>
    <col min="4867" max="4867" width="12.5703125" style="2" customWidth="1"/>
    <col min="4868" max="4868" width="13" style="2" customWidth="1"/>
    <col min="4869" max="4869" width="13.42578125" style="2" customWidth="1"/>
    <col min="4870" max="4870" width="19.5703125" style="2" customWidth="1"/>
    <col min="4871" max="4872" width="17.42578125" style="2" customWidth="1"/>
    <col min="4873" max="4873" width="19.5703125" style="2" customWidth="1"/>
    <col min="4874" max="4874" width="15.85546875" style="2" customWidth="1"/>
    <col min="4875" max="4875" width="14.5703125" style="2" customWidth="1"/>
    <col min="4876" max="4878" width="0" style="2" hidden="1" customWidth="1"/>
    <col min="4879" max="4880" width="14.42578125" style="2" customWidth="1"/>
    <col min="4881" max="4881" width="11.7109375" style="2" customWidth="1"/>
    <col min="4882" max="4882" width="13.28515625" style="2" customWidth="1"/>
    <col min="4883" max="4883" width="10.5703125" style="2" bestFit="1" customWidth="1"/>
    <col min="4884" max="4884" width="13.28515625" style="2" customWidth="1"/>
    <col min="4885" max="5121" width="8.7109375" style="2"/>
    <col min="5122" max="5122" width="17.28515625" style="2" customWidth="1"/>
    <col min="5123" max="5123" width="12.5703125" style="2" customWidth="1"/>
    <col min="5124" max="5124" width="13" style="2" customWidth="1"/>
    <col min="5125" max="5125" width="13.42578125" style="2" customWidth="1"/>
    <col min="5126" max="5126" width="19.5703125" style="2" customWidth="1"/>
    <col min="5127" max="5128" width="17.42578125" style="2" customWidth="1"/>
    <col min="5129" max="5129" width="19.5703125" style="2" customWidth="1"/>
    <col min="5130" max="5130" width="15.85546875" style="2" customWidth="1"/>
    <col min="5131" max="5131" width="14.5703125" style="2" customWidth="1"/>
    <col min="5132" max="5134" width="0" style="2" hidden="1" customWidth="1"/>
    <col min="5135" max="5136" width="14.42578125" style="2" customWidth="1"/>
    <col min="5137" max="5137" width="11.7109375" style="2" customWidth="1"/>
    <col min="5138" max="5138" width="13.28515625" style="2" customWidth="1"/>
    <col min="5139" max="5139" width="10.5703125" style="2" bestFit="1" customWidth="1"/>
    <col min="5140" max="5140" width="13.28515625" style="2" customWidth="1"/>
    <col min="5141" max="5377" width="8.7109375" style="2"/>
    <col min="5378" max="5378" width="17.28515625" style="2" customWidth="1"/>
    <col min="5379" max="5379" width="12.5703125" style="2" customWidth="1"/>
    <col min="5380" max="5380" width="13" style="2" customWidth="1"/>
    <col min="5381" max="5381" width="13.42578125" style="2" customWidth="1"/>
    <col min="5382" max="5382" width="19.5703125" style="2" customWidth="1"/>
    <col min="5383" max="5384" width="17.42578125" style="2" customWidth="1"/>
    <col min="5385" max="5385" width="19.5703125" style="2" customWidth="1"/>
    <col min="5386" max="5386" width="15.85546875" style="2" customWidth="1"/>
    <col min="5387" max="5387" width="14.5703125" style="2" customWidth="1"/>
    <col min="5388" max="5390" width="0" style="2" hidden="1" customWidth="1"/>
    <col min="5391" max="5392" width="14.42578125" style="2" customWidth="1"/>
    <col min="5393" max="5393" width="11.7109375" style="2" customWidth="1"/>
    <col min="5394" max="5394" width="13.28515625" style="2" customWidth="1"/>
    <col min="5395" max="5395" width="10.5703125" style="2" bestFit="1" customWidth="1"/>
    <col min="5396" max="5396" width="13.28515625" style="2" customWidth="1"/>
    <col min="5397" max="5633" width="8.7109375" style="2"/>
    <col min="5634" max="5634" width="17.28515625" style="2" customWidth="1"/>
    <col min="5635" max="5635" width="12.5703125" style="2" customWidth="1"/>
    <col min="5636" max="5636" width="13" style="2" customWidth="1"/>
    <col min="5637" max="5637" width="13.42578125" style="2" customWidth="1"/>
    <col min="5638" max="5638" width="19.5703125" style="2" customWidth="1"/>
    <col min="5639" max="5640" width="17.42578125" style="2" customWidth="1"/>
    <col min="5641" max="5641" width="19.5703125" style="2" customWidth="1"/>
    <col min="5642" max="5642" width="15.85546875" style="2" customWidth="1"/>
    <col min="5643" max="5643" width="14.5703125" style="2" customWidth="1"/>
    <col min="5644" max="5646" width="0" style="2" hidden="1" customWidth="1"/>
    <col min="5647" max="5648" width="14.42578125" style="2" customWidth="1"/>
    <col min="5649" max="5649" width="11.7109375" style="2" customWidth="1"/>
    <col min="5650" max="5650" width="13.28515625" style="2" customWidth="1"/>
    <col min="5651" max="5651" width="10.5703125" style="2" bestFit="1" customWidth="1"/>
    <col min="5652" max="5652" width="13.28515625" style="2" customWidth="1"/>
    <col min="5653" max="5889" width="8.7109375" style="2"/>
    <col min="5890" max="5890" width="17.28515625" style="2" customWidth="1"/>
    <col min="5891" max="5891" width="12.5703125" style="2" customWidth="1"/>
    <col min="5892" max="5892" width="13" style="2" customWidth="1"/>
    <col min="5893" max="5893" width="13.42578125" style="2" customWidth="1"/>
    <col min="5894" max="5894" width="19.5703125" style="2" customWidth="1"/>
    <col min="5895" max="5896" width="17.42578125" style="2" customWidth="1"/>
    <col min="5897" max="5897" width="19.5703125" style="2" customWidth="1"/>
    <col min="5898" max="5898" width="15.85546875" style="2" customWidth="1"/>
    <col min="5899" max="5899" width="14.5703125" style="2" customWidth="1"/>
    <col min="5900" max="5902" width="0" style="2" hidden="1" customWidth="1"/>
    <col min="5903" max="5904" width="14.42578125" style="2" customWidth="1"/>
    <col min="5905" max="5905" width="11.7109375" style="2" customWidth="1"/>
    <col min="5906" max="5906" width="13.28515625" style="2" customWidth="1"/>
    <col min="5907" max="5907" width="10.5703125" style="2" bestFit="1" customWidth="1"/>
    <col min="5908" max="5908" width="13.28515625" style="2" customWidth="1"/>
    <col min="5909" max="6145" width="8.7109375" style="2"/>
    <col min="6146" max="6146" width="17.28515625" style="2" customWidth="1"/>
    <col min="6147" max="6147" width="12.5703125" style="2" customWidth="1"/>
    <col min="6148" max="6148" width="13" style="2" customWidth="1"/>
    <col min="6149" max="6149" width="13.42578125" style="2" customWidth="1"/>
    <col min="6150" max="6150" width="19.5703125" style="2" customWidth="1"/>
    <col min="6151" max="6152" width="17.42578125" style="2" customWidth="1"/>
    <col min="6153" max="6153" width="19.5703125" style="2" customWidth="1"/>
    <col min="6154" max="6154" width="15.85546875" style="2" customWidth="1"/>
    <col min="6155" max="6155" width="14.5703125" style="2" customWidth="1"/>
    <col min="6156" max="6158" width="0" style="2" hidden="1" customWidth="1"/>
    <col min="6159" max="6160" width="14.42578125" style="2" customWidth="1"/>
    <col min="6161" max="6161" width="11.7109375" style="2" customWidth="1"/>
    <col min="6162" max="6162" width="13.28515625" style="2" customWidth="1"/>
    <col min="6163" max="6163" width="10.5703125" style="2" bestFit="1" customWidth="1"/>
    <col min="6164" max="6164" width="13.28515625" style="2" customWidth="1"/>
    <col min="6165" max="6401" width="8.7109375" style="2"/>
    <col min="6402" max="6402" width="17.28515625" style="2" customWidth="1"/>
    <col min="6403" max="6403" width="12.5703125" style="2" customWidth="1"/>
    <col min="6404" max="6404" width="13" style="2" customWidth="1"/>
    <col min="6405" max="6405" width="13.42578125" style="2" customWidth="1"/>
    <col min="6406" max="6406" width="19.5703125" style="2" customWidth="1"/>
    <col min="6407" max="6408" width="17.42578125" style="2" customWidth="1"/>
    <col min="6409" max="6409" width="19.5703125" style="2" customWidth="1"/>
    <col min="6410" max="6410" width="15.85546875" style="2" customWidth="1"/>
    <col min="6411" max="6411" width="14.5703125" style="2" customWidth="1"/>
    <col min="6412" max="6414" width="0" style="2" hidden="1" customWidth="1"/>
    <col min="6415" max="6416" width="14.42578125" style="2" customWidth="1"/>
    <col min="6417" max="6417" width="11.7109375" style="2" customWidth="1"/>
    <col min="6418" max="6418" width="13.28515625" style="2" customWidth="1"/>
    <col min="6419" max="6419" width="10.5703125" style="2" bestFit="1" customWidth="1"/>
    <col min="6420" max="6420" width="13.28515625" style="2" customWidth="1"/>
    <col min="6421" max="6657" width="8.7109375" style="2"/>
    <col min="6658" max="6658" width="17.28515625" style="2" customWidth="1"/>
    <col min="6659" max="6659" width="12.5703125" style="2" customWidth="1"/>
    <col min="6660" max="6660" width="13" style="2" customWidth="1"/>
    <col min="6661" max="6661" width="13.42578125" style="2" customWidth="1"/>
    <col min="6662" max="6662" width="19.5703125" style="2" customWidth="1"/>
    <col min="6663" max="6664" width="17.42578125" style="2" customWidth="1"/>
    <col min="6665" max="6665" width="19.5703125" style="2" customWidth="1"/>
    <col min="6666" max="6666" width="15.85546875" style="2" customWidth="1"/>
    <col min="6667" max="6667" width="14.5703125" style="2" customWidth="1"/>
    <col min="6668" max="6670" width="0" style="2" hidden="1" customWidth="1"/>
    <col min="6671" max="6672" width="14.42578125" style="2" customWidth="1"/>
    <col min="6673" max="6673" width="11.7109375" style="2" customWidth="1"/>
    <col min="6674" max="6674" width="13.28515625" style="2" customWidth="1"/>
    <col min="6675" max="6675" width="10.5703125" style="2" bestFit="1" customWidth="1"/>
    <col min="6676" max="6676" width="13.28515625" style="2" customWidth="1"/>
    <col min="6677" max="6913" width="8.7109375" style="2"/>
    <col min="6914" max="6914" width="17.28515625" style="2" customWidth="1"/>
    <col min="6915" max="6915" width="12.5703125" style="2" customWidth="1"/>
    <col min="6916" max="6916" width="13" style="2" customWidth="1"/>
    <col min="6917" max="6917" width="13.42578125" style="2" customWidth="1"/>
    <col min="6918" max="6918" width="19.5703125" style="2" customWidth="1"/>
    <col min="6919" max="6920" width="17.42578125" style="2" customWidth="1"/>
    <col min="6921" max="6921" width="19.5703125" style="2" customWidth="1"/>
    <col min="6922" max="6922" width="15.85546875" style="2" customWidth="1"/>
    <col min="6923" max="6923" width="14.5703125" style="2" customWidth="1"/>
    <col min="6924" max="6926" width="0" style="2" hidden="1" customWidth="1"/>
    <col min="6927" max="6928" width="14.42578125" style="2" customWidth="1"/>
    <col min="6929" max="6929" width="11.7109375" style="2" customWidth="1"/>
    <col min="6930" max="6930" width="13.28515625" style="2" customWidth="1"/>
    <col min="6931" max="6931" width="10.5703125" style="2" bestFit="1" customWidth="1"/>
    <col min="6932" max="6932" width="13.28515625" style="2" customWidth="1"/>
    <col min="6933" max="7169" width="8.7109375" style="2"/>
    <col min="7170" max="7170" width="17.28515625" style="2" customWidth="1"/>
    <col min="7171" max="7171" width="12.5703125" style="2" customWidth="1"/>
    <col min="7172" max="7172" width="13" style="2" customWidth="1"/>
    <col min="7173" max="7173" width="13.42578125" style="2" customWidth="1"/>
    <col min="7174" max="7174" width="19.5703125" style="2" customWidth="1"/>
    <col min="7175" max="7176" width="17.42578125" style="2" customWidth="1"/>
    <col min="7177" max="7177" width="19.5703125" style="2" customWidth="1"/>
    <col min="7178" max="7178" width="15.85546875" style="2" customWidth="1"/>
    <col min="7179" max="7179" width="14.5703125" style="2" customWidth="1"/>
    <col min="7180" max="7182" width="0" style="2" hidden="1" customWidth="1"/>
    <col min="7183" max="7184" width="14.42578125" style="2" customWidth="1"/>
    <col min="7185" max="7185" width="11.7109375" style="2" customWidth="1"/>
    <col min="7186" max="7186" width="13.28515625" style="2" customWidth="1"/>
    <col min="7187" max="7187" width="10.5703125" style="2" bestFit="1" customWidth="1"/>
    <col min="7188" max="7188" width="13.28515625" style="2" customWidth="1"/>
    <col min="7189" max="7425" width="8.7109375" style="2"/>
    <col min="7426" max="7426" width="17.28515625" style="2" customWidth="1"/>
    <col min="7427" max="7427" width="12.5703125" style="2" customWidth="1"/>
    <col min="7428" max="7428" width="13" style="2" customWidth="1"/>
    <col min="7429" max="7429" width="13.42578125" style="2" customWidth="1"/>
    <col min="7430" max="7430" width="19.5703125" style="2" customWidth="1"/>
    <col min="7431" max="7432" width="17.42578125" style="2" customWidth="1"/>
    <col min="7433" max="7433" width="19.5703125" style="2" customWidth="1"/>
    <col min="7434" max="7434" width="15.85546875" style="2" customWidth="1"/>
    <col min="7435" max="7435" width="14.5703125" style="2" customWidth="1"/>
    <col min="7436" max="7438" width="0" style="2" hidden="1" customWidth="1"/>
    <col min="7439" max="7440" width="14.42578125" style="2" customWidth="1"/>
    <col min="7441" max="7441" width="11.7109375" style="2" customWidth="1"/>
    <col min="7442" max="7442" width="13.28515625" style="2" customWidth="1"/>
    <col min="7443" max="7443" width="10.5703125" style="2" bestFit="1" customWidth="1"/>
    <col min="7444" max="7444" width="13.28515625" style="2" customWidth="1"/>
    <col min="7445" max="7681" width="8.7109375" style="2"/>
    <col min="7682" max="7682" width="17.28515625" style="2" customWidth="1"/>
    <col min="7683" max="7683" width="12.5703125" style="2" customWidth="1"/>
    <col min="7684" max="7684" width="13" style="2" customWidth="1"/>
    <col min="7685" max="7685" width="13.42578125" style="2" customWidth="1"/>
    <col min="7686" max="7686" width="19.5703125" style="2" customWidth="1"/>
    <col min="7687" max="7688" width="17.42578125" style="2" customWidth="1"/>
    <col min="7689" max="7689" width="19.5703125" style="2" customWidth="1"/>
    <col min="7690" max="7690" width="15.85546875" style="2" customWidth="1"/>
    <col min="7691" max="7691" width="14.5703125" style="2" customWidth="1"/>
    <col min="7692" max="7694" width="0" style="2" hidden="1" customWidth="1"/>
    <col min="7695" max="7696" width="14.42578125" style="2" customWidth="1"/>
    <col min="7697" max="7697" width="11.7109375" style="2" customWidth="1"/>
    <col min="7698" max="7698" width="13.28515625" style="2" customWidth="1"/>
    <col min="7699" max="7699" width="10.5703125" style="2" bestFit="1" customWidth="1"/>
    <col min="7700" max="7700" width="13.28515625" style="2" customWidth="1"/>
    <col min="7701" max="7937" width="8.7109375" style="2"/>
    <col min="7938" max="7938" width="17.28515625" style="2" customWidth="1"/>
    <col min="7939" max="7939" width="12.5703125" style="2" customWidth="1"/>
    <col min="7940" max="7940" width="13" style="2" customWidth="1"/>
    <col min="7941" max="7941" width="13.42578125" style="2" customWidth="1"/>
    <col min="7942" max="7942" width="19.5703125" style="2" customWidth="1"/>
    <col min="7943" max="7944" width="17.42578125" style="2" customWidth="1"/>
    <col min="7945" max="7945" width="19.5703125" style="2" customWidth="1"/>
    <col min="7946" max="7946" width="15.85546875" style="2" customWidth="1"/>
    <col min="7947" max="7947" width="14.5703125" style="2" customWidth="1"/>
    <col min="7948" max="7950" width="0" style="2" hidden="1" customWidth="1"/>
    <col min="7951" max="7952" width="14.42578125" style="2" customWidth="1"/>
    <col min="7953" max="7953" width="11.7109375" style="2" customWidth="1"/>
    <col min="7954" max="7954" width="13.28515625" style="2" customWidth="1"/>
    <col min="7955" max="7955" width="10.5703125" style="2" bestFit="1" customWidth="1"/>
    <col min="7956" max="7956" width="13.28515625" style="2" customWidth="1"/>
    <col min="7957" max="8193" width="8.7109375" style="2"/>
    <col min="8194" max="8194" width="17.28515625" style="2" customWidth="1"/>
    <col min="8195" max="8195" width="12.5703125" style="2" customWidth="1"/>
    <col min="8196" max="8196" width="13" style="2" customWidth="1"/>
    <col min="8197" max="8197" width="13.42578125" style="2" customWidth="1"/>
    <col min="8198" max="8198" width="19.5703125" style="2" customWidth="1"/>
    <col min="8199" max="8200" width="17.42578125" style="2" customWidth="1"/>
    <col min="8201" max="8201" width="19.5703125" style="2" customWidth="1"/>
    <col min="8202" max="8202" width="15.85546875" style="2" customWidth="1"/>
    <col min="8203" max="8203" width="14.5703125" style="2" customWidth="1"/>
    <col min="8204" max="8206" width="0" style="2" hidden="1" customWidth="1"/>
    <col min="8207" max="8208" width="14.42578125" style="2" customWidth="1"/>
    <col min="8209" max="8209" width="11.7109375" style="2" customWidth="1"/>
    <col min="8210" max="8210" width="13.28515625" style="2" customWidth="1"/>
    <col min="8211" max="8211" width="10.5703125" style="2" bestFit="1" customWidth="1"/>
    <col min="8212" max="8212" width="13.28515625" style="2" customWidth="1"/>
    <col min="8213" max="8449" width="8.7109375" style="2"/>
    <col min="8450" max="8450" width="17.28515625" style="2" customWidth="1"/>
    <col min="8451" max="8451" width="12.5703125" style="2" customWidth="1"/>
    <col min="8452" max="8452" width="13" style="2" customWidth="1"/>
    <col min="8453" max="8453" width="13.42578125" style="2" customWidth="1"/>
    <col min="8454" max="8454" width="19.5703125" style="2" customWidth="1"/>
    <col min="8455" max="8456" width="17.42578125" style="2" customWidth="1"/>
    <col min="8457" max="8457" width="19.5703125" style="2" customWidth="1"/>
    <col min="8458" max="8458" width="15.85546875" style="2" customWidth="1"/>
    <col min="8459" max="8459" width="14.5703125" style="2" customWidth="1"/>
    <col min="8460" max="8462" width="0" style="2" hidden="1" customWidth="1"/>
    <col min="8463" max="8464" width="14.42578125" style="2" customWidth="1"/>
    <col min="8465" max="8465" width="11.7109375" style="2" customWidth="1"/>
    <col min="8466" max="8466" width="13.28515625" style="2" customWidth="1"/>
    <col min="8467" max="8467" width="10.5703125" style="2" bestFit="1" customWidth="1"/>
    <col min="8468" max="8468" width="13.28515625" style="2" customWidth="1"/>
    <col min="8469" max="8705" width="8.7109375" style="2"/>
    <col min="8706" max="8706" width="17.28515625" style="2" customWidth="1"/>
    <col min="8707" max="8707" width="12.5703125" style="2" customWidth="1"/>
    <col min="8708" max="8708" width="13" style="2" customWidth="1"/>
    <col min="8709" max="8709" width="13.42578125" style="2" customWidth="1"/>
    <col min="8710" max="8710" width="19.5703125" style="2" customWidth="1"/>
    <col min="8711" max="8712" width="17.42578125" style="2" customWidth="1"/>
    <col min="8713" max="8713" width="19.5703125" style="2" customWidth="1"/>
    <col min="8714" max="8714" width="15.85546875" style="2" customWidth="1"/>
    <col min="8715" max="8715" width="14.5703125" style="2" customWidth="1"/>
    <col min="8716" max="8718" width="0" style="2" hidden="1" customWidth="1"/>
    <col min="8719" max="8720" width="14.42578125" style="2" customWidth="1"/>
    <col min="8721" max="8721" width="11.7109375" style="2" customWidth="1"/>
    <col min="8722" max="8722" width="13.28515625" style="2" customWidth="1"/>
    <col min="8723" max="8723" width="10.5703125" style="2" bestFit="1" customWidth="1"/>
    <col min="8724" max="8724" width="13.28515625" style="2" customWidth="1"/>
    <col min="8725" max="8961" width="8.7109375" style="2"/>
    <col min="8962" max="8962" width="17.28515625" style="2" customWidth="1"/>
    <col min="8963" max="8963" width="12.5703125" style="2" customWidth="1"/>
    <col min="8964" max="8964" width="13" style="2" customWidth="1"/>
    <col min="8965" max="8965" width="13.42578125" style="2" customWidth="1"/>
    <col min="8966" max="8966" width="19.5703125" style="2" customWidth="1"/>
    <col min="8967" max="8968" width="17.42578125" style="2" customWidth="1"/>
    <col min="8969" max="8969" width="19.5703125" style="2" customWidth="1"/>
    <col min="8970" max="8970" width="15.85546875" style="2" customWidth="1"/>
    <col min="8971" max="8971" width="14.5703125" style="2" customWidth="1"/>
    <col min="8972" max="8974" width="0" style="2" hidden="1" customWidth="1"/>
    <col min="8975" max="8976" width="14.42578125" style="2" customWidth="1"/>
    <col min="8977" max="8977" width="11.7109375" style="2" customWidth="1"/>
    <col min="8978" max="8978" width="13.28515625" style="2" customWidth="1"/>
    <col min="8979" max="8979" width="10.5703125" style="2" bestFit="1" customWidth="1"/>
    <col min="8980" max="8980" width="13.28515625" style="2" customWidth="1"/>
    <col min="8981" max="9217" width="8.7109375" style="2"/>
    <col min="9218" max="9218" width="17.28515625" style="2" customWidth="1"/>
    <col min="9219" max="9219" width="12.5703125" style="2" customWidth="1"/>
    <col min="9220" max="9220" width="13" style="2" customWidth="1"/>
    <col min="9221" max="9221" width="13.42578125" style="2" customWidth="1"/>
    <col min="9222" max="9222" width="19.5703125" style="2" customWidth="1"/>
    <col min="9223" max="9224" width="17.42578125" style="2" customWidth="1"/>
    <col min="9225" max="9225" width="19.5703125" style="2" customWidth="1"/>
    <col min="9226" max="9226" width="15.85546875" style="2" customWidth="1"/>
    <col min="9227" max="9227" width="14.5703125" style="2" customWidth="1"/>
    <col min="9228" max="9230" width="0" style="2" hidden="1" customWidth="1"/>
    <col min="9231" max="9232" width="14.42578125" style="2" customWidth="1"/>
    <col min="9233" max="9233" width="11.7109375" style="2" customWidth="1"/>
    <col min="9234" max="9234" width="13.28515625" style="2" customWidth="1"/>
    <col min="9235" max="9235" width="10.5703125" style="2" bestFit="1" customWidth="1"/>
    <col min="9236" max="9236" width="13.28515625" style="2" customWidth="1"/>
    <col min="9237" max="9473" width="8.7109375" style="2"/>
    <col min="9474" max="9474" width="17.28515625" style="2" customWidth="1"/>
    <col min="9475" max="9475" width="12.5703125" style="2" customWidth="1"/>
    <col min="9476" max="9476" width="13" style="2" customWidth="1"/>
    <col min="9477" max="9477" width="13.42578125" style="2" customWidth="1"/>
    <col min="9478" max="9478" width="19.5703125" style="2" customWidth="1"/>
    <col min="9479" max="9480" width="17.42578125" style="2" customWidth="1"/>
    <col min="9481" max="9481" width="19.5703125" style="2" customWidth="1"/>
    <col min="9482" max="9482" width="15.85546875" style="2" customWidth="1"/>
    <col min="9483" max="9483" width="14.5703125" style="2" customWidth="1"/>
    <col min="9484" max="9486" width="0" style="2" hidden="1" customWidth="1"/>
    <col min="9487" max="9488" width="14.42578125" style="2" customWidth="1"/>
    <col min="9489" max="9489" width="11.7109375" style="2" customWidth="1"/>
    <col min="9490" max="9490" width="13.28515625" style="2" customWidth="1"/>
    <col min="9491" max="9491" width="10.5703125" style="2" bestFit="1" customWidth="1"/>
    <col min="9492" max="9492" width="13.28515625" style="2" customWidth="1"/>
    <col min="9493" max="9729" width="8.7109375" style="2"/>
    <col min="9730" max="9730" width="17.28515625" style="2" customWidth="1"/>
    <col min="9731" max="9731" width="12.5703125" style="2" customWidth="1"/>
    <col min="9732" max="9732" width="13" style="2" customWidth="1"/>
    <col min="9733" max="9733" width="13.42578125" style="2" customWidth="1"/>
    <col min="9734" max="9734" width="19.5703125" style="2" customWidth="1"/>
    <col min="9735" max="9736" width="17.42578125" style="2" customWidth="1"/>
    <col min="9737" max="9737" width="19.5703125" style="2" customWidth="1"/>
    <col min="9738" max="9738" width="15.85546875" style="2" customWidth="1"/>
    <col min="9739" max="9739" width="14.5703125" style="2" customWidth="1"/>
    <col min="9740" max="9742" width="0" style="2" hidden="1" customWidth="1"/>
    <col min="9743" max="9744" width="14.42578125" style="2" customWidth="1"/>
    <col min="9745" max="9745" width="11.7109375" style="2" customWidth="1"/>
    <col min="9746" max="9746" width="13.28515625" style="2" customWidth="1"/>
    <col min="9747" max="9747" width="10.5703125" style="2" bestFit="1" customWidth="1"/>
    <col min="9748" max="9748" width="13.28515625" style="2" customWidth="1"/>
    <col min="9749" max="9985" width="8.7109375" style="2"/>
    <col min="9986" max="9986" width="17.28515625" style="2" customWidth="1"/>
    <col min="9987" max="9987" width="12.5703125" style="2" customWidth="1"/>
    <col min="9988" max="9988" width="13" style="2" customWidth="1"/>
    <col min="9989" max="9989" width="13.42578125" style="2" customWidth="1"/>
    <col min="9990" max="9990" width="19.5703125" style="2" customWidth="1"/>
    <col min="9991" max="9992" width="17.42578125" style="2" customWidth="1"/>
    <col min="9993" max="9993" width="19.5703125" style="2" customWidth="1"/>
    <col min="9994" max="9994" width="15.85546875" style="2" customWidth="1"/>
    <col min="9995" max="9995" width="14.5703125" style="2" customWidth="1"/>
    <col min="9996" max="9998" width="0" style="2" hidden="1" customWidth="1"/>
    <col min="9999" max="10000" width="14.42578125" style="2" customWidth="1"/>
    <col min="10001" max="10001" width="11.7109375" style="2" customWidth="1"/>
    <col min="10002" max="10002" width="13.28515625" style="2" customWidth="1"/>
    <col min="10003" max="10003" width="10.5703125" style="2" bestFit="1" customWidth="1"/>
    <col min="10004" max="10004" width="13.28515625" style="2" customWidth="1"/>
    <col min="10005" max="10241" width="8.7109375" style="2"/>
    <col min="10242" max="10242" width="17.28515625" style="2" customWidth="1"/>
    <col min="10243" max="10243" width="12.5703125" style="2" customWidth="1"/>
    <col min="10244" max="10244" width="13" style="2" customWidth="1"/>
    <col min="10245" max="10245" width="13.42578125" style="2" customWidth="1"/>
    <col min="10246" max="10246" width="19.5703125" style="2" customWidth="1"/>
    <col min="10247" max="10248" width="17.42578125" style="2" customWidth="1"/>
    <col min="10249" max="10249" width="19.5703125" style="2" customWidth="1"/>
    <col min="10250" max="10250" width="15.85546875" style="2" customWidth="1"/>
    <col min="10251" max="10251" width="14.5703125" style="2" customWidth="1"/>
    <col min="10252" max="10254" width="0" style="2" hidden="1" customWidth="1"/>
    <col min="10255" max="10256" width="14.42578125" style="2" customWidth="1"/>
    <col min="10257" max="10257" width="11.7109375" style="2" customWidth="1"/>
    <col min="10258" max="10258" width="13.28515625" style="2" customWidth="1"/>
    <col min="10259" max="10259" width="10.5703125" style="2" bestFit="1" customWidth="1"/>
    <col min="10260" max="10260" width="13.28515625" style="2" customWidth="1"/>
    <col min="10261" max="10497" width="8.7109375" style="2"/>
    <col min="10498" max="10498" width="17.28515625" style="2" customWidth="1"/>
    <col min="10499" max="10499" width="12.5703125" style="2" customWidth="1"/>
    <col min="10500" max="10500" width="13" style="2" customWidth="1"/>
    <col min="10501" max="10501" width="13.42578125" style="2" customWidth="1"/>
    <col min="10502" max="10502" width="19.5703125" style="2" customWidth="1"/>
    <col min="10503" max="10504" width="17.42578125" style="2" customWidth="1"/>
    <col min="10505" max="10505" width="19.5703125" style="2" customWidth="1"/>
    <col min="10506" max="10506" width="15.85546875" style="2" customWidth="1"/>
    <col min="10507" max="10507" width="14.5703125" style="2" customWidth="1"/>
    <col min="10508" max="10510" width="0" style="2" hidden="1" customWidth="1"/>
    <col min="10511" max="10512" width="14.42578125" style="2" customWidth="1"/>
    <col min="10513" max="10513" width="11.7109375" style="2" customWidth="1"/>
    <col min="10514" max="10514" width="13.28515625" style="2" customWidth="1"/>
    <col min="10515" max="10515" width="10.5703125" style="2" bestFit="1" customWidth="1"/>
    <col min="10516" max="10516" width="13.28515625" style="2" customWidth="1"/>
    <col min="10517" max="10753" width="8.7109375" style="2"/>
    <col min="10754" max="10754" width="17.28515625" style="2" customWidth="1"/>
    <col min="10755" max="10755" width="12.5703125" style="2" customWidth="1"/>
    <col min="10756" max="10756" width="13" style="2" customWidth="1"/>
    <col min="10757" max="10757" width="13.42578125" style="2" customWidth="1"/>
    <col min="10758" max="10758" width="19.5703125" style="2" customWidth="1"/>
    <col min="10759" max="10760" width="17.42578125" style="2" customWidth="1"/>
    <col min="10761" max="10761" width="19.5703125" style="2" customWidth="1"/>
    <col min="10762" max="10762" width="15.85546875" style="2" customWidth="1"/>
    <col min="10763" max="10763" width="14.5703125" style="2" customWidth="1"/>
    <col min="10764" max="10766" width="0" style="2" hidden="1" customWidth="1"/>
    <col min="10767" max="10768" width="14.42578125" style="2" customWidth="1"/>
    <col min="10769" max="10769" width="11.7109375" style="2" customWidth="1"/>
    <col min="10770" max="10770" width="13.28515625" style="2" customWidth="1"/>
    <col min="10771" max="10771" width="10.5703125" style="2" bestFit="1" customWidth="1"/>
    <col min="10772" max="10772" width="13.28515625" style="2" customWidth="1"/>
    <col min="10773" max="11009" width="8.7109375" style="2"/>
    <col min="11010" max="11010" width="17.28515625" style="2" customWidth="1"/>
    <col min="11011" max="11011" width="12.5703125" style="2" customWidth="1"/>
    <col min="11012" max="11012" width="13" style="2" customWidth="1"/>
    <col min="11013" max="11013" width="13.42578125" style="2" customWidth="1"/>
    <col min="11014" max="11014" width="19.5703125" style="2" customWidth="1"/>
    <col min="11015" max="11016" width="17.42578125" style="2" customWidth="1"/>
    <col min="11017" max="11017" width="19.5703125" style="2" customWidth="1"/>
    <col min="11018" max="11018" width="15.85546875" style="2" customWidth="1"/>
    <col min="11019" max="11019" width="14.5703125" style="2" customWidth="1"/>
    <col min="11020" max="11022" width="0" style="2" hidden="1" customWidth="1"/>
    <col min="11023" max="11024" width="14.42578125" style="2" customWidth="1"/>
    <col min="11025" max="11025" width="11.7109375" style="2" customWidth="1"/>
    <col min="11026" max="11026" width="13.28515625" style="2" customWidth="1"/>
    <col min="11027" max="11027" width="10.5703125" style="2" bestFit="1" customWidth="1"/>
    <col min="11028" max="11028" width="13.28515625" style="2" customWidth="1"/>
    <col min="11029" max="11265" width="8.7109375" style="2"/>
    <col min="11266" max="11266" width="17.28515625" style="2" customWidth="1"/>
    <col min="11267" max="11267" width="12.5703125" style="2" customWidth="1"/>
    <col min="11268" max="11268" width="13" style="2" customWidth="1"/>
    <col min="11269" max="11269" width="13.42578125" style="2" customWidth="1"/>
    <col min="11270" max="11270" width="19.5703125" style="2" customWidth="1"/>
    <col min="11271" max="11272" width="17.42578125" style="2" customWidth="1"/>
    <col min="11273" max="11273" width="19.5703125" style="2" customWidth="1"/>
    <col min="11274" max="11274" width="15.85546875" style="2" customWidth="1"/>
    <col min="11275" max="11275" width="14.5703125" style="2" customWidth="1"/>
    <col min="11276" max="11278" width="0" style="2" hidden="1" customWidth="1"/>
    <col min="11279" max="11280" width="14.42578125" style="2" customWidth="1"/>
    <col min="11281" max="11281" width="11.7109375" style="2" customWidth="1"/>
    <col min="11282" max="11282" width="13.28515625" style="2" customWidth="1"/>
    <col min="11283" max="11283" width="10.5703125" style="2" bestFit="1" customWidth="1"/>
    <col min="11284" max="11284" width="13.28515625" style="2" customWidth="1"/>
    <col min="11285" max="11521" width="8.7109375" style="2"/>
    <col min="11522" max="11522" width="17.28515625" style="2" customWidth="1"/>
    <col min="11523" max="11523" width="12.5703125" style="2" customWidth="1"/>
    <col min="11524" max="11524" width="13" style="2" customWidth="1"/>
    <col min="11525" max="11525" width="13.42578125" style="2" customWidth="1"/>
    <col min="11526" max="11526" width="19.5703125" style="2" customWidth="1"/>
    <col min="11527" max="11528" width="17.42578125" style="2" customWidth="1"/>
    <col min="11529" max="11529" width="19.5703125" style="2" customWidth="1"/>
    <col min="11530" max="11530" width="15.85546875" style="2" customWidth="1"/>
    <col min="11531" max="11531" width="14.5703125" style="2" customWidth="1"/>
    <col min="11532" max="11534" width="0" style="2" hidden="1" customWidth="1"/>
    <col min="11535" max="11536" width="14.42578125" style="2" customWidth="1"/>
    <col min="11537" max="11537" width="11.7109375" style="2" customWidth="1"/>
    <col min="11538" max="11538" width="13.28515625" style="2" customWidth="1"/>
    <col min="11539" max="11539" width="10.5703125" style="2" bestFit="1" customWidth="1"/>
    <col min="11540" max="11540" width="13.28515625" style="2" customWidth="1"/>
    <col min="11541" max="11777" width="8.7109375" style="2"/>
    <col min="11778" max="11778" width="17.28515625" style="2" customWidth="1"/>
    <col min="11779" max="11779" width="12.5703125" style="2" customWidth="1"/>
    <col min="11780" max="11780" width="13" style="2" customWidth="1"/>
    <col min="11781" max="11781" width="13.42578125" style="2" customWidth="1"/>
    <col min="11782" max="11782" width="19.5703125" style="2" customWidth="1"/>
    <col min="11783" max="11784" width="17.42578125" style="2" customWidth="1"/>
    <col min="11785" max="11785" width="19.5703125" style="2" customWidth="1"/>
    <col min="11786" max="11786" width="15.85546875" style="2" customWidth="1"/>
    <col min="11787" max="11787" width="14.5703125" style="2" customWidth="1"/>
    <col min="11788" max="11790" width="0" style="2" hidden="1" customWidth="1"/>
    <col min="11791" max="11792" width="14.42578125" style="2" customWidth="1"/>
    <col min="11793" max="11793" width="11.7109375" style="2" customWidth="1"/>
    <col min="11794" max="11794" width="13.28515625" style="2" customWidth="1"/>
    <col min="11795" max="11795" width="10.5703125" style="2" bestFit="1" customWidth="1"/>
    <col min="11796" max="11796" width="13.28515625" style="2" customWidth="1"/>
    <col min="11797" max="12033" width="8.7109375" style="2"/>
    <col min="12034" max="12034" width="17.28515625" style="2" customWidth="1"/>
    <col min="12035" max="12035" width="12.5703125" style="2" customWidth="1"/>
    <col min="12036" max="12036" width="13" style="2" customWidth="1"/>
    <col min="12037" max="12037" width="13.42578125" style="2" customWidth="1"/>
    <col min="12038" max="12038" width="19.5703125" style="2" customWidth="1"/>
    <col min="12039" max="12040" width="17.42578125" style="2" customWidth="1"/>
    <col min="12041" max="12041" width="19.5703125" style="2" customWidth="1"/>
    <col min="12042" max="12042" width="15.85546875" style="2" customWidth="1"/>
    <col min="12043" max="12043" width="14.5703125" style="2" customWidth="1"/>
    <col min="12044" max="12046" width="0" style="2" hidden="1" customWidth="1"/>
    <col min="12047" max="12048" width="14.42578125" style="2" customWidth="1"/>
    <col min="12049" max="12049" width="11.7109375" style="2" customWidth="1"/>
    <col min="12050" max="12050" width="13.28515625" style="2" customWidth="1"/>
    <col min="12051" max="12051" width="10.5703125" style="2" bestFit="1" customWidth="1"/>
    <col min="12052" max="12052" width="13.28515625" style="2" customWidth="1"/>
    <col min="12053" max="12289" width="8.7109375" style="2"/>
    <col min="12290" max="12290" width="17.28515625" style="2" customWidth="1"/>
    <col min="12291" max="12291" width="12.5703125" style="2" customWidth="1"/>
    <col min="12292" max="12292" width="13" style="2" customWidth="1"/>
    <col min="12293" max="12293" width="13.42578125" style="2" customWidth="1"/>
    <col min="12294" max="12294" width="19.5703125" style="2" customWidth="1"/>
    <col min="12295" max="12296" width="17.42578125" style="2" customWidth="1"/>
    <col min="12297" max="12297" width="19.5703125" style="2" customWidth="1"/>
    <col min="12298" max="12298" width="15.85546875" style="2" customWidth="1"/>
    <col min="12299" max="12299" width="14.5703125" style="2" customWidth="1"/>
    <col min="12300" max="12302" width="0" style="2" hidden="1" customWidth="1"/>
    <col min="12303" max="12304" width="14.42578125" style="2" customWidth="1"/>
    <col min="12305" max="12305" width="11.7109375" style="2" customWidth="1"/>
    <col min="12306" max="12306" width="13.28515625" style="2" customWidth="1"/>
    <col min="12307" max="12307" width="10.5703125" style="2" bestFit="1" customWidth="1"/>
    <col min="12308" max="12308" width="13.28515625" style="2" customWidth="1"/>
    <col min="12309" max="12545" width="8.7109375" style="2"/>
    <col min="12546" max="12546" width="17.28515625" style="2" customWidth="1"/>
    <col min="12547" max="12547" width="12.5703125" style="2" customWidth="1"/>
    <col min="12548" max="12548" width="13" style="2" customWidth="1"/>
    <col min="12549" max="12549" width="13.42578125" style="2" customWidth="1"/>
    <col min="12550" max="12550" width="19.5703125" style="2" customWidth="1"/>
    <col min="12551" max="12552" width="17.42578125" style="2" customWidth="1"/>
    <col min="12553" max="12553" width="19.5703125" style="2" customWidth="1"/>
    <col min="12554" max="12554" width="15.85546875" style="2" customWidth="1"/>
    <col min="12555" max="12555" width="14.5703125" style="2" customWidth="1"/>
    <col min="12556" max="12558" width="0" style="2" hidden="1" customWidth="1"/>
    <col min="12559" max="12560" width="14.42578125" style="2" customWidth="1"/>
    <col min="12561" max="12561" width="11.7109375" style="2" customWidth="1"/>
    <col min="12562" max="12562" width="13.28515625" style="2" customWidth="1"/>
    <col min="12563" max="12563" width="10.5703125" style="2" bestFit="1" customWidth="1"/>
    <col min="12564" max="12564" width="13.28515625" style="2" customWidth="1"/>
    <col min="12565" max="12801" width="8.7109375" style="2"/>
    <col min="12802" max="12802" width="17.28515625" style="2" customWidth="1"/>
    <col min="12803" max="12803" width="12.5703125" style="2" customWidth="1"/>
    <col min="12804" max="12804" width="13" style="2" customWidth="1"/>
    <col min="12805" max="12805" width="13.42578125" style="2" customWidth="1"/>
    <col min="12806" max="12806" width="19.5703125" style="2" customWidth="1"/>
    <col min="12807" max="12808" width="17.42578125" style="2" customWidth="1"/>
    <col min="12809" max="12809" width="19.5703125" style="2" customWidth="1"/>
    <col min="12810" max="12810" width="15.85546875" style="2" customWidth="1"/>
    <col min="12811" max="12811" width="14.5703125" style="2" customWidth="1"/>
    <col min="12812" max="12814" width="0" style="2" hidden="1" customWidth="1"/>
    <col min="12815" max="12816" width="14.42578125" style="2" customWidth="1"/>
    <col min="12817" max="12817" width="11.7109375" style="2" customWidth="1"/>
    <col min="12818" max="12818" width="13.28515625" style="2" customWidth="1"/>
    <col min="12819" max="12819" width="10.5703125" style="2" bestFit="1" customWidth="1"/>
    <col min="12820" max="12820" width="13.28515625" style="2" customWidth="1"/>
    <col min="12821" max="13057" width="8.7109375" style="2"/>
    <col min="13058" max="13058" width="17.28515625" style="2" customWidth="1"/>
    <col min="13059" max="13059" width="12.5703125" style="2" customWidth="1"/>
    <col min="13060" max="13060" width="13" style="2" customWidth="1"/>
    <col min="13061" max="13061" width="13.42578125" style="2" customWidth="1"/>
    <col min="13062" max="13062" width="19.5703125" style="2" customWidth="1"/>
    <col min="13063" max="13064" width="17.42578125" style="2" customWidth="1"/>
    <col min="13065" max="13065" width="19.5703125" style="2" customWidth="1"/>
    <col min="13066" max="13066" width="15.85546875" style="2" customWidth="1"/>
    <col min="13067" max="13067" width="14.5703125" style="2" customWidth="1"/>
    <col min="13068" max="13070" width="0" style="2" hidden="1" customWidth="1"/>
    <col min="13071" max="13072" width="14.42578125" style="2" customWidth="1"/>
    <col min="13073" max="13073" width="11.7109375" style="2" customWidth="1"/>
    <col min="13074" max="13074" width="13.28515625" style="2" customWidth="1"/>
    <col min="13075" max="13075" width="10.5703125" style="2" bestFit="1" customWidth="1"/>
    <col min="13076" max="13076" width="13.28515625" style="2" customWidth="1"/>
    <col min="13077" max="13313" width="8.7109375" style="2"/>
    <col min="13314" max="13314" width="17.28515625" style="2" customWidth="1"/>
    <col min="13315" max="13315" width="12.5703125" style="2" customWidth="1"/>
    <col min="13316" max="13316" width="13" style="2" customWidth="1"/>
    <col min="13317" max="13317" width="13.42578125" style="2" customWidth="1"/>
    <col min="13318" max="13318" width="19.5703125" style="2" customWidth="1"/>
    <col min="13319" max="13320" width="17.42578125" style="2" customWidth="1"/>
    <col min="13321" max="13321" width="19.5703125" style="2" customWidth="1"/>
    <col min="13322" max="13322" width="15.85546875" style="2" customWidth="1"/>
    <col min="13323" max="13323" width="14.5703125" style="2" customWidth="1"/>
    <col min="13324" max="13326" width="0" style="2" hidden="1" customWidth="1"/>
    <col min="13327" max="13328" width="14.42578125" style="2" customWidth="1"/>
    <col min="13329" max="13329" width="11.7109375" style="2" customWidth="1"/>
    <col min="13330" max="13330" width="13.28515625" style="2" customWidth="1"/>
    <col min="13331" max="13331" width="10.5703125" style="2" bestFit="1" customWidth="1"/>
    <col min="13332" max="13332" width="13.28515625" style="2" customWidth="1"/>
    <col min="13333" max="13569" width="8.7109375" style="2"/>
    <col min="13570" max="13570" width="17.28515625" style="2" customWidth="1"/>
    <col min="13571" max="13571" width="12.5703125" style="2" customWidth="1"/>
    <col min="13572" max="13572" width="13" style="2" customWidth="1"/>
    <col min="13573" max="13573" width="13.42578125" style="2" customWidth="1"/>
    <col min="13574" max="13574" width="19.5703125" style="2" customWidth="1"/>
    <col min="13575" max="13576" width="17.42578125" style="2" customWidth="1"/>
    <col min="13577" max="13577" width="19.5703125" style="2" customWidth="1"/>
    <col min="13578" max="13578" width="15.85546875" style="2" customWidth="1"/>
    <col min="13579" max="13579" width="14.5703125" style="2" customWidth="1"/>
    <col min="13580" max="13582" width="0" style="2" hidden="1" customWidth="1"/>
    <col min="13583" max="13584" width="14.42578125" style="2" customWidth="1"/>
    <col min="13585" max="13585" width="11.7109375" style="2" customWidth="1"/>
    <col min="13586" max="13586" width="13.28515625" style="2" customWidth="1"/>
    <col min="13587" max="13587" width="10.5703125" style="2" bestFit="1" customWidth="1"/>
    <col min="13588" max="13588" width="13.28515625" style="2" customWidth="1"/>
    <col min="13589" max="13825" width="8.7109375" style="2"/>
    <col min="13826" max="13826" width="17.28515625" style="2" customWidth="1"/>
    <col min="13827" max="13827" width="12.5703125" style="2" customWidth="1"/>
    <col min="13828" max="13828" width="13" style="2" customWidth="1"/>
    <col min="13829" max="13829" width="13.42578125" style="2" customWidth="1"/>
    <col min="13830" max="13830" width="19.5703125" style="2" customWidth="1"/>
    <col min="13831" max="13832" width="17.42578125" style="2" customWidth="1"/>
    <col min="13833" max="13833" width="19.5703125" style="2" customWidth="1"/>
    <col min="13834" max="13834" width="15.85546875" style="2" customWidth="1"/>
    <col min="13835" max="13835" width="14.5703125" style="2" customWidth="1"/>
    <col min="13836" max="13838" width="0" style="2" hidden="1" customWidth="1"/>
    <col min="13839" max="13840" width="14.42578125" style="2" customWidth="1"/>
    <col min="13841" max="13841" width="11.7109375" style="2" customWidth="1"/>
    <col min="13842" max="13842" width="13.28515625" style="2" customWidth="1"/>
    <col min="13843" max="13843" width="10.5703125" style="2" bestFit="1" customWidth="1"/>
    <col min="13844" max="13844" width="13.28515625" style="2" customWidth="1"/>
    <col min="13845" max="14081" width="8.7109375" style="2"/>
    <col min="14082" max="14082" width="17.28515625" style="2" customWidth="1"/>
    <col min="14083" max="14083" width="12.5703125" style="2" customWidth="1"/>
    <col min="14084" max="14084" width="13" style="2" customWidth="1"/>
    <col min="14085" max="14085" width="13.42578125" style="2" customWidth="1"/>
    <col min="14086" max="14086" width="19.5703125" style="2" customWidth="1"/>
    <col min="14087" max="14088" width="17.42578125" style="2" customWidth="1"/>
    <col min="14089" max="14089" width="19.5703125" style="2" customWidth="1"/>
    <col min="14090" max="14090" width="15.85546875" style="2" customWidth="1"/>
    <col min="14091" max="14091" width="14.5703125" style="2" customWidth="1"/>
    <col min="14092" max="14094" width="0" style="2" hidden="1" customWidth="1"/>
    <col min="14095" max="14096" width="14.42578125" style="2" customWidth="1"/>
    <col min="14097" max="14097" width="11.7109375" style="2" customWidth="1"/>
    <col min="14098" max="14098" width="13.28515625" style="2" customWidth="1"/>
    <col min="14099" max="14099" width="10.5703125" style="2" bestFit="1" customWidth="1"/>
    <col min="14100" max="14100" width="13.28515625" style="2" customWidth="1"/>
    <col min="14101" max="14337" width="8.7109375" style="2"/>
    <col min="14338" max="14338" width="17.28515625" style="2" customWidth="1"/>
    <col min="14339" max="14339" width="12.5703125" style="2" customWidth="1"/>
    <col min="14340" max="14340" width="13" style="2" customWidth="1"/>
    <col min="14341" max="14341" width="13.42578125" style="2" customWidth="1"/>
    <col min="14342" max="14342" width="19.5703125" style="2" customWidth="1"/>
    <col min="14343" max="14344" width="17.42578125" style="2" customWidth="1"/>
    <col min="14345" max="14345" width="19.5703125" style="2" customWidth="1"/>
    <col min="14346" max="14346" width="15.85546875" style="2" customWidth="1"/>
    <col min="14347" max="14347" width="14.5703125" style="2" customWidth="1"/>
    <col min="14348" max="14350" width="0" style="2" hidden="1" customWidth="1"/>
    <col min="14351" max="14352" width="14.42578125" style="2" customWidth="1"/>
    <col min="14353" max="14353" width="11.7109375" style="2" customWidth="1"/>
    <col min="14354" max="14354" width="13.28515625" style="2" customWidth="1"/>
    <col min="14355" max="14355" width="10.5703125" style="2" bestFit="1" customWidth="1"/>
    <col min="14356" max="14356" width="13.28515625" style="2" customWidth="1"/>
    <col min="14357" max="14593" width="8.7109375" style="2"/>
    <col min="14594" max="14594" width="17.28515625" style="2" customWidth="1"/>
    <col min="14595" max="14595" width="12.5703125" style="2" customWidth="1"/>
    <col min="14596" max="14596" width="13" style="2" customWidth="1"/>
    <col min="14597" max="14597" width="13.42578125" style="2" customWidth="1"/>
    <col min="14598" max="14598" width="19.5703125" style="2" customWidth="1"/>
    <col min="14599" max="14600" width="17.42578125" style="2" customWidth="1"/>
    <col min="14601" max="14601" width="19.5703125" style="2" customWidth="1"/>
    <col min="14602" max="14602" width="15.85546875" style="2" customWidth="1"/>
    <col min="14603" max="14603" width="14.5703125" style="2" customWidth="1"/>
    <col min="14604" max="14606" width="0" style="2" hidden="1" customWidth="1"/>
    <col min="14607" max="14608" width="14.42578125" style="2" customWidth="1"/>
    <col min="14609" max="14609" width="11.7109375" style="2" customWidth="1"/>
    <col min="14610" max="14610" width="13.28515625" style="2" customWidth="1"/>
    <col min="14611" max="14611" width="10.5703125" style="2" bestFit="1" customWidth="1"/>
    <col min="14612" max="14612" width="13.28515625" style="2" customWidth="1"/>
    <col min="14613" max="14849" width="8.7109375" style="2"/>
    <col min="14850" max="14850" width="17.28515625" style="2" customWidth="1"/>
    <col min="14851" max="14851" width="12.5703125" style="2" customWidth="1"/>
    <col min="14852" max="14852" width="13" style="2" customWidth="1"/>
    <col min="14853" max="14853" width="13.42578125" style="2" customWidth="1"/>
    <col min="14854" max="14854" width="19.5703125" style="2" customWidth="1"/>
    <col min="14855" max="14856" width="17.42578125" style="2" customWidth="1"/>
    <col min="14857" max="14857" width="19.5703125" style="2" customWidth="1"/>
    <col min="14858" max="14858" width="15.85546875" style="2" customWidth="1"/>
    <col min="14859" max="14859" width="14.5703125" style="2" customWidth="1"/>
    <col min="14860" max="14862" width="0" style="2" hidden="1" customWidth="1"/>
    <col min="14863" max="14864" width="14.42578125" style="2" customWidth="1"/>
    <col min="14865" max="14865" width="11.7109375" style="2" customWidth="1"/>
    <col min="14866" max="14866" width="13.28515625" style="2" customWidth="1"/>
    <col min="14867" max="14867" width="10.5703125" style="2" bestFit="1" customWidth="1"/>
    <col min="14868" max="14868" width="13.28515625" style="2" customWidth="1"/>
    <col min="14869" max="15105" width="8.7109375" style="2"/>
    <col min="15106" max="15106" width="17.28515625" style="2" customWidth="1"/>
    <col min="15107" max="15107" width="12.5703125" style="2" customWidth="1"/>
    <col min="15108" max="15108" width="13" style="2" customWidth="1"/>
    <col min="15109" max="15109" width="13.42578125" style="2" customWidth="1"/>
    <col min="15110" max="15110" width="19.5703125" style="2" customWidth="1"/>
    <col min="15111" max="15112" width="17.42578125" style="2" customWidth="1"/>
    <col min="15113" max="15113" width="19.5703125" style="2" customWidth="1"/>
    <col min="15114" max="15114" width="15.85546875" style="2" customWidth="1"/>
    <col min="15115" max="15115" width="14.5703125" style="2" customWidth="1"/>
    <col min="15116" max="15118" width="0" style="2" hidden="1" customWidth="1"/>
    <col min="15119" max="15120" width="14.42578125" style="2" customWidth="1"/>
    <col min="15121" max="15121" width="11.7109375" style="2" customWidth="1"/>
    <col min="15122" max="15122" width="13.28515625" style="2" customWidth="1"/>
    <col min="15123" max="15123" width="10.5703125" style="2" bestFit="1" customWidth="1"/>
    <col min="15124" max="15124" width="13.28515625" style="2" customWidth="1"/>
    <col min="15125" max="15361" width="8.7109375" style="2"/>
    <col min="15362" max="15362" width="17.28515625" style="2" customWidth="1"/>
    <col min="15363" max="15363" width="12.5703125" style="2" customWidth="1"/>
    <col min="15364" max="15364" width="13" style="2" customWidth="1"/>
    <col min="15365" max="15365" width="13.42578125" style="2" customWidth="1"/>
    <col min="15366" max="15366" width="19.5703125" style="2" customWidth="1"/>
    <col min="15367" max="15368" width="17.42578125" style="2" customWidth="1"/>
    <col min="15369" max="15369" width="19.5703125" style="2" customWidth="1"/>
    <col min="15370" max="15370" width="15.85546875" style="2" customWidth="1"/>
    <col min="15371" max="15371" width="14.5703125" style="2" customWidth="1"/>
    <col min="15372" max="15374" width="0" style="2" hidden="1" customWidth="1"/>
    <col min="15375" max="15376" width="14.42578125" style="2" customWidth="1"/>
    <col min="15377" max="15377" width="11.7109375" style="2" customWidth="1"/>
    <col min="15378" max="15378" width="13.28515625" style="2" customWidth="1"/>
    <col min="15379" max="15379" width="10.5703125" style="2" bestFit="1" customWidth="1"/>
    <col min="15380" max="15380" width="13.28515625" style="2" customWidth="1"/>
    <col min="15381" max="15617" width="8.7109375" style="2"/>
    <col min="15618" max="15618" width="17.28515625" style="2" customWidth="1"/>
    <col min="15619" max="15619" width="12.5703125" style="2" customWidth="1"/>
    <col min="15620" max="15620" width="13" style="2" customWidth="1"/>
    <col min="15621" max="15621" width="13.42578125" style="2" customWidth="1"/>
    <col min="15622" max="15622" width="19.5703125" style="2" customWidth="1"/>
    <col min="15623" max="15624" width="17.42578125" style="2" customWidth="1"/>
    <col min="15625" max="15625" width="19.5703125" style="2" customWidth="1"/>
    <col min="15626" max="15626" width="15.85546875" style="2" customWidth="1"/>
    <col min="15627" max="15627" width="14.5703125" style="2" customWidth="1"/>
    <col min="15628" max="15630" width="0" style="2" hidden="1" customWidth="1"/>
    <col min="15631" max="15632" width="14.42578125" style="2" customWidth="1"/>
    <col min="15633" max="15633" width="11.7109375" style="2" customWidth="1"/>
    <col min="15634" max="15634" width="13.28515625" style="2" customWidth="1"/>
    <col min="15635" max="15635" width="10.5703125" style="2" bestFit="1" customWidth="1"/>
    <col min="15636" max="15636" width="13.28515625" style="2" customWidth="1"/>
    <col min="15637" max="15873" width="8.7109375" style="2"/>
    <col min="15874" max="15874" width="17.28515625" style="2" customWidth="1"/>
    <col min="15875" max="15875" width="12.5703125" style="2" customWidth="1"/>
    <col min="15876" max="15876" width="13" style="2" customWidth="1"/>
    <col min="15877" max="15877" width="13.42578125" style="2" customWidth="1"/>
    <col min="15878" max="15878" width="19.5703125" style="2" customWidth="1"/>
    <col min="15879" max="15880" width="17.42578125" style="2" customWidth="1"/>
    <col min="15881" max="15881" width="19.5703125" style="2" customWidth="1"/>
    <col min="15882" max="15882" width="15.85546875" style="2" customWidth="1"/>
    <col min="15883" max="15883" width="14.5703125" style="2" customWidth="1"/>
    <col min="15884" max="15886" width="0" style="2" hidden="1" customWidth="1"/>
    <col min="15887" max="15888" width="14.42578125" style="2" customWidth="1"/>
    <col min="15889" max="15889" width="11.7109375" style="2" customWidth="1"/>
    <col min="15890" max="15890" width="13.28515625" style="2" customWidth="1"/>
    <col min="15891" max="15891" width="10.5703125" style="2" bestFit="1" customWidth="1"/>
    <col min="15892" max="15892" width="13.28515625" style="2" customWidth="1"/>
    <col min="15893" max="16129" width="8.7109375" style="2"/>
    <col min="16130" max="16130" width="17.28515625" style="2" customWidth="1"/>
    <col min="16131" max="16131" width="12.5703125" style="2" customWidth="1"/>
    <col min="16132" max="16132" width="13" style="2" customWidth="1"/>
    <col min="16133" max="16133" width="13.42578125" style="2" customWidth="1"/>
    <col min="16134" max="16134" width="19.5703125" style="2" customWidth="1"/>
    <col min="16135" max="16136" width="17.42578125" style="2" customWidth="1"/>
    <col min="16137" max="16137" width="19.5703125" style="2" customWidth="1"/>
    <col min="16138" max="16138" width="15.85546875" style="2" customWidth="1"/>
    <col min="16139" max="16139" width="14.5703125" style="2" customWidth="1"/>
    <col min="16140" max="16142" width="0" style="2" hidden="1" customWidth="1"/>
    <col min="16143" max="16144" width="14.42578125" style="2" customWidth="1"/>
    <col min="16145" max="16145" width="11.7109375" style="2" customWidth="1"/>
    <col min="16146" max="16146" width="13.28515625" style="2" customWidth="1"/>
    <col min="16147" max="16147" width="10.5703125" style="2" bestFit="1" customWidth="1"/>
    <col min="16148" max="16148" width="13.28515625" style="2" customWidth="1"/>
    <col min="16149" max="16384" width="8.7109375" style="2"/>
  </cols>
  <sheetData>
    <row r="2" spans="1:20" ht="21">
      <c r="A2" s="1" t="s">
        <v>0</v>
      </c>
    </row>
    <row r="3" spans="1:20">
      <c r="A3" s="3" t="str">
        <f>'[39]Air Bawah Tanah'!A3</f>
        <v>Bulan :  November 2020</v>
      </c>
      <c r="P3" s="4"/>
    </row>
    <row r="4" spans="1:20">
      <c r="L4" s="2" t="s">
        <v>1</v>
      </c>
      <c r="M4" s="2" t="s">
        <v>2</v>
      </c>
    </row>
    <row r="5" spans="1:20" ht="32.25" customHeight="1">
      <c r="A5" s="5" t="s">
        <v>3</v>
      </c>
      <c r="B5" s="5" t="s">
        <v>4</v>
      </c>
      <c r="C5" s="5" t="s">
        <v>5</v>
      </c>
      <c r="D5" s="5" t="s">
        <v>25</v>
      </c>
      <c r="E5" s="6" t="s">
        <v>6</v>
      </c>
      <c r="F5" s="7" t="s">
        <v>7</v>
      </c>
      <c r="G5" s="8" t="s">
        <v>8</v>
      </c>
      <c r="H5" s="9" t="s">
        <v>9</v>
      </c>
      <c r="I5" s="10" t="s">
        <v>10</v>
      </c>
      <c r="J5" s="6" t="s">
        <v>11</v>
      </c>
      <c r="L5" s="11">
        <v>3400</v>
      </c>
      <c r="M5" s="11">
        <v>12000</v>
      </c>
      <c r="O5" s="12" t="s">
        <v>12</v>
      </c>
      <c r="P5" s="12"/>
    </row>
    <row r="6" spans="1:20" s="62" customFormat="1" ht="24.95" customHeight="1">
      <c r="A6" s="13" t="s">
        <v>17</v>
      </c>
      <c r="B6" s="52">
        <v>6.54</v>
      </c>
      <c r="C6" s="56">
        <v>15.59</v>
      </c>
      <c r="D6" s="117">
        <f>E6*1000/2678400</f>
        <v>3.559797099351687</v>
      </c>
      <c r="E6" s="67">
        <v>9534.5605509035595</v>
      </c>
      <c r="F6" s="57">
        <v>400</v>
      </c>
      <c r="G6" s="57">
        <v>0</v>
      </c>
      <c r="H6" s="58">
        <v>75</v>
      </c>
      <c r="I6" s="27">
        <f>(F6*3850)+(G6*16500)+(H6*17600)</f>
        <v>2860000</v>
      </c>
      <c r="J6" s="21">
        <f>I6/E6</f>
        <v>299.9613862359883</v>
      </c>
      <c r="K6" s="59"/>
      <c r="L6" s="60">
        <f>F6*$L$5</f>
        <v>1360000</v>
      </c>
      <c r="M6" s="60">
        <f>G6*$M$5</f>
        <v>0</v>
      </c>
      <c r="N6" s="60">
        <f>L6+M6</f>
        <v>1360000</v>
      </c>
      <c r="O6" s="61">
        <f>F6/30</f>
        <v>13.333333333333334</v>
      </c>
      <c r="P6" s="61">
        <f>O6*220</f>
        <v>2933.3333333333335</v>
      </c>
      <c r="Q6" s="61">
        <f>G6/30</f>
        <v>0</v>
      </c>
      <c r="R6" s="61">
        <f>Q6*220</f>
        <v>0</v>
      </c>
    </row>
    <row r="7" spans="1:20" s="62" customFormat="1" ht="24.95" customHeight="1">
      <c r="A7" s="13" t="s">
        <v>19</v>
      </c>
      <c r="B7" s="52">
        <v>6.21</v>
      </c>
      <c r="C7" s="56">
        <v>10.95</v>
      </c>
      <c r="D7" s="117">
        <f t="shared" ref="D7:D8" si="0">E7*1000/2678400</f>
        <v>0.50594758064516132</v>
      </c>
      <c r="E7" s="49">
        <v>1355.13</v>
      </c>
      <c r="F7" s="63">
        <v>50</v>
      </c>
      <c r="G7" s="64">
        <v>0</v>
      </c>
      <c r="H7" s="65">
        <v>25</v>
      </c>
      <c r="I7" s="27">
        <f>(F7*3850)+(G7*16500)+(H7*17600)</f>
        <v>632500</v>
      </c>
      <c r="J7" s="21">
        <f>I7/E7</f>
        <v>466.74488794433</v>
      </c>
      <c r="K7" s="59"/>
      <c r="L7" s="60">
        <f>F7*$L$5</f>
        <v>170000</v>
      </c>
      <c r="M7" s="66"/>
      <c r="N7" s="60"/>
      <c r="O7" s="61">
        <f>F7/30</f>
        <v>1.6666666666666667</v>
      </c>
      <c r="P7" s="61">
        <f>O7*220</f>
        <v>366.66666666666669</v>
      </c>
      <c r="Q7" s="61">
        <f>G7/30</f>
        <v>0</v>
      </c>
      <c r="R7" s="61">
        <f>Q7*220</f>
        <v>0</v>
      </c>
    </row>
    <row r="8" spans="1:20" s="62" customFormat="1" ht="24.95" customHeight="1">
      <c r="A8" s="13" t="s">
        <v>20</v>
      </c>
      <c r="B8" s="52">
        <v>6.46</v>
      </c>
      <c r="C8" s="56">
        <v>15.33</v>
      </c>
      <c r="D8" s="117">
        <f t="shared" si="0"/>
        <v>26.162470131421745</v>
      </c>
      <c r="E8" s="49">
        <v>70073.56</v>
      </c>
      <c r="F8" s="13">
        <v>4025</v>
      </c>
      <c r="G8" s="13">
        <v>0</v>
      </c>
      <c r="H8" s="58">
        <v>3475</v>
      </c>
      <c r="I8" s="27">
        <f>(F8*3850)+(G8*16500)+(H8*17600)</f>
        <v>76656250</v>
      </c>
      <c r="J8" s="21">
        <f>I8/E8</f>
        <v>1093.9397113547536</v>
      </c>
      <c r="K8" s="59"/>
      <c r="L8" s="60">
        <f>F8*$L$5</f>
        <v>13685000</v>
      </c>
      <c r="M8" s="66"/>
      <c r="N8" s="60"/>
      <c r="O8" s="61">
        <f>F8/30</f>
        <v>134.16666666666666</v>
      </c>
      <c r="P8" s="61">
        <f>O8*220</f>
        <v>29516.666666666664</v>
      </c>
      <c r="Q8" s="61">
        <f>G8/30</f>
        <v>0</v>
      </c>
      <c r="R8" s="61">
        <f>Q8*220</f>
        <v>0</v>
      </c>
    </row>
    <row r="9" spans="1:20" ht="24.95" customHeight="1">
      <c r="A9" s="36" t="s">
        <v>22</v>
      </c>
      <c r="B9" s="37">
        <f>AVERAGE(B6:B8)</f>
        <v>6.4033333333333333</v>
      </c>
      <c r="C9" s="38">
        <f>AVERAGE(C6:C8)</f>
        <v>13.956666666666665</v>
      </c>
      <c r="D9" s="37">
        <f>AVERAGE(D6:D8)</f>
        <v>10.076071603806199</v>
      </c>
      <c r="E9" s="39">
        <f>SUM(E6:E8)</f>
        <v>80963.250550903555</v>
      </c>
      <c r="F9" s="39">
        <f>SUM(F6:F8)</f>
        <v>4475</v>
      </c>
      <c r="G9" s="39">
        <f>SUM(G6:G8)</f>
        <v>0</v>
      </c>
      <c r="H9" s="39">
        <f>SUM(H6:H8)</f>
        <v>3575</v>
      </c>
      <c r="I9" s="40">
        <f>SUM(I6:I8)</f>
        <v>80148750</v>
      </c>
      <c r="J9" s="40">
        <f>I9/E9</f>
        <v>989.93987339488729</v>
      </c>
      <c r="O9" s="41"/>
      <c r="Q9" s="12"/>
      <c r="R9" s="12"/>
    </row>
    <row r="10" spans="1:20">
      <c r="N10" s="42"/>
      <c r="Q10" s="12"/>
      <c r="R10" s="12"/>
      <c r="T10" s="43"/>
    </row>
    <row r="11" spans="1:20">
      <c r="E11" s="44"/>
      <c r="F11" s="45">
        <f>F9*3850</f>
        <v>17228750</v>
      </c>
      <c r="G11" s="22">
        <f>G9*16500</f>
        <v>0</v>
      </c>
      <c r="H11" s="22"/>
      <c r="I11" s="45">
        <f>F11+G11</f>
        <v>17228750</v>
      </c>
      <c r="T11" s="4"/>
    </row>
    <row r="12" spans="1:20">
      <c r="F12" s="12"/>
      <c r="G12" s="12"/>
      <c r="H12" s="12"/>
      <c r="I12" s="46">
        <f>I11/E9</f>
        <v>212.79716269751137</v>
      </c>
    </row>
    <row r="15" spans="1:20">
      <c r="E15" s="44"/>
    </row>
  </sheetData>
  <sheetProtection selectLockedCells="1" selectUnlockedCells="1"/>
  <pageMargins left="0.7" right="0.7" top="0.75" bottom="0.75" header="0.51180555555555551" footer="0.51180555555555551"/>
  <pageSetup firstPageNumber="0" orientation="portrait" horizontalDpi="300" verticalDpi="300" r:id="rId1"/>
  <headerFooter alignWithMargins="0"/>
  <legacy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>
    <tabColor rgb="FF00B050"/>
  </sheetPr>
  <dimension ref="A2:T15"/>
  <sheetViews>
    <sheetView zoomScale="85" zoomScaleNormal="85" workbookViewId="0">
      <selection activeCell="C19" sqref="C19"/>
    </sheetView>
  </sheetViews>
  <sheetFormatPr defaultRowHeight="15"/>
  <cols>
    <col min="1" max="1" width="17.28515625" style="2" customWidth="1"/>
    <col min="2" max="2" width="12.5703125" style="2" customWidth="1"/>
    <col min="3" max="3" width="13" style="2" customWidth="1"/>
    <col min="4" max="4" width="18" style="2" bestFit="1" customWidth="1"/>
    <col min="5" max="5" width="13.42578125" style="2" customWidth="1"/>
    <col min="6" max="6" width="19.5703125" style="2" customWidth="1"/>
    <col min="7" max="8" width="17.42578125" style="2" customWidth="1"/>
    <col min="9" max="9" width="19.5703125" style="2" customWidth="1"/>
    <col min="10" max="10" width="15.85546875" style="2" customWidth="1"/>
    <col min="11" max="11" width="14.5703125" style="2" customWidth="1"/>
    <col min="12" max="14" width="0" style="2" hidden="1" customWidth="1"/>
    <col min="15" max="16" width="14.42578125" style="2" customWidth="1"/>
    <col min="17" max="17" width="11.7109375" style="2" customWidth="1"/>
    <col min="18" max="18" width="13.28515625" style="2" customWidth="1"/>
    <col min="19" max="19" width="10.5703125" style="2" bestFit="1" customWidth="1"/>
    <col min="20" max="20" width="13.28515625" style="2" customWidth="1"/>
    <col min="21" max="257" width="8.7109375" style="2"/>
    <col min="258" max="258" width="17.28515625" style="2" customWidth="1"/>
    <col min="259" max="259" width="12.5703125" style="2" customWidth="1"/>
    <col min="260" max="260" width="13" style="2" customWidth="1"/>
    <col min="261" max="261" width="13.42578125" style="2" customWidth="1"/>
    <col min="262" max="262" width="19.5703125" style="2" customWidth="1"/>
    <col min="263" max="264" width="17.42578125" style="2" customWidth="1"/>
    <col min="265" max="265" width="19.5703125" style="2" customWidth="1"/>
    <col min="266" max="266" width="15.85546875" style="2" customWidth="1"/>
    <col min="267" max="267" width="14.5703125" style="2" customWidth="1"/>
    <col min="268" max="270" width="0" style="2" hidden="1" customWidth="1"/>
    <col min="271" max="272" width="14.42578125" style="2" customWidth="1"/>
    <col min="273" max="273" width="11.7109375" style="2" customWidth="1"/>
    <col min="274" max="274" width="13.28515625" style="2" customWidth="1"/>
    <col min="275" max="275" width="10.5703125" style="2" bestFit="1" customWidth="1"/>
    <col min="276" max="276" width="13.28515625" style="2" customWidth="1"/>
    <col min="277" max="513" width="8.7109375" style="2"/>
    <col min="514" max="514" width="17.28515625" style="2" customWidth="1"/>
    <col min="515" max="515" width="12.5703125" style="2" customWidth="1"/>
    <col min="516" max="516" width="13" style="2" customWidth="1"/>
    <col min="517" max="517" width="13.42578125" style="2" customWidth="1"/>
    <col min="518" max="518" width="19.5703125" style="2" customWidth="1"/>
    <col min="519" max="520" width="17.42578125" style="2" customWidth="1"/>
    <col min="521" max="521" width="19.5703125" style="2" customWidth="1"/>
    <col min="522" max="522" width="15.85546875" style="2" customWidth="1"/>
    <col min="523" max="523" width="14.5703125" style="2" customWidth="1"/>
    <col min="524" max="526" width="0" style="2" hidden="1" customWidth="1"/>
    <col min="527" max="528" width="14.42578125" style="2" customWidth="1"/>
    <col min="529" max="529" width="11.7109375" style="2" customWidth="1"/>
    <col min="530" max="530" width="13.28515625" style="2" customWidth="1"/>
    <col min="531" max="531" width="10.5703125" style="2" bestFit="1" customWidth="1"/>
    <col min="532" max="532" width="13.28515625" style="2" customWidth="1"/>
    <col min="533" max="769" width="8.7109375" style="2"/>
    <col min="770" max="770" width="17.28515625" style="2" customWidth="1"/>
    <col min="771" max="771" width="12.5703125" style="2" customWidth="1"/>
    <col min="772" max="772" width="13" style="2" customWidth="1"/>
    <col min="773" max="773" width="13.42578125" style="2" customWidth="1"/>
    <col min="774" max="774" width="19.5703125" style="2" customWidth="1"/>
    <col min="775" max="776" width="17.42578125" style="2" customWidth="1"/>
    <col min="777" max="777" width="19.5703125" style="2" customWidth="1"/>
    <col min="778" max="778" width="15.85546875" style="2" customWidth="1"/>
    <col min="779" max="779" width="14.5703125" style="2" customWidth="1"/>
    <col min="780" max="782" width="0" style="2" hidden="1" customWidth="1"/>
    <col min="783" max="784" width="14.42578125" style="2" customWidth="1"/>
    <col min="785" max="785" width="11.7109375" style="2" customWidth="1"/>
    <col min="786" max="786" width="13.28515625" style="2" customWidth="1"/>
    <col min="787" max="787" width="10.5703125" style="2" bestFit="1" customWidth="1"/>
    <col min="788" max="788" width="13.28515625" style="2" customWidth="1"/>
    <col min="789" max="1025" width="8.7109375" style="2"/>
    <col min="1026" max="1026" width="17.28515625" style="2" customWidth="1"/>
    <col min="1027" max="1027" width="12.5703125" style="2" customWidth="1"/>
    <col min="1028" max="1028" width="13" style="2" customWidth="1"/>
    <col min="1029" max="1029" width="13.42578125" style="2" customWidth="1"/>
    <col min="1030" max="1030" width="19.5703125" style="2" customWidth="1"/>
    <col min="1031" max="1032" width="17.42578125" style="2" customWidth="1"/>
    <col min="1033" max="1033" width="19.5703125" style="2" customWidth="1"/>
    <col min="1034" max="1034" width="15.85546875" style="2" customWidth="1"/>
    <col min="1035" max="1035" width="14.5703125" style="2" customWidth="1"/>
    <col min="1036" max="1038" width="0" style="2" hidden="1" customWidth="1"/>
    <col min="1039" max="1040" width="14.42578125" style="2" customWidth="1"/>
    <col min="1041" max="1041" width="11.7109375" style="2" customWidth="1"/>
    <col min="1042" max="1042" width="13.28515625" style="2" customWidth="1"/>
    <col min="1043" max="1043" width="10.5703125" style="2" bestFit="1" customWidth="1"/>
    <col min="1044" max="1044" width="13.28515625" style="2" customWidth="1"/>
    <col min="1045" max="1281" width="8.7109375" style="2"/>
    <col min="1282" max="1282" width="17.28515625" style="2" customWidth="1"/>
    <col min="1283" max="1283" width="12.5703125" style="2" customWidth="1"/>
    <col min="1284" max="1284" width="13" style="2" customWidth="1"/>
    <col min="1285" max="1285" width="13.42578125" style="2" customWidth="1"/>
    <col min="1286" max="1286" width="19.5703125" style="2" customWidth="1"/>
    <col min="1287" max="1288" width="17.42578125" style="2" customWidth="1"/>
    <col min="1289" max="1289" width="19.5703125" style="2" customWidth="1"/>
    <col min="1290" max="1290" width="15.85546875" style="2" customWidth="1"/>
    <col min="1291" max="1291" width="14.5703125" style="2" customWidth="1"/>
    <col min="1292" max="1294" width="0" style="2" hidden="1" customWidth="1"/>
    <col min="1295" max="1296" width="14.42578125" style="2" customWidth="1"/>
    <col min="1297" max="1297" width="11.7109375" style="2" customWidth="1"/>
    <col min="1298" max="1298" width="13.28515625" style="2" customWidth="1"/>
    <col min="1299" max="1299" width="10.5703125" style="2" bestFit="1" customWidth="1"/>
    <col min="1300" max="1300" width="13.28515625" style="2" customWidth="1"/>
    <col min="1301" max="1537" width="8.7109375" style="2"/>
    <col min="1538" max="1538" width="17.28515625" style="2" customWidth="1"/>
    <col min="1539" max="1539" width="12.5703125" style="2" customWidth="1"/>
    <col min="1540" max="1540" width="13" style="2" customWidth="1"/>
    <col min="1541" max="1541" width="13.42578125" style="2" customWidth="1"/>
    <col min="1542" max="1542" width="19.5703125" style="2" customWidth="1"/>
    <col min="1543" max="1544" width="17.42578125" style="2" customWidth="1"/>
    <col min="1545" max="1545" width="19.5703125" style="2" customWidth="1"/>
    <col min="1546" max="1546" width="15.85546875" style="2" customWidth="1"/>
    <col min="1547" max="1547" width="14.5703125" style="2" customWidth="1"/>
    <col min="1548" max="1550" width="0" style="2" hidden="1" customWidth="1"/>
    <col min="1551" max="1552" width="14.42578125" style="2" customWidth="1"/>
    <col min="1553" max="1553" width="11.7109375" style="2" customWidth="1"/>
    <col min="1554" max="1554" width="13.28515625" style="2" customWidth="1"/>
    <col min="1555" max="1555" width="10.5703125" style="2" bestFit="1" customWidth="1"/>
    <col min="1556" max="1556" width="13.28515625" style="2" customWidth="1"/>
    <col min="1557" max="1793" width="8.7109375" style="2"/>
    <col min="1794" max="1794" width="17.28515625" style="2" customWidth="1"/>
    <col min="1795" max="1795" width="12.5703125" style="2" customWidth="1"/>
    <col min="1796" max="1796" width="13" style="2" customWidth="1"/>
    <col min="1797" max="1797" width="13.42578125" style="2" customWidth="1"/>
    <col min="1798" max="1798" width="19.5703125" style="2" customWidth="1"/>
    <col min="1799" max="1800" width="17.42578125" style="2" customWidth="1"/>
    <col min="1801" max="1801" width="19.5703125" style="2" customWidth="1"/>
    <col min="1802" max="1802" width="15.85546875" style="2" customWidth="1"/>
    <col min="1803" max="1803" width="14.5703125" style="2" customWidth="1"/>
    <col min="1804" max="1806" width="0" style="2" hidden="1" customWidth="1"/>
    <col min="1807" max="1808" width="14.42578125" style="2" customWidth="1"/>
    <col min="1809" max="1809" width="11.7109375" style="2" customWidth="1"/>
    <col min="1810" max="1810" width="13.28515625" style="2" customWidth="1"/>
    <col min="1811" max="1811" width="10.5703125" style="2" bestFit="1" customWidth="1"/>
    <col min="1812" max="1812" width="13.28515625" style="2" customWidth="1"/>
    <col min="1813" max="2049" width="8.7109375" style="2"/>
    <col min="2050" max="2050" width="17.28515625" style="2" customWidth="1"/>
    <col min="2051" max="2051" width="12.5703125" style="2" customWidth="1"/>
    <col min="2052" max="2052" width="13" style="2" customWidth="1"/>
    <col min="2053" max="2053" width="13.42578125" style="2" customWidth="1"/>
    <col min="2054" max="2054" width="19.5703125" style="2" customWidth="1"/>
    <col min="2055" max="2056" width="17.42578125" style="2" customWidth="1"/>
    <col min="2057" max="2057" width="19.5703125" style="2" customWidth="1"/>
    <col min="2058" max="2058" width="15.85546875" style="2" customWidth="1"/>
    <col min="2059" max="2059" width="14.5703125" style="2" customWidth="1"/>
    <col min="2060" max="2062" width="0" style="2" hidden="1" customWidth="1"/>
    <col min="2063" max="2064" width="14.42578125" style="2" customWidth="1"/>
    <col min="2065" max="2065" width="11.7109375" style="2" customWidth="1"/>
    <col min="2066" max="2066" width="13.28515625" style="2" customWidth="1"/>
    <col min="2067" max="2067" width="10.5703125" style="2" bestFit="1" customWidth="1"/>
    <col min="2068" max="2068" width="13.28515625" style="2" customWidth="1"/>
    <col min="2069" max="2305" width="8.7109375" style="2"/>
    <col min="2306" max="2306" width="17.28515625" style="2" customWidth="1"/>
    <col min="2307" max="2307" width="12.5703125" style="2" customWidth="1"/>
    <col min="2308" max="2308" width="13" style="2" customWidth="1"/>
    <col min="2309" max="2309" width="13.42578125" style="2" customWidth="1"/>
    <col min="2310" max="2310" width="19.5703125" style="2" customWidth="1"/>
    <col min="2311" max="2312" width="17.42578125" style="2" customWidth="1"/>
    <col min="2313" max="2313" width="19.5703125" style="2" customWidth="1"/>
    <col min="2314" max="2314" width="15.85546875" style="2" customWidth="1"/>
    <col min="2315" max="2315" width="14.5703125" style="2" customWidth="1"/>
    <col min="2316" max="2318" width="0" style="2" hidden="1" customWidth="1"/>
    <col min="2319" max="2320" width="14.42578125" style="2" customWidth="1"/>
    <col min="2321" max="2321" width="11.7109375" style="2" customWidth="1"/>
    <col min="2322" max="2322" width="13.28515625" style="2" customWidth="1"/>
    <col min="2323" max="2323" width="10.5703125" style="2" bestFit="1" customWidth="1"/>
    <col min="2324" max="2324" width="13.28515625" style="2" customWidth="1"/>
    <col min="2325" max="2561" width="8.7109375" style="2"/>
    <col min="2562" max="2562" width="17.28515625" style="2" customWidth="1"/>
    <col min="2563" max="2563" width="12.5703125" style="2" customWidth="1"/>
    <col min="2564" max="2564" width="13" style="2" customWidth="1"/>
    <col min="2565" max="2565" width="13.42578125" style="2" customWidth="1"/>
    <col min="2566" max="2566" width="19.5703125" style="2" customWidth="1"/>
    <col min="2567" max="2568" width="17.42578125" style="2" customWidth="1"/>
    <col min="2569" max="2569" width="19.5703125" style="2" customWidth="1"/>
    <col min="2570" max="2570" width="15.85546875" style="2" customWidth="1"/>
    <col min="2571" max="2571" width="14.5703125" style="2" customWidth="1"/>
    <col min="2572" max="2574" width="0" style="2" hidden="1" customWidth="1"/>
    <col min="2575" max="2576" width="14.42578125" style="2" customWidth="1"/>
    <col min="2577" max="2577" width="11.7109375" style="2" customWidth="1"/>
    <col min="2578" max="2578" width="13.28515625" style="2" customWidth="1"/>
    <col min="2579" max="2579" width="10.5703125" style="2" bestFit="1" customWidth="1"/>
    <col min="2580" max="2580" width="13.28515625" style="2" customWidth="1"/>
    <col min="2581" max="2817" width="8.7109375" style="2"/>
    <col min="2818" max="2818" width="17.28515625" style="2" customWidth="1"/>
    <col min="2819" max="2819" width="12.5703125" style="2" customWidth="1"/>
    <col min="2820" max="2820" width="13" style="2" customWidth="1"/>
    <col min="2821" max="2821" width="13.42578125" style="2" customWidth="1"/>
    <col min="2822" max="2822" width="19.5703125" style="2" customWidth="1"/>
    <col min="2823" max="2824" width="17.42578125" style="2" customWidth="1"/>
    <col min="2825" max="2825" width="19.5703125" style="2" customWidth="1"/>
    <col min="2826" max="2826" width="15.85546875" style="2" customWidth="1"/>
    <col min="2827" max="2827" width="14.5703125" style="2" customWidth="1"/>
    <col min="2828" max="2830" width="0" style="2" hidden="1" customWidth="1"/>
    <col min="2831" max="2832" width="14.42578125" style="2" customWidth="1"/>
    <col min="2833" max="2833" width="11.7109375" style="2" customWidth="1"/>
    <col min="2834" max="2834" width="13.28515625" style="2" customWidth="1"/>
    <col min="2835" max="2835" width="10.5703125" style="2" bestFit="1" customWidth="1"/>
    <col min="2836" max="2836" width="13.28515625" style="2" customWidth="1"/>
    <col min="2837" max="3073" width="8.7109375" style="2"/>
    <col min="3074" max="3074" width="17.28515625" style="2" customWidth="1"/>
    <col min="3075" max="3075" width="12.5703125" style="2" customWidth="1"/>
    <col min="3076" max="3076" width="13" style="2" customWidth="1"/>
    <col min="3077" max="3077" width="13.42578125" style="2" customWidth="1"/>
    <col min="3078" max="3078" width="19.5703125" style="2" customWidth="1"/>
    <col min="3079" max="3080" width="17.42578125" style="2" customWidth="1"/>
    <col min="3081" max="3081" width="19.5703125" style="2" customWidth="1"/>
    <col min="3082" max="3082" width="15.85546875" style="2" customWidth="1"/>
    <col min="3083" max="3083" width="14.5703125" style="2" customWidth="1"/>
    <col min="3084" max="3086" width="0" style="2" hidden="1" customWidth="1"/>
    <col min="3087" max="3088" width="14.42578125" style="2" customWidth="1"/>
    <col min="3089" max="3089" width="11.7109375" style="2" customWidth="1"/>
    <col min="3090" max="3090" width="13.28515625" style="2" customWidth="1"/>
    <col min="3091" max="3091" width="10.5703125" style="2" bestFit="1" customWidth="1"/>
    <col min="3092" max="3092" width="13.28515625" style="2" customWidth="1"/>
    <col min="3093" max="3329" width="8.7109375" style="2"/>
    <col min="3330" max="3330" width="17.28515625" style="2" customWidth="1"/>
    <col min="3331" max="3331" width="12.5703125" style="2" customWidth="1"/>
    <col min="3332" max="3332" width="13" style="2" customWidth="1"/>
    <col min="3333" max="3333" width="13.42578125" style="2" customWidth="1"/>
    <col min="3334" max="3334" width="19.5703125" style="2" customWidth="1"/>
    <col min="3335" max="3336" width="17.42578125" style="2" customWidth="1"/>
    <col min="3337" max="3337" width="19.5703125" style="2" customWidth="1"/>
    <col min="3338" max="3338" width="15.85546875" style="2" customWidth="1"/>
    <col min="3339" max="3339" width="14.5703125" style="2" customWidth="1"/>
    <col min="3340" max="3342" width="0" style="2" hidden="1" customWidth="1"/>
    <col min="3343" max="3344" width="14.42578125" style="2" customWidth="1"/>
    <col min="3345" max="3345" width="11.7109375" style="2" customWidth="1"/>
    <col min="3346" max="3346" width="13.28515625" style="2" customWidth="1"/>
    <col min="3347" max="3347" width="10.5703125" style="2" bestFit="1" customWidth="1"/>
    <col min="3348" max="3348" width="13.28515625" style="2" customWidth="1"/>
    <col min="3349" max="3585" width="8.7109375" style="2"/>
    <col min="3586" max="3586" width="17.28515625" style="2" customWidth="1"/>
    <col min="3587" max="3587" width="12.5703125" style="2" customWidth="1"/>
    <col min="3588" max="3588" width="13" style="2" customWidth="1"/>
    <col min="3589" max="3589" width="13.42578125" style="2" customWidth="1"/>
    <col min="3590" max="3590" width="19.5703125" style="2" customWidth="1"/>
    <col min="3591" max="3592" width="17.42578125" style="2" customWidth="1"/>
    <col min="3593" max="3593" width="19.5703125" style="2" customWidth="1"/>
    <col min="3594" max="3594" width="15.85546875" style="2" customWidth="1"/>
    <col min="3595" max="3595" width="14.5703125" style="2" customWidth="1"/>
    <col min="3596" max="3598" width="0" style="2" hidden="1" customWidth="1"/>
    <col min="3599" max="3600" width="14.42578125" style="2" customWidth="1"/>
    <col min="3601" max="3601" width="11.7109375" style="2" customWidth="1"/>
    <col min="3602" max="3602" width="13.28515625" style="2" customWidth="1"/>
    <col min="3603" max="3603" width="10.5703125" style="2" bestFit="1" customWidth="1"/>
    <col min="3604" max="3604" width="13.28515625" style="2" customWidth="1"/>
    <col min="3605" max="3841" width="8.7109375" style="2"/>
    <col min="3842" max="3842" width="17.28515625" style="2" customWidth="1"/>
    <col min="3843" max="3843" width="12.5703125" style="2" customWidth="1"/>
    <col min="3844" max="3844" width="13" style="2" customWidth="1"/>
    <col min="3845" max="3845" width="13.42578125" style="2" customWidth="1"/>
    <col min="3846" max="3846" width="19.5703125" style="2" customWidth="1"/>
    <col min="3847" max="3848" width="17.42578125" style="2" customWidth="1"/>
    <col min="3849" max="3849" width="19.5703125" style="2" customWidth="1"/>
    <col min="3850" max="3850" width="15.85546875" style="2" customWidth="1"/>
    <col min="3851" max="3851" width="14.5703125" style="2" customWidth="1"/>
    <col min="3852" max="3854" width="0" style="2" hidden="1" customWidth="1"/>
    <col min="3855" max="3856" width="14.42578125" style="2" customWidth="1"/>
    <col min="3857" max="3857" width="11.7109375" style="2" customWidth="1"/>
    <col min="3858" max="3858" width="13.28515625" style="2" customWidth="1"/>
    <col min="3859" max="3859" width="10.5703125" style="2" bestFit="1" customWidth="1"/>
    <col min="3860" max="3860" width="13.28515625" style="2" customWidth="1"/>
    <col min="3861" max="4097" width="8.7109375" style="2"/>
    <col min="4098" max="4098" width="17.28515625" style="2" customWidth="1"/>
    <col min="4099" max="4099" width="12.5703125" style="2" customWidth="1"/>
    <col min="4100" max="4100" width="13" style="2" customWidth="1"/>
    <col min="4101" max="4101" width="13.42578125" style="2" customWidth="1"/>
    <col min="4102" max="4102" width="19.5703125" style="2" customWidth="1"/>
    <col min="4103" max="4104" width="17.42578125" style="2" customWidth="1"/>
    <col min="4105" max="4105" width="19.5703125" style="2" customWidth="1"/>
    <col min="4106" max="4106" width="15.85546875" style="2" customWidth="1"/>
    <col min="4107" max="4107" width="14.5703125" style="2" customWidth="1"/>
    <col min="4108" max="4110" width="0" style="2" hidden="1" customWidth="1"/>
    <col min="4111" max="4112" width="14.42578125" style="2" customWidth="1"/>
    <col min="4113" max="4113" width="11.7109375" style="2" customWidth="1"/>
    <col min="4114" max="4114" width="13.28515625" style="2" customWidth="1"/>
    <col min="4115" max="4115" width="10.5703125" style="2" bestFit="1" customWidth="1"/>
    <col min="4116" max="4116" width="13.28515625" style="2" customWidth="1"/>
    <col min="4117" max="4353" width="8.7109375" style="2"/>
    <col min="4354" max="4354" width="17.28515625" style="2" customWidth="1"/>
    <col min="4355" max="4355" width="12.5703125" style="2" customWidth="1"/>
    <col min="4356" max="4356" width="13" style="2" customWidth="1"/>
    <col min="4357" max="4357" width="13.42578125" style="2" customWidth="1"/>
    <col min="4358" max="4358" width="19.5703125" style="2" customWidth="1"/>
    <col min="4359" max="4360" width="17.42578125" style="2" customWidth="1"/>
    <col min="4361" max="4361" width="19.5703125" style="2" customWidth="1"/>
    <col min="4362" max="4362" width="15.85546875" style="2" customWidth="1"/>
    <col min="4363" max="4363" width="14.5703125" style="2" customWidth="1"/>
    <col min="4364" max="4366" width="0" style="2" hidden="1" customWidth="1"/>
    <col min="4367" max="4368" width="14.42578125" style="2" customWidth="1"/>
    <col min="4369" max="4369" width="11.7109375" style="2" customWidth="1"/>
    <col min="4370" max="4370" width="13.28515625" style="2" customWidth="1"/>
    <col min="4371" max="4371" width="10.5703125" style="2" bestFit="1" customWidth="1"/>
    <col min="4372" max="4372" width="13.28515625" style="2" customWidth="1"/>
    <col min="4373" max="4609" width="8.7109375" style="2"/>
    <col min="4610" max="4610" width="17.28515625" style="2" customWidth="1"/>
    <col min="4611" max="4611" width="12.5703125" style="2" customWidth="1"/>
    <col min="4612" max="4612" width="13" style="2" customWidth="1"/>
    <col min="4613" max="4613" width="13.42578125" style="2" customWidth="1"/>
    <col min="4614" max="4614" width="19.5703125" style="2" customWidth="1"/>
    <col min="4615" max="4616" width="17.42578125" style="2" customWidth="1"/>
    <col min="4617" max="4617" width="19.5703125" style="2" customWidth="1"/>
    <col min="4618" max="4618" width="15.85546875" style="2" customWidth="1"/>
    <col min="4619" max="4619" width="14.5703125" style="2" customWidth="1"/>
    <col min="4620" max="4622" width="0" style="2" hidden="1" customWidth="1"/>
    <col min="4623" max="4624" width="14.42578125" style="2" customWidth="1"/>
    <col min="4625" max="4625" width="11.7109375" style="2" customWidth="1"/>
    <col min="4626" max="4626" width="13.28515625" style="2" customWidth="1"/>
    <col min="4627" max="4627" width="10.5703125" style="2" bestFit="1" customWidth="1"/>
    <col min="4628" max="4628" width="13.28515625" style="2" customWidth="1"/>
    <col min="4629" max="4865" width="8.7109375" style="2"/>
    <col min="4866" max="4866" width="17.28515625" style="2" customWidth="1"/>
    <col min="4867" max="4867" width="12.5703125" style="2" customWidth="1"/>
    <col min="4868" max="4868" width="13" style="2" customWidth="1"/>
    <col min="4869" max="4869" width="13.42578125" style="2" customWidth="1"/>
    <col min="4870" max="4870" width="19.5703125" style="2" customWidth="1"/>
    <col min="4871" max="4872" width="17.42578125" style="2" customWidth="1"/>
    <col min="4873" max="4873" width="19.5703125" style="2" customWidth="1"/>
    <col min="4874" max="4874" width="15.85546875" style="2" customWidth="1"/>
    <col min="4875" max="4875" width="14.5703125" style="2" customWidth="1"/>
    <col min="4876" max="4878" width="0" style="2" hidden="1" customWidth="1"/>
    <col min="4879" max="4880" width="14.42578125" style="2" customWidth="1"/>
    <col min="4881" max="4881" width="11.7109375" style="2" customWidth="1"/>
    <col min="4882" max="4882" width="13.28515625" style="2" customWidth="1"/>
    <col min="4883" max="4883" width="10.5703125" style="2" bestFit="1" customWidth="1"/>
    <col min="4884" max="4884" width="13.28515625" style="2" customWidth="1"/>
    <col min="4885" max="5121" width="8.7109375" style="2"/>
    <col min="5122" max="5122" width="17.28515625" style="2" customWidth="1"/>
    <col min="5123" max="5123" width="12.5703125" style="2" customWidth="1"/>
    <col min="5124" max="5124" width="13" style="2" customWidth="1"/>
    <col min="5125" max="5125" width="13.42578125" style="2" customWidth="1"/>
    <col min="5126" max="5126" width="19.5703125" style="2" customWidth="1"/>
    <col min="5127" max="5128" width="17.42578125" style="2" customWidth="1"/>
    <col min="5129" max="5129" width="19.5703125" style="2" customWidth="1"/>
    <col min="5130" max="5130" width="15.85546875" style="2" customWidth="1"/>
    <col min="5131" max="5131" width="14.5703125" style="2" customWidth="1"/>
    <col min="5132" max="5134" width="0" style="2" hidden="1" customWidth="1"/>
    <col min="5135" max="5136" width="14.42578125" style="2" customWidth="1"/>
    <col min="5137" max="5137" width="11.7109375" style="2" customWidth="1"/>
    <col min="5138" max="5138" width="13.28515625" style="2" customWidth="1"/>
    <col min="5139" max="5139" width="10.5703125" style="2" bestFit="1" customWidth="1"/>
    <col min="5140" max="5140" width="13.28515625" style="2" customWidth="1"/>
    <col min="5141" max="5377" width="8.7109375" style="2"/>
    <col min="5378" max="5378" width="17.28515625" style="2" customWidth="1"/>
    <col min="5379" max="5379" width="12.5703125" style="2" customWidth="1"/>
    <col min="5380" max="5380" width="13" style="2" customWidth="1"/>
    <col min="5381" max="5381" width="13.42578125" style="2" customWidth="1"/>
    <col min="5382" max="5382" width="19.5703125" style="2" customWidth="1"/>
    <col min="5383" max="5384" width="17.42578125" style="2" customWidth="1"/>
    <col min="5385" max="5385" width="19.5703125" style="2" customWidth="1"/>
    <col min="5386" max="5386" width="15.85546875" style="2" customWidth="1"/>
    <col min="5387" max="5387" width="14.5703125" style="2" customWidth="1"/>
    <col min="5388" max="5390" width="0" style="2" hidden="1" customWidth="1"/>
    <col min="5391" max="5392" width="14.42578125" style="2" customWidth="1"/>
    <col min="5393" max="5393" width="11.7109375" style="2" customWidth="1"/>
    <col min="5394" max="5394" width="13.28515625" style="2" customWidth="1"/>
    <col min="5395" max="5395" width="10.5703125" style="2" bestFit="1" customWidth="1"/>
    <col min="5396" max="5396" width="13.28515625" style="2" customWidth="1"/>
    <col min="5397" max="5633" width="8.7109375" style="2"/>
    <col min="5634" max="5634" width="17.28515625" style="2" customWidth="1"/>
    <col min="5635" max="5635" width="12.5703125" style="2" customWidth="1"/>
    <col min="5636" max="5636" width="13" style="2" customWidth="1"/>
    <col min="5637" max="5637" width="13.42578125" style="2" customWidth="1"/>
    <col min="5638" max="5638" width="19.5703125" style="2" customWidth="1"/>
    <col min="5639" max="5640" width="17.42578125" style="2" customWidth="1"/>
    <col min="5641" max="5641" width="19.5703125" style="2" customWidth="1"/>
    <col min="5642" max="5642" width="15.85546875" style="2" customWidth="1"/>
    <col min="5643" max="5643" width="14.5703125" style="2" customWidth="1"/>
    <col min="5644" max="5646" width="0" style="2" hidden="1" customWidth="1"/>
    <col min="5647" max="5648" width="14.42578125" style="2" customWidth="1"/>
    <col min="5649" max="5649" width="11.7109375" style="2" customWidth="1"/>
    <col min="5650" max="5650" width="13.28515625" style="2" customWidth="1"/>
    <col min="5651" max="5651" width="10.5703125" style="2" bestFit="1" customWidth="1"/>
    <col min="5652" max="5652" width="13.28515625" style="2" customWidth="1"/>
    <col min="5653" max="5889" width="8.7109375" style="2"/>
    <col min="5890" max="5890" width="17.28515625" style="2" customWidth="1"/>
    <col min="5891" max="5891" width="12.5703125" style="2" customWidth="1"/>
    <col min="5892" max="5892" width="13" style="2" customWidth="1"/>
    <col min="5893" max="5893" width="13.42578125" style="2" customWidth="1"/>
    <col min="5894" max="5894" width="19.5703125" style="2" customWidth="1"/>
    <col min="5895" max="5896" width="17.42578125" style="2" customWidth="1"/>
    <col min="5897" max="5897" width="19.5703125" style="2" customWidth="1"/>
    <col min="5898" max="5898" width="15.85546875" style="2" customWidth="1"/>
    <col min="5899" max="5899" width="14.5703125" style="2" customWidth="1"/>
    <col min="5900" max="5902" width="0" style="2" hidden="1" customWidth="1"/>
    <col min="5903" max="5904" width="14.42578125" style="2" customWidth="1"/>
    <col min="5905" max="5905" width="11.7109375" style="2" customWidth="1"/>
    <col min="5906" max="5906" width="13.28515625" style="2" customWidth="1"/>
    <col min="5907" max="5907" width="10.5703125" style="2" bestFit="1" customWidth="1"/>
    <col min="5908" max="5908" width="13.28515625" style="2" customWidth="1"/>
    <col min="5909" max="6145" width="8.7109375" style="2"/>
    <col min="6146" max="6146" width="17.28515625" style="2" customWidth="1"/>
    <col min="6147" max="6147" width="12.5703125" style="2" customWidth="1"/>
    <col min="6148" max="6148" width="13" style="2" customWidth="1"/>
    <col min="6149" max="6149" width="13.42578125" style="2" customWidth="1"/>
    <col min="6150" max="6150" width="19.5703125" style="2" customWidth="1"/>
    <col min="6151" max="6152" width="17.42578125" style="2" customWidth="1"/>
    <col min="6153" max="6153" width="19.5703125" style="2" customWidth="1"/>
    <col min="6154" max="6154" width="15.85546875" style="2" customWidth="1"/>
    <col min="6155" max="6155" width="14.5703125" style="2" customWidth="1"/>
    <col min="6156" max="6158" width="0" style="2" hidden="1" customWidth="1"/>
    <col min="6159" max="6160" width="14.42578125" style="2" customWidth="1"/>
    <col min="6161" max="6161" width="11.7109375" style="2" customWidth="1"/>
    <col min="6162" max="6162" width="13.28515625" style="2" customWidth="1"/>
    <col min="6163" max="6163" width="10.5703125" style="2" bestFit="1" customWidth="1"/>
    <col min="6164" max="6164" width="13.28515625" style="2" customWidth="1"/>
    <col min="6165" max="6401" width="8.7109375" style="2"/>
    <col min="6402" max="6402" width="17.28515625" style="2" customWidth="1"/>
    <col min="6403" max="6403" width="12.5703125" style="2" customWidth="1"/>
    <col min="6404" max="6404" width="13" style="2" customWidth="1"/>
    <col min="6405" max="6405" width="13.42578125" style="2" customWidth="1"/>
    <col min="6406" max="6406" width="19.5703125" style="2" customWidth="1"/>
    <col min="6407" max="6408" width="17.42578125" style="2" customWidth="1"/>
    <col min="6409" max="6409" width="19.5703125" style="2" customWidth="1"/>
    <col min="6410" max="6410" width="15.85546875" style="2" customWidth="1"/>
    <col min="6411" max="6411" width="14.5703125" style="2" customWidth="1"/>
    <col min="6412" max="6414" width="0" style="2" hidden="1" customWidth="1"/>
    <col min="6415" max="6416" width="14.42578125" style="2" customWidth="1"/>
    <col min="6417" max="6417" width="11.7109375" style="2" customWidth="1"/>
    <col min="6418" max="6418" width="13.28515625" style="2" customWidth="1"/>
    <col min="6419" max="6419" width="10.5703125" style="2" bestFit="1" customWidth="1"/>
    <col min="6420" max="6420" width="13.28515625" style="2" customWidth="1"/>
    <col min="6421" max="6657" width="8.7109375" style="2"/>
    <col min="6658" max="6658" width="17.28515625" style="2" customWidth="1"/>
    <col min="6659" max="6659" width="12.5703125" style="2" customWidth="1"/>
    <col min="6660" max="6660" width="13" style="2" customWidth="1"/>
    <col min="6661" max="6661" width="13.42578125" style="2" customWidth="1"/>
    <col min="6662" max="6662" width="19.5703125" style="2" customWidth="1"/>
    <col min="6663" max="6664" width="17.42578125" style="2" customWidth="1"/>
    <col min="6665" max="6665" width="19.5703125" style="2" customWidth="1"/>
    <col min="6666" max="6666" width="15.85546875" style="2" customWidth="1"/>
    <col min="6667" max="6667" width="14.5703125" style="2" customWidth="1"/>
    <col min="6668" max="6670" width="0" style="2" hidden="1" customWidth="1"/>
    <col min="6671" max="6672" width="14.42578125" style="2" customWidth="1"/>
    <col min="6673" max="6673" width="11.7109375" style="2" customWidth="1"/>
    <col min="6674" max="6674" width="13.28515625" style="2" customWidth="1"/>
    <col min="6675" max="6675" width="10.5703125" style="2" bestFit="1" customWidth="1"/>
    <col min="6676" max="6676" width="13.28515625" style="2" customWidth="1"/>
    <col min="6677" max="6913" width="8.7109375" style="2"/>
    <col min="6914" max="6914" width="17.28515625" style="2" customWidth="1"/>
    <col min="6915" max="6915" width="12.5703125" style="2" customWidth="1"/>
    <col min="6916" max="6916" width="13" style="2" customWidth="1"/>
    <col min="6917" max="6917" width="13.42578125" style="2" customWidth="1"/>
    <col min="6918" max="6918" width="19.5703125" style="2" customWidth="1"/>
    <col min="6919" max="6920" width="17.42578125" style="2" customWidth="1"/>
    <col min="6921" max="6921" width="19.5703125" style="2" customWidth="1"/>
    <col min="6922" max="6922" width="15.85546875" style="2" customWidth="1"/>
    <col min="6923" max="6923" width="14.5703125" style="2" customWidth="1"/>
    <col min="6924" max="6926" width="0" style="2" hidden="1" customWidth="1"/>
    <col min="6927" max="6928" width="14.42578125" style="2" customWidth="1"/>
    <col min="6929" max="6929" width="11.7109375" style="2" customWidth="1"/>
    <col min="6930" max="6930" width="13.28515625" style="2" customWidth="1"/>
    <col min="6931" max="6931" width="10.5703125" style="2" bestFit="1" customWidth="1"/>
    <col min="6932" max="6932" width="13.28515625" style="2" customWidth="1"/>
    <col min="6933" max="7169" width="8.7109375" style="2"/>
    <col min="7170" max="7170" width="17.28515625" style="2" customWidth="1"/>
    <col min="7171" max="7171" width="12.5703125" style="2" customWidth="1"/>
    <col min="7172" max="7172" width="13" style="2" customWidth="1"/>
    <col min="7173" max="7173" width="13.42578125" style="2" customWidth="1"/>
    <col min="7174" max="7174" width="19.5703125" style="2" customWidth="1"/>
    <col min="7175" max="7176" width="17.42578125" style="2" customWidth="1"/>
    <col min="7177" max="7177" width="19.5703125" style="2" customWidth="1"/>
    <col min="7178" max="7178" width="15.85546875" style="2" customWidth="1"/>
    <col min="7179" max="7179" width="14.5703125" style="2" customWidth="1"/>
    <col min="7180" max="7182" width="0" style="2" hidden="1" customWidth="1"/>
    <col min="7183" max="7184" width="14.42578125" style="2" customWidth="1"/>
    <col min="7185" max="7185" width="11.7109375" style="2" customWidth="1"/>
    <col min="7186" max="7186" width="13.28515625" style="2" customWidth="1"/>
    <col min="7187" max="7187" width="10.5703125" style="2" bestFit="1" customWidth="1"/>
    <col min="7188" max="7188" width="13.28515625" style="2" customWidth="1"/>
    <col min="7189" max="7425" width="8.7109375" style="2"/>
    <col min="7426" max="7426" width="17.28515625" style="2" customWidth="1"/>
    <col min="7427" max="7427" width="12.5703125" style="2" customWidth="1"/>
    <col min="7428" max="7428" width="13" style="2" customWidth="1"/>
    <col min="7429" max="7429" width="13.42578125" style="2" customWidth="1"/>
    <col min="7430" max="7430" width="19.5703125" style="2" customWidth="1"/>
    <col min="7431" max="7432" width="17.42578125" style="2" customWidth="1"/>
    <col min="7433" max="7433" width="19.5703125" style="2" customWidth="1"/>
    <col min="7434" max="7434" width="15.85546875" style="2" customWidth="1"/>
    <col min="7435" max="7435" width="14.5703125" style="2" customWidth="1"/>
    <col min="7436" max="7438" width="0" style="2" hidden="1" customWidth="1"/>
    <col min="7439" max="7440" width="14.42578125" style="2" customWidth="1"/>
    <col min="7441" max="7441" width="11.7109375" style="2" customWidth="1"/>
    <col min="7442" max="7442" width="13.28515625" style="2" customWidth="1"/>
    <col min="7443" max="7443" width="10.5703125" style="2" bestFit="1" customWidth="1"/>
    <col min="7444" max="7444" width="13.28515625" style="2" customWidth="1"/>
    <col min="7445" max="7681" width="8.7109375" style="2"/>
    <col min="7682" max="7682" width="17.28515625" style="2" customWidth="1"/>
    <col min="7683" max="7683" width="12.5703125" style="2" customWidth="1"/>
    <col min="7684" max="7684" width="13" style="2" customWidth="1"/>
    <col min="7685" max="7685" width="13.42578125" style="2" customWidth="1"/>
    <col min="7686" max="7686" width="19.5703125" style="2" customWidth="1"/>
    <col min="7687" max="7688" width="17.42578125" style="2" customWidth="1"/>
    <col min="7689" max="7689" width="19.5703125" style="2" customWidth="1"/>
    <col min="7690" max="7690" width="15.85546875" style="2" customWidth="1"/>
    <col min="7691" max="7691" width="14.5703125" style="2" customWidth="1"/>
    <col min="7692" max="7694" width="0" style="2" hidden="1" customWidth="1"/>
    <col min="7695" max="7696" width="14.42578125" style="2" customWidth="1"/>
    <col min="7697" max="7697" width="11.7109375" style="2" customWidth="1"/>
    <col min="7698" max="7698" width="13.28515625" style="2" customWidth="1"/>
    <col min="7699" max="7699" width="10.5703125" style="2" bestFit="1" customWidth="1"/>
    <col min="7700" max="7700" width="13.28515625" style="2" customWidth="1"/>
    <col min="7701" max="7937" width="8.7109375" style="2"/>
    <col min="7938" max="7938" width="17.28515625" style="2" customWidth="1"/>
    <col min="7939" max="7939" width="12.5703125" style="2" customWidth="1"/>
    <col min="7940" max="7940" width="13" style="2" customWidth="1"/>
    <col min="7941" max="7941" width="13.42578125" style="2" customWidth="1"/>
    <col min="7942" max="7942" width="19.5703125" style="2" customWidth="1"/>
    <col min="7943" max="7944" width="17.42578125" style="2" customWidth="1"/>
    <col min="7945" max="7945" width="19.5703125" style="2" customWidth="1"/>
    <col min="7946" max="7946" width="15.85546875" style="2" customWidth="1"/>
    <col min="7947" max="7947" width="14.5703125" style="2" customWidth="1"/>
    <col min="7948" max="7950" width="0" style="2" hidden="1" customWidth="1"/>
    <col min="7951" max="7952" width="14.42578125" style="2" customWidth="1"/>
    <col min="7953" max="7953" width="11.7109375" style="2" customWidth="1"/>
    <col min="7954" max="7954" width="13.28515625" style="2" customWidth="1"/>
    <col min="7955" max="7955" width="10.5703125" style="2" bestFit="1" customWidth="1"/>
    <col min="7956" max="7956" width="13.28515625" style="2" customWidth="1"/>
    <col min="7957" max="8193" width="8.7109375" style="2"/>
    <col min="8194" max="8194" width="17.28515625" style="2" customWidth="1"/>
    <col min="8195" max="8195" width="12.5703125" style="2" customWidth="1"/>
    <col min="8196" max="8196" width="13" style="2" customWidth="1"/>
    <col min="8197" max="8197" width="13.42578125" style="2" customWidth="1"/>
    <col min="8198" max="8198" width="19.5703125" style="2" customWidth="1"/>
    <col min="8199" max="8200" width="17.42578125" style="2" customWidth="1"/>
    <col min="8201" max="8201" width="19.5703125" style="2" customWidth="1"/>
    <col min="8202" max="8202" width="15.85546875" style="2" customWidth="1"/>
    <col min="8203" max="8203" width="14.5703125" style="2" customWidth="1"/>
    <col min="8204" max="8206" width="0" style="2" hidden="1" customWidth="1"/>
    <col min="8207" max="8208" width="14.42578125" style="2" customWidth="1"/>
    <col min="8209" max="8209" width="11.7109375" style="2" customWidth="1"/>
    <col min="8210" max="8210" width="13.28515625" style="2" customWidth="1"/>
    <col min="8211" max="8211" width="10.5703125" style="2" bestFit="1" customWidth="1"/>
    <col min="8212" max="8212" width="13.28515625" style="2" customWidth="1"/>
    <col min="8213" max="8449" width="8.7109375" style="2"/>
    <col min="8450" max="8450" width="17.28515625" style="2" customWidth="1"/>
    <col min="8451" max="8451" width="12.5703125" style="2" customWidth="1"/>
    <col min="8452" max="8452" width="13" style="2" customWidth="1"/>
    <col min="8453" max="8453" width="13.42578125" style="2" customWidth="1"/>
    <col min="8454" max="8454" width="19.5703125" style="2" customWidth="1"/>
    <col min="8455" max="8456" width="17.42578125" style="2" customWidth="1"/>
    <col min="8457" max="8457" width="19.5703125" style="2" customWidth="1"/>
    <col min="8458" max="8458" width="15.85546875" style="2" customWidth="1"/>
    <col min="8459" max="8459" width="14.5703125" style="2" customWidth="1"/>
    <col min="8460" max="8462" width="0" style="2" hidden="1" customWidth="1"/>
    <col min="8463" max="8464" width="14.42578125" style="2" customWidth="1"/>
    <col min="8465" max="8465" width="11.7109375" style="2" customWidth="1"/>
    <col min="8466" max="8466" width="13.28515625" style="2" customWidth="1"/>
    <col min="8467" max="8467" width="10.5703125" style="2" bestFit="1" customWidth="1"/>
    <col min="8468" max="8468" width="13.28515625" style="2" customWidth="1"/>
    <col min="8469" max="8705" width="8.7109375" style="2"/>
    <col min="8706" max="8706" width="17.28515625" style="2" customWidth="1"/>
    <col min="8707" max="8707" width="12.5703125" style="2" customWidth="1"/>
    <col min="8708" max="8708" width="13" style="2" customWidth="1"/>
    <col min="8709" max="8709" width="13.42578125" style="2" customWidth="1"/>
    <col min="8710" max="8710" width="19.5703125" style="2" customWidth="1"/>
    <col min="8711" max="8712" width="17.42578125" style="2" customWidth="1"/>
    <col min="8713" max="8713" width="19.5703125" style="2" customWidth="1"/>
    <col min="8714" max="8714" width="15.85546875" style="2" customWidth="1"/>
    <col min="8715" max="8715" width="14.5703125" style="2" customWidth="1"/>
    <col min="8716" max="8718" width="0" style="2" hidden="1" customWidth="1"/>
    <col min="8719" max="8720" width="14.42578125" style="2" customWidth="1"/>
    <col min="8721" max="8721" width="11.7109375" style="2" customWidth="1"/>
    <col min="8722" max="8722" width="13.28515625" style="2" customWidth="1"/>
    <col min="8723" max="8723" width="10.5703125" style="2" bestFit="1" customWidth="1"/>
    <col min="8724" max="8724" width="13.28515625" style="2" customWidth="1"/>
    <col min="8725" max="8961" width="8.7109375" style="2"/>
    <col min="8962" max="8962" width="17.28515625" style="2" customWidth="1"/>
    <col min="8963" max="8963" width="12.5703125" style="2" customWidth="1"/>
    <col min="8964" max="8964" width="13" style="2" customWidth="1"/>
    <col min="8965" max="8965" width="13.42578125" style="2" customWidth="1"/>
    <col min="8966" max="8966" width="19.5703125" style="2" customWidth="1"/>
    <col min="8967" max="8968" width="17.42578125" style="2" customWidth="1"/>
    <col min="8969" max="8969" width="19.5703125" style="2" customWidth="1"/>
    <col min="8970" max="8970" width="15.85546875" style="2" customWidth="1"/>
    <col min="8971" max="8971" width="14.5703125" style="2" customWidth="1"/>
    <col min="8972" max="8974" width="0" style="2" hidden="1" customWidth="1"/>
    <col min="8975" max="8976" width="14.42578125" style="2" customWidth="1"/>
    <col min="8977" max="8977" width="11.7109375" style="2" customWidth="1"/>
    <col min="8978" max="8978" width="13.28515625" style="2" customWidth="1"/>
    <col min="8979" max="8979" width="10.5703125" style="2" bestFit="1" customWidth="1"/>
    <col min="8980" max="8980" width="13.28515625" style="2" customWidth="1"/>
    <col min="8981" max="9217" width="8.7109375" style="2"/>
    <col min="9218" max="9218" width="17.28515625" style="2" customWidth="1"/>
    <col min="9219" max="9219" width="12.5703125" style="2" customWidth="1"/>
    <col min="9220" max="9220" width="13" style="2" customWidth="1"/>
    <col min="9221" max="9221" width="13.42578125" style="2" customWidth="1"/>
    <col min="9222" max="9222" width="19.5703125" style="2" customWidth="1"/>
    <col min="9223" max="9224" width="17.42578125" style="2" customWidth="1"/>
    <col min="9225" max="9225" width="19.5703125" style="2" customWidth="1"/>
    <col min="9226" max="9226" width="15.85546875" style="2" customWidth="1"/>
    <col min="9227" max="9227" width="14.5703125" style="2" customWidth="1"/>
    <col min="9228" max="9230" width="0" style="2" hidden="1" customWidth="1"/>
    <col min="9231" max="9232" width="14.42578125" style="2" customWidth="1"/>
    <col min="9233" max="9233" width="11.7109375" style="2" customWidth="1"/>
    <col min="9234" max="9234" width="13.28515625" style="2" customWidth="1"/>
    <col min="9235" max="9235" width="10.5703125" style="2" bestFit="1" customWidth="1"/>
    <col min="9236" max="9236" width="13.28515625" style="2" customWidth="1"/>
    <col min="9237" max="9473" width="8.7109375" style="2"/>
    <col min="9474" max="9474" width="17.28515625" style="2" customWidth="1"/>
    <col min="9475" max="9475" width="12.5703125" style="2" customWidth="1"/>
    <col min="9476" max="9476" width="13" style="2" customWidth="1"/>
    <col min="9477" max="9477" width="13.42578125" style="2" customWidth="1"/>
    <col min="9478" max="9478" width="19.5703125" style="2" customWidth="1"/>
    <col min="9479" max="9480" width="17.42578125" style="2" customWidth="1"/>
    <col min="9481" max="9481" width="19.5703125" style="2" customWidth="1"/>
    <col min="9482" max="9482" width="15.85546875" style="2" customWidth="1"/>
    <col min="9483" max="9483" width="14.5703125" style="2" customWidth="1"/>
    <col min="9484" max="9486" width="0" style="2" hidden="1" customWidth="1"/>
    <col min="9487" max="9488" width="14.42578125" style="2" customWidth="1"/>
    <col min="9489" max="9489" width="11.7109375" style="2" customWidth="1"/>
    <col min="9490" max="9490" width="13.28515625" style="2" customWidth="1"/>
    <col min="9491" max="9491" width="10.5703125" style="2" bestFit="1" customWidth="1"/>
    <col min="9492" max="9492" width="13.28515625" style="2" customWidth="1"/>
    <col min="9493" max="9729" width="8.7109375" style="2"/>
    <col min="9730" max="9730" width="17.28515625" style="2" customWidth="1"/>
    <col min="9731" max="9731" width="12.5703125" style="2" customWidth="1"/>
    <col min="9732" max="9732" width="13" style="2" customWidth="1"/>
    <col min="9733" max="9733" width="13.42578125" style="2" customWidth="1"/>
    <col min="9734" max="9734" width="19.5703125" style="2" customWidth="1"/>
    <col min="9735" max="9736" width="17.42578125" style="2" customWidth="1"/>
    <col min="9737" max="9737" width="19.5703125" style="2" customWidth="1"/>
    <col min="9738" max="9738" width="15.85546875" style="2" customWidth="1"/>
    <col min="9739" max="9739" width="14.5703125" style="2" customWidth="1"/>
    <col min="9740" max="9742" width="0" style="2" hidden="1" customWidth="1"/>
    <col min="9743" max="9744" width="14.42578125" style="2" customWidth="1"/>
    <col min="9745" max="9745" width="11.7109375" style="2" customWidth="1"/>
    <col min="9746" max="9746" width="13.28515625" style="2" customWidth="1"/>
    <col min="9747" max="9747" width="10.5703125" style="2" bestFit="1" customWidth="1"/>
    <col min="9748" max="9748" width="13.28515625" style="2" customWidth="1"/>
    <col min="9749" max="9985" width="8.7109375" style="2"/>
    <col min="9986" max="9986" width="17.28515625" style="2" customWidth="1"/>
    <col min="9987" max="9987" width="12.5703125" style="2" customWidth="1"/>
    <col min="9988" max="9988" width="13" style="2" customWidth="1"/>
    <col min="9989" max="9989" width="13.42578125" style="2" customWidth="1"/>
    <col min="9990" max="9990" width="19.5703125" style="2" customWidth="1"/>
    <col min="9991" max="9992" width="17.42578125" style="2" customWidth="1"/>
    <col min="9993" max="9993" width="19.5703125" style="2" customWidth="1"/>
    <col min="9994" max="9994" width="15.85546875" style="2" customWidth="1"/>
    <col min="9995" max="9995" width="14.5703125" style="2" customWidth="1"/>
    <col min="9996" max="9998" width="0" style="2" hidden="1" customWidth="1"/>
    <col min="9999" max="10000" width="14.42578125" style="2" customWidth="1"/>
    <col min="10001" max="10001" width="11.7109375" style="2" customWidth="1"/>
    <col min="10002" max="10002" width="13.28515625" style="2" customWidth="1"/>
    <col min="10003" max="10003" width="10.5703125" style="2" bestFit="1" customWidth="1"/>
    <col min="10004" max="10004" width="13.28515625" style="2" customWidth="1"/>
    <col min="10005" max="10241" width="8.7109375" style="2"/>
    <col min="10242" max="10242" width="17.28515625" style="2" customWidth="1"/>
    <col min="10243" max="10243" width="12.5703125" style="2" customWidth="1"/>
    <col min="10244" max="10244" width="13" style="2" customWidth="1"/>
    <col min="10245" max="10245" width="13.42578125" style="2" customWidth="1"/>
    <col min="10246" max="10246" width="19.5703125" style="2" customWidth="1"/>
    <col min="10247" max="10248" width="17.42578125" style="2" customWidth="1"/>
    <col min="10249" max="10249" width="19.5703125" style="2" customWidth="1"/>
    <col min="10250" max="10250" width="15.85546875" style="2" customWidth="1"/>
    <col min="10251" max="10251" width="14.5703125" style="2" customWidth="1"/>
    <col min="10252" max="10254" width="0" style="2" hidden="1" customWidth="1"/>
    <col min="10255" max="10256" width="14.42578125" style="2" customWidth="1"/>
    <col min="10257" max="10257" width="11.7109375" style="2" customWidth="1"/>
    <col min="10258" max="10258" width="13.28515625" style="2" customWidth="1"/>
    <col min="10259" max="10259" width="10.5703125" style="2" bestFit="1" customWidth="1"/>
    <col min="10260" max="10260" width="13.28515625" style="2" customWidth="1"/>
    <col min="10261" max="10497" width="8.7109375" style="2"/>
    <col min="10498" max="10498" width="17.28515625" style="2" customWidth="1"/>
    <col min="10499" max="10499" width="12.5703125" style="2" customWidth="1"/>
    <col min="10500" max="10500" width="13" style="2" customWidth="1"/>
    <col min="10501" max="10501" width="13.42578125" style="2" customWidth="1"/>
    <col min="10502" max="10502" width="19.5703125" style="2" customWidth="1"/>
    <col min="10503" max="10504" width="17.42578125" style="2" customWidth="1"/>
    <col min="10505" max="10505" width="19.5703125" style="2" customWidth="1"/>
    <col min="10506" max="10506" width="15.85546875" style="2" customWidth="1"/>
    <col min="10507" max="10507" width="14.5703125" style="2" customWidth="1"/>
    <col min="10508" max="10510" width="0" style="2" hidden="1" customWidth="1"/>
    <col min="10511" max="10512" width="14.42578125" style="2" customWidth="1"/>
    <col min="10513" max="10513" width="11.7109375" style="2" customWidth="1"/>
    <col min="10514" max="10514" width="13.28515625" style="2" customWidth="1"/>
    <col min="10515" max="10515" width="10.5703125" style="2" bestFit="1" customWidth="1"/>
    <col min="10516" max="10516" width="13.28515625" style="2" customWidth="1"/>
    <col min="10517" max="10753" width="8.7109375" style="2"/>
    <col min="10754" max="10754" width="17.28515625" style="2" customWidth="1"/>
    <col min="10755" max="10755" width="12.5703125" style="2" customWidth="1"/>
    <col min="10756" max="10756" width="13" style="2" customWidth="1"/>
    <col min="10757" max="10757" width="13.42578125" style="2" customWidth="1"/>
    <col min="10758" max="10758" width="19.5703125" style="2" customWidth="1"/>
    <col min="10759" max="10760" width="17.42578125" style="2" customWidth="1"/>
    <col min="10761" max="10761" width="19.5703125" style="2" customWidth="1"/>
    <col min="10762" max="10762" width="15.85546875" style="2" customWidth="1"/>
    <col min="10763" max="10763" width="14.5703125" style="2" customWidth="1"/>
    <col min="10764" max="10766" width="0" style="2" hidden="1" customWidth="1"/>
    <col min="10767" max="10768" width="14.42578125" style="2" customWidth="1"/>
    <col min="10769" max="10769" width="11.7109375" style="2" customWidth="1"/>
    <col min="10770" max="10770" width="13.28515625" style="2" customWidth="1"/>
    <col min="10771" max="10771" width="10.5703125" style="2" bestFit="1" customWidth="1"/>
    <col min="10772" max="10772" width="13.28515625" style="2" customWidth="1"/>
    <col min="10773" max="11009" width="8.7109375" style="2"/>
    <col min="11010" max="11010" width="17.28515625" style="2" customWidth="1"/>
    <col min="11011" max="11011" width="12.5703125" style="2" customWidth="1"/>
    <col min="11012" max="11012" width="13" style="2" customWidth="1"/>
    <col min="11013" max="11013" width="13.42578125" style="2" customWidth="1"/>
    <col min="11014" max="11014" width="19.5703125" style="2" customWidth="1"/>
    <col min="11015" max="11016" width="17.42578125" style="2" customWidth="1"/>
    <col min="11017" max="11017" width="19.5703125" style="2" customWidth="1"/>
    <col min="11018" max="11018" width="15.85546875" style="2" customWidth="1"/>
    <col min="11019" max="11019" width="14.5703125" style="2" customWidth="1"/>
    <col min="11020" max="11022" width="0" style="2" hidden="1" customWidth="1"/>
    <col min="11023" max="11024" width="14.42578125" style="2" customWidth="1"/>
    <col min="11025" max="11025" width="11.7109375" style="2" customWidth="1"/>
    <col min="11026" max="11026" width="13.28515625" style="2" customWidth="1"/>
    <col min="11027" max="11027" width="10.5703125" style="2" bestFit="1" customWidth="1"/>
    <col min="11028" max="11028" width="13.28515625" style="2" customWidth="1"/>
    <col min="11029" max="11265" width="8.7109375" style="2"/>
    <col min="11266" max="11266" width="17.28515625" style="2" customWidth="1"/>
    <col min="11267" max="11267" width="12.5703125" style="2" customWidth="1"/>
    <col min="11268" max="11268" width="13" style="2" customWidth="1"/>
    <col min="11269" max="11269" width="13.42578125" style="2" customWidth="1"/>
    <col min="11270" max="11270" width="19.5703125" style="2" customWidth="1"/>
    <col min="11271" max="11272" width="17.42578125" style="2" customWidth="1"/>
    <col min="11273" max="11273" width="19.5703125" style="2" customWidth="1"/>
    <col min="11274" max="11274" width="15.85546875" style="2" customWidth="1"/>
    <col min="11275" max="11275" width="14.5703125" style="2" customWidth="1"/>
    <col min="11276" max="11278" width="0" style="2" hidden="1" customWidth="1"/>
    <col min="11279" max="11280" width="14.42578125" style="2" customWidth="1"/>
    <col min="11281" max="11281" width="11.7109375" style="2" customWidth="1"/>
    <col min="11282" max="11282" width="13.28515625" style="2" customWidth="1"/>
    <col min="11283" max="11283" width="10.5703125" style="2" bestFit="1" customWidth="1"/>
    <col min="11284" max="11284" width="13.28515625" style="2" customWidth="1"/>
    <col min="11285" max="11521" width="8.7109375" style="2"/>
    <col min="11522" max="11522" width="17.28515625" style="2" customWidth="1"/>
    <col min="11523" max="11523" width="12.5703125" style="2" customWidth="1"/>
    <col min="11524" max="11524" width="13" style="2" customWidth="1"/>
    <col min="11525" max="11525" width="13.42578125" style="2" customWidth="1"/>
    <col min="11526" max="11526" width="19.5703125" style="2" customWidth="1"/>
    <col min="11527" max="11528" width="17.42578125" style="2" customWidth="1"/>
    <col min="11529" max="11529" width="19.5703125" style="2" customWidth="1"/>
    <col min="11530" max="11530" width="15.85546875" style="2" customWidth="1"/>
    <col min="11531" max="11531" width="14.5703125" style="2" customWidth="1"/>
    <col min="11532" max="11534" width="0" style="2" hidden="1" customWidth="1"/>
    <col min="11535" max="11536" width="14.42578125" style="2" customWidth="1"/>
    <col min="11537" max="11537" width="11.7109375" style="2" customWidth="1"/>
    <col min="11538" max="11538" width="13.28515625" style="2" customWidth="1"/>
    <col min="11539" max="11539" width="10.5703125" style="2" bestFit="1" customWidth="1"/>
    <col min="11540" max="11540" width="13.28515625" style="2" customWidth="1"/>
    <col min="11541" max="11777" width="8.7109375" style="2"/>
    <col min="11778" max="11778" width="17.28515625" style="2" customWidth="1"/>
    <col min="11779" max="11779" width="12.5703125" style="2" customWidth="1"/>
    <col min="11780" max="11780" width="13" style="2" customWidth="1"/>
    <col min="11781" max="11781" width="13.42578125" style="2" customWidth="1"/>
    <col min="11782" max="11782" width="19.5703125" style="2" customWidth="1"/>
    <col min="11783" max="11784" width="17.42578125" style="2" customWidth="1"/>
    <col min="11785" max="11785" width="19.5703125" style="2" customWidth="1"/>
    <col min="11786" max="11786" width="15.85546875" style="2" customWidth="1"/>
    <col min="11787" max="11787" width="14.5703125" style="2" customWidth="1"/>
    <col min="11788" max="11790" width="0" style="2" hidden="1" customWidth="1"/>
    <col min="11791" max="11792" width="14.42578125" style="2" customWidth="1"/>
    <col min="11793" max="11793" width="11.7109375" style="2" customWidth="1"/>
    <col min="11794" max="11794" width="13.28515625" style="2" customWidth="1"/>
    <col min="11795" max="11795" width="10.5703125" style="2" bestFit="1" customWidth="1"/>
    <col min="11796" max="11796" width="13.28515625" style="2" customWidth="1"/>
    <col min="11797" max="12033" width="8.7109375" style="2"/>
    <col min="12034" max="12034" width="17.28515625" style="2" customWidth="1"/>
    <col min="12035" max="12035" width="12.5703125" style="2" customWidth="1"/>
    <col min="12036" max="12036" width="13" style="2" customWidth="1"/>
    <col min="12037" max="12037" width="13.42578125" style="2" customWidth="1"/>
    <col min="12038" max="12038" width="19.5703125" style="2" customWidth="1"/>
    <col min="12039" max="12040" width="17.42578125" style="2" customWidth="1"/>
    <col min="12041" max="12041" width="19.5703125" style="2" customWidth="1"/>
    <col min="12042" max="12042" width="15.85546875" style="2" customWidth="1"/>
    <col min="12043" max="12043" width="14.5703125" style="2" customWidth="1"/>
    <col min="12044" max="12046" width="0" style="2" hidden="1" customWidth="1"/>
    <col min="12047" max="12048" width="14.42578125" style="2" customWidth="1"/>
    <col min="12049" max="12049" width="11.7109375" style="2" customWidth="1"/>
    <col min="12050" max="12050" width="13.28515625" style="2" customWidth="1"/>
    <col min="12051" max="12051" width="10.5703125" style="2" bestFit="1" customWidth="1"/>
    <col min="12052" max="12052" width="13.28515625" style="2" customWidth="1"/>
    <col min="12053" max="12289" width="8.7109375" style="2"/>
    <col min="12290" max="12290" width="17.28515625" style="2" customWidth="1"/>
    <col min="12291" max="12291" width="12.5703125" style="2" customWidth="1"/>
    <col min="12292" max="12292" width="13" style="2" customWidth="1"/>
    <col min="12293" max="12293" width="13.42578125" style="2" customWidth="1"/>
    <col min="12294" max="12294" width="19.5703125" style="2" customWidth="1"/>
    <col min="12295" max="12296" width="17.42578125" style="2" customWidth="1"/>
    <col min="12297" max="12297" width="19.5703125" style="2" customWidth="1"/>
    <col min="12298" max="12298" width="15.85546875" style="2" customWidth="1"/>
    <col min="12299" max="12299" width="14.5703125" style="2" customWidth="1"/>
    <col min="12300" max="12302" width="0" style="2" hidden="1" customWidth="1"/>
    <col min="12303" max="12304" width="14.42578125" style="2" customWidth="1"/>
    <col min="12305" max="12305" width="11.7109375" style="2" customWidth="1"/>
    <col min="12306" max="12306" width="13.28515625" style="2" customWidth="1"/>
    <col min="12307" max="12307" width="10.5703125" style="2" bestFit="1" customWidth="1"/>
    <col min="12308" max="12308" width="13.28515625" style="2" customWidth="1"/>
    <col min="12309" max="12545" width="8.7109375" style="2"/>
    <col min="12546" max="12546" width="17.28515625" style="2" customWidth="1"/>
    <col min="12547" max="12547" width="12.5703125" style="2" customWidth="1"/>
    <col min="12548" max="12548" width="13" style="2" customWidth="1"/>
    <col min="12549" max="12549" width="13.42578125" style="2" customWidth="1"/>
    <col min="12550" max="12550" width="19.5703125" style="2" customWidth="1"/>
    <col min="12551" max="12552" width="17.42578125" style="2" customWidth="1"/>
    <col min="12553" max="12553" width="19.5703125" style="2" customWidth="1"/>
    <col min="12554" max="12554" width="15.85546875" style="2" customWidth="1"/>
    <col min="12555" max="12555" width="14.5703125" style="2" customWidth="1"/>
    <col min="12556" max="12558" width="0" style="2" hidden="1" customWidth="1"/>
    <col min="12559" max="12560" width="14.42578125" style="2" customWidth="1"/>
    <col min="12561" max="12561" width="11.7109375" style="2" customWidth="1"/>
    <col min="12562" max="12562" width="13.28515625" style="2" customWidth="1"/>
    <col min="12563" max="12563" width="10.5703125" style="2" bestFit="1" customWidth="1"/>
    <col min="12564" max="12564" width="13.28515625" style="2" customWidth="1"/>
    <col min="12565" max="12801" width="8.7109375" style="2"/>
    <col min="12802" max="12802" width="17.28515625" style="2" customWidth="1"/>
    <col min="12803" max="12803" width="12.5703125" style="2" customWidth="1"/>
    <col min="12804" max="12804" width="13" style="2" customWidth="1"/>
    <col min="12805" max="12805" width="13.42578125" style="2" customWidth="1"/>
    <col min="12806" max="12806" width="19.5703125" style="2" customWidth="1"/>
    <col min="12807" max="12808" width="17.42578125" style="2" customWidth="1"/>
    <col min="12809" max="12809" width="19.5703125" style="2" customWidth="1"/>
    <col min="12810" max="12810" width="15.85546875" style="2" customWidth="1"/>
    <col min="12811" max="12811" width="14.5703125" style="2" customWidth="1"/>
    <col min="12812" max="12814" width="0" style="2" hidden="1" customWidth="1"/>
    <col min="12815" max="12816" width="14.42578125" style="2" customWidth="1"/>
    <col min="12817" max="12817" width="11.7109375" style="2" customWidth="1"/>
    <col min="12818" max="12818" width="13.28515625" style="2" customWidth="1"/>
    <col min="12819" max="12819" width="10.5703125" style="2" bestFit="1" customWidth="1"/>
    <col min="12820" max="12820" width="13.28515625" style="2" customWidth="1"/>
    <col min="12821" max="13057" width="8.7109375" style="2"/>
    <col min="13058" max="13058" width="17.28515625" style="2" customWidth="1"/>
    <col min="13059" max="13059" width="12.5703125" style="2" customWidth="1"/>
    <col min="13060" max="13060" width="13" style="2" customWidth="1"/>
    <col min="13061" max="13061" width="13.42578125" style="2" customWidth="1"/>
    <col min="13062" max="13062" width="19.5703125" style="2" customWidth="1"/>
    <col min="13063" max="13064" width="17.42578125" style="2" customWidth="1"/>
    <col min="13065" max="13065" width="19.5703125" style="2" customWidth="1"/>
    <col min="13066" max="13066" width="15.85546875" style="2" customWidth="1"/>
    <col min="13067" max="13067" width="14.5703125" style="2" customWidth="1"/>
    <col min="13068" max="13070" width="0" style="2" hidden="1" customWidth="1"/>
    <col min="13071" max="13072" width="14.42578125" style="2" customWidth="1"/>
    <col min="13073" max="13073" width="11.7109375" style="2" customWidth="1"/>
    <col min="13074" max="13074" width="13.28515625" style="2" customWidth="1"/>
    <col min="13075" max="13075" width="10.5703125" style="2" bestFit="1" customWidth="1"/>
    <col min="13076" max="13076" width="13.28515625" style="2" customWidth="1"/>
    <col min="13077" max="13313" width="8.7109375" style="2"/>
    <col min="13314" max="13314" width="17.28515625" style="2" customWidth="1"/>
    <col min="13315" max="13315" width="12.5703125" style="2" customWidth="1"/>
    <col min="13316" max="13316" width="13" style="2" customWidth="1"/>
    <col min="13317" max="13317" width="13.42578125" style="2" customWidth="1"/>
    <col min="13318" max="13318" width="19.5703125" style="2" customWidth="1"/>
    <col min="13319" max="13320" width="17.42578125" style="2" customWidth="1"/>
    <col min="13321" max="13321" width="19.5703125" style="2" customWidth="1"/>
    <col min="13322" max="13322" width="15.85546875" style="2" customWidth="1"/>
    <col min="13323" max="13323" width="14.5703125" style="2" customWidth="1"/>
    <col min="13324" max="13326" width="0" style="2" hidden="1" customWidth="1"/>
    <col min="13327" max="13328" width="14.42578125" style="2" customWidth="1"/>
    <col min="13329" max="13329" width="11.7109375" style="2" customWidth="1"/>
    <col min="13330" max="13330" width="13.28515625" style="2" customWidth="1"/>
    <col min="13331" max="13331" width="10.5703125" style="2" bestFit="1" customWidth="1"/>
    <col min="13332" max="13332" width="13.28515625" style="2" customWidth="1"/>
    <col min="13333" max="13569" width="8.7109375" style="2"/>
    <col min="13570" max="13570" width="17.28515625" style="2" customWidth="1"/>
    <col min="13571" max="13571" width="12.5703125" style="2" customWidth="1"/>
    <col min="13572" max="13572" width="13" style="2" customWidth="1"/>
    <col min="13573" max="13573" width="13.42578125" style="2" customWidth="1"/>
    <col min="13574" max="13574" width="19.5703125" style="2" customWidth="1"/>
    <col min="13575" max="13576" width="17.42578125" style="2" customWidth="1"/>
    <col min="13577" max="13577" width="19.5703125" style="2" customWidth="1"/>
    <col min="13578" max="13578" width="15.85546875" style="2" customWidth="1"/>
    <col min="13579" max="13579" width="14.5703125" style="2" customWidth="1"/>
    <col min="13580" max="13582" width="0" style="2" hidden="1" customWidth="1"/>
    <col min="13583" max="13584" width="14.42578125" style="2" customWidth="1"/>
    <col min="13585" max="13585" width="11.7109375" style="2" customWidth="1"/>
    <col min="13586" max="13586" width="13.28515625" style="2" customWidth="1"/>
    <col min="13587" max="13587" width="10.5703125" style="2" bestFit="1" customWidth="1"/>
    <col min="13588" max="13588" width="13.28515625" style="2" customWidth="1"/>
    <col min="13589" max="13825" width="8.7109375" style="2"/>
    <col min="13826" max="13826" width="17.28515625" style="2" customWidth="1"/>
    <col min="13827" max="13827" width="12.5703125" style="2" customWidth="1"/>
    <col min="13828" max="13828" width="13" style="2" customWidth="1"/>
    <col min="13829" max="13829" width="13.42578125" style="2" customWidth="1"/>
    <col min="13830" max="13830" width="19.5703125" style="2" customWidth="1"/>
    <col min="13831" max="13832" width="17.42578125" style="2" customWidth="1"/>
    <col min="13833" max="13833" width="19.5703125" style="2" customWidth="1"/>
    <col min="13834" max="13834" width="15.85546875" style="2" customWidth="1"/>
    <col min="13835" max="13835" width="14.5703125" style="2" customWidth="1"/>
    <col min="13836" max="13838" width="0" style="2" hidden="1" customWidth="1"/>
    <col min="13839" max="13840" width="14.42578125" style="2" customWidth="1"/>
    <col min="13841" max="13841" width="11.7109375" style="2" customWidth="1"/>
    <col min="13842" max="13842" width="13.28515625" style="2" customWidth="1"/>
    <col min="13843" max="13843" width="10.5703125" style="2" bestFit="1" customWidth="1"/>
    <col min="13844" max="13844" width="13.28515625" style="2" customWidth="1"/>
    <col min="13845" max="14081" width="8.7109375" style="2"/>
    <col min="14082" max="14082" width="17.28515625" style="2" customWidth="1"/>
    <col min="14083" max="14083" width="12.5703125" style="2" customWidth="1"/>
    <col min="14084" max="14084" width="13" style="2" customWidth="1"/>
    <col min="14085" max="14085" width="13.42578125" style="2" customWidth="1"/>
    <col min="14086" max="14086" width="19.5703125" style="2" customWidth="1"/>
    <col min="14087" max="14088" width="17.42578125" style="2" customWidth="1"/>
    <col min="14089" max="14089" width="19.5703125" style="2" customWidth="1"/>
    <col min="14090" max="14090" width="15.85546875" style="2" customWidth="1"/>
    <col min="14091" max="14091" width="14.5703125" style="2" customWidth="1"/>
    <col min="14092" max="14094" width="0" style="2" hidden="1" customWidth="1"/>
    <col min="14095" max="14096" width="14.42578125" style="2" customWidth="1"/>
    <col min="14097" max="14097" width="11.7109375" style="2" customWidth="1"/>
    <col min="14098" max="14098" width="13.28515625" style="2" customWidth="1"/>
    <col min="14099" max="14099" width="10.5703125" style="2" bestFit="1" customWidth="1"/>
    <col min="14100" max="14100" width="13.28515625" style="2" customWidth="1"/>
    <col min="14101" max="14337" width="8.7109375" style="2"/>
    <col min="14338" max="14338" width="17.28515625" style="2" customWidth="1"/>
    <col min="14339" max="14339" width="12.5703125" style="2" customWidth="1"/>
    <col min="14340" max="14340" width="13" style="2" customWidth="1"/>
    <col min="14341" max="14341" width="13.42578125" style="2" customWidth="1"/>
    <col min="14342" max="14342" width="19.5703125" style="2" customWidth="1"/>
    <col min="14343" max="14344" width="17.42578125" style="2" customWidth="1"/>
    <col min="14345" max="14345" width="19.5703125" style="2" customWidth="1"/>
    <col min="14346" max="14346" width="15.85546875" style="2" customWidth="1"/>
    <col min="14347" max="14347" width="14.5703125" style="2" customWidth="1"/>
    <col min="14348" max="14350" width="0" style="2" hidden="1" customWidth="1"/>
    <col min="14351" max="14352" width="14.42578125" style="2" customWidth="1"/>
    <col min="14353" max="14353" width="11.7109375" style="2" customWidth="1"/>
    <col min="14354" max="14354" width="13.28515625" style="2" customWidth="1"/>
    <col min="14355" max="14355" width="10.5703125" style="2" bestFit="1" customWidth="1"/>
    <col min="14356" max="14356" width="13.28515625" style="2" customWidth="1"/>
    <col min="14357" max="14593" width="8.7109375" style="2"/>
    <col min="14594" max="14594" width="17.28515625" style="2" customWidth="1"/>
    <col min="14595" max="14595" width="12.5703125" style="2" customWidth="1"/>
    <col min="14596" max="14596" width="13" style="2" customWidth="1"/>
    <col min="14597" max="14597" width="13.42578125" style="2" customWidth="1"/>
    <col min="14598" max="14598" width="19.5703125" style="2" customWidth="1"/>
    <col min="14599" max="14600" width="17.42578125" style="2" customWidth="1"/>
    <col min="14601" max="14601" width="19.5703125" style="2" customWidth="1"/>
    <col min="14602" max="14602" width="15.85546875" style="2" customWidth="1"/>
    <col min="14603" max="14603" width="14.5703125" style="2" customWidth="1"/>
    <col min="14604" max="14606" width="0" style="2" hidden="1" customWidth="1"/>
    <col min="14607" max="14608" width="14.42578125" style="2" customWidth="1"/>
    <col min="14609" max="14609" width="11.7109375" style="2" customWidth="1"/>
    <col min="14610" max="14610" width="13.28515625" style="2" customWidth="1"/>
    <col min="14611" max="14611" width="10.5703125" style="2" bestFit="1" customWidth="1"/>
    <col min="14612" max="14612" width="13.28515625" style="2" customWidth="1"/>
    <col min="14613" max="14849" width="8.7109375" style="2"/>
    <col min="14850" max="14850" width="17.28515625" style="2" customWidth="1"/>
    <col min="14851" max="14851" width="12.5703125" style="2" customWidth="1"/>
    <col min="14852" max="14852" width="13" style="2" customWidth="1"/>
    <col min="14853" max="14853" width="13.42578125" style="2" customWidth="1"/>
    <col min="14854" max="14854" width="19.5703125" style="2" customWidth="1"/>
    <col min="14855" max="14856" width="17.42578125" style="2" customWidth="1"/>
    <col min="14857" max="14857" width="19.5703125" style="2" customWidth="1"/>
    <col min="14858" max="14858" width="15.85546875" style="2" customWidth="1"/>
    <col min="14859" max="14859" width="14.5703125" style="2" customWidth="1"/>
    <col min="14860" max="14862" width="0" style="2" hidden="1" customWidth="1"/>
    <col min="14863" max="14864" width="14.42578125" style="2" customWidth="1"/>
    <col min="14865" max="14865" width="11.7109375" style="2" customWidth="1"/>
    <col min="14866" max="14866" width="13.28515625" style="2" customWidth="1"/>
    <col min="14867" max="14867" width="10.5703125" style="2" bestFit="1" customWidth="1"/>
    <col min="14868" max="14868" width="13.28515625" style="2" customWidth="1"/>
    <col min="14869" max="15105" width="8.7109375" style="2"/>
    <col min="15106" max="15106" width="17.28515625" style="2" customWidth="1"/>
    <col min="15107" max="15107" width="12.5703125" style="2" customWidth="1"/>
    <col min="15108" max="15108" width="13" style="2" customWidth="1"/>
    <col min="15109" max="15109" width="13.42578125" style="2" customWidth="1"/>
    <col min="15110" max="15110" width="19.5703125" style="2" customWidth="1"/>
    <col min="15111" max="15112" width="17.42578125" style="2" customWidth="1"/>
    <col min="15113" max="15113" width="19.5703125" style="2" customWidth="1"/>
    <col min="15114" max="15114" width="15.85546875" style="2" customWidth="1"/>
    <col min="15115" max="15115" width="14.5703125" style="2" customWidth="1"/>
    <col min="15116" max="15118" width="0" style="2" hidden="1" customWidth="1"/>
    <col min="15119" max="15120" width="14.42578125" style="2" customWidth="1"/>
    <col min="15121" max="15121" width="11.7109375" style="2" customWidth="1"/>
    <col min="15122" max="15122" width="13.28515625" style="2" customWidth="1"/>
    <col min="15123" max="15123" width="10.5703125" style="2" bestFit="1" customWidth="1"/>
    <col min="15124" max="15124" width="13.28515625" style="2" customWidth="1"/>
    <col min="15125" max="15361" width="8.7109375" style="2"/>
    <col min="15362" max="15362" width="17.28515625" style="2" customWidth="1"/>
    <col min="15363" max="15363" width="12.5703125" style="2" customWidth="1"/>
    <col min="15364" max="15364" width="13" style="2" customWidth="1"/>
    <col min="15365" max="15365" width="13.42578125" style="2" customWidth="1"/>
    <col min="15366" max="15366" width="19.5703125" style="2" customWidth="1"/>
    <col min="15367" max="15368" width="17.42578125" style="2" customWidth="1"/>
    <col min="15369" max="15369" width="19.5703125" style="2" customWidth="1"/>
    <col min="15370" max="15370" width="15.85546875" style="2" customWidth="1"/>
    <col min="15371" max="15371" width="14.5703125" style="2" customWidth="1"/>
    <col min="15372" max="15374" width="0" style="2" hidden="1" customWidth="1"/>
    <col min="15375" max="15376" width="14.42578125" style="2" customWidth="1"/>
    <col min="15377" max="15377" width="11.7109375" style="2" customWidth="1"/>
    <col min="15378" max="15378" width="13.28515625" style="2" customWidth="1"/>
    <col min="15379" max="15379" width="10.5703125" style="2" bestFit="1" customWidth="1"/>
    <col min="15380" max="15380" width="13.28515625" style="2" customWidth="1"/>
    <col min="15381" max="15617" width="8.7109375" style="2"/>
    <col min="15618" max="15618" width="17.28515625" style="2" customWidth="1"/>
    <col min="15619" max="15619" width="12.5703125" style="2" customWidth="1"/>
    <col min="15620" max="15620" width="13" style="2" customWidth="1"/>
    <col min="15621" max="15621" width="13.42578125" style="2" customWidth="1"/>
    <col min="15622" max="15622" width="19.5703125" style="2" customWidth="1"/>
    <col min="15623" max="15624" width="17.42578125" style="2" customWidth="1"/>
    <col min="15625" max="15625" width="19.5703125" style="2" customWidth="1"/>
    <col min="15626" max="15626" width="15.85546875" style="2" customWidth="1"/>
    <col min="15627" max="15627" width="14.5703125" style="2" customWidth="1"/>
    <col min="15628" max="15630" width="0" style="2" hidden="1" customWidth="1"/>
    <col min="15631" max="15632" width="14.42578125" style="2" customWidth="1"/>
    <col min="15633" max="15633" width="11.7109375" style="2" customWidth="1"/>
    <col min="15634" max="15634" width="13.28515625" style="2" customWidth="1"/>
    <col min="15635" max="15635" width="10.5703125" style="2" bestFit="1" customWidth="1"/>
    <col min="15636" max="15636" width="13.28515625" style="2" customWidth="1"/>
    <col min="15637" max="15873" width="8.7109375" style="2"/>
    <col min="15874" max="15874" width="17.28515625" style="2" customWidth="1"/>
    <col min="15875" max="15875" width="12.5703125" style="2" customWidth="1"/>
    <col min="15876" max="15876" width="13" style="2" customWidth="1"/>
    <col min="15877" max="15877" width="13.42578125" style="2" customWidth="1"/>
    <col min="15878" max="15878" width="19.5703125" style="2" customWidth="1"/>
    <col min="15879" max="15880" width="17.42578125" style="2" customWidth="1"/>
    <col min="15881" max="15881" width="19.5703125" style="2" customWidth="1"/>
    <col min="15882" max="15882" width="15.85546875" style="2" customWidth="1"/>
    <col min="15883" max="15883" width="14.5703125" style="2" customWidth="1"/>
    <col min="15884" max="15886" width="0" style="2" hidden="1" customWidth="1"/>
    <col min="15887" max="15888" width="14.42578125" style="2" customWidth="1"/>
    <col min="15889" max="15889" width="11.7109375" style="2" customWidth="1"/>
    <col min="15890" max="15890" width="13.28515625" style="2" customWidth="1"/>
    <col min="15891" max="15891" width="10.5703125" style="2" bestFit="1" customWidth="1"/>
    <col min="15892" max="15892" width="13.28515625" style="2" customWidth="1"/>
    <col min="15893" max="16129" width="8.7109375" style="2"/>
    <col min="16130" max="16130" width="17.28515625" style="2" customWidth="1"/>
    <col min="16131" max="16131" width="12.5703125" style="2" customWidth="1"/>
    <col min="16132" max="16132" width="13" style="2" customWidth="1"/>
    <col min="16133" max="16133" width="13.42578125" style="2" customWidth="1"/>
    <col min="16134" max="16134" width="19.5703125" style="2" customWidth="1"/>
    <col min="16135" max="16136" width="17.42578125" style="2" customWidth="1"/>
    <col min="16137" max="16137" width="19.5703125" style="2" customWidth="1"/>
    <col min="16138" max="16138" width="15.85546875" style="2" customWidth="1"/>
    <col min="16139" max="16139" width="14.5703125" style="2" customWidth="1"/>
    <col min="16140" max="16142" width="0" style="2" hidden="1" customWidth="1"/>
    <col min="16143" max="16144" width="14.42578125" style="2" customWidth="1"/>
    <col min="16145" max="16145" width="11.7109375" style="2" customWidth="1"/>
    <col min="16146" max="16146" width="13.28515625" style="2" customWidth="1"/>
    <col min="16147" max="16147" width="10.5703125" style="2" bestFit="1" customWidth="1"/>
    <col min="16148" max="16148" width="13.28515625" style="2" customWidth="1"/>
    <col min="16149" max="16384" width="8.7109375" style="2"/>
  </cols>
  <sheetData>
    <row r="2" spans="1:20" ht="21">
      <c r="A2" s="1" t="s">
        <v>0</v>
      </c>
    </row>
    <row r="3" spans="1:20">
      <c r="A3" s="3" t="str">
        <f>'[40]Air Bawah Tanah'!A3</f>
        <v>Bulan :  November 2020</v>
      </c>
      <c r="P3" s="4"/>
    </row>
    <row r="4" spans="1:20">
      <c r="L4" s="2" t="s">
        <v>1</v>
      </c>
      <c r="M4" s="2" t="s">
        <v>2</v>
      </c>
    </row>
    <row r="5" spans="1:20" ht="32.25" customHeight="1">
      <c r="A5" s="5" t="s">
        <v>3</v>
      </c>
      <c r="B5" s="5" t="s">
        <v>4</v>
      </c>
      <c r="C5" s="5" t="s">
        <v>5</v>
      </c>
      <c r="D5" s="5" t="s">
        <v>25</v>
      </c>
      <c r="E5" s="6" t="s">
        <v>6</v>
      </c>
      <c r="F5" s="7" t="s">
        <v>7</v>
      </c>
      <c r="G5" s="8" t="s">
        <v>8</v>
      </c>
      <c r="H5" s="9" t="s">
        <v>9</v>
      </c>
      <c r="I5" s="10" t="s">
        <v>10</v>
      </c>
      <c r="J5" s="6" t="s">
        <v>11</v>
      </c>
      <c r="L5" s="11">
        <v>3400</v>
      </c>
      <c r="M5" s="11">
        <v>12000</v>
      </c>
      <c r="O5" s="12" t="s">
        <v>12</v>
      </c>
      <c r="P5" s="12"/>
    </row>
    <row r="6" spans="1:20" s="62" customFormat="1" ht="24.95" customHeight="1">
      <c r="A6" s="13" t="s">
        <v>17</v>
      </c>
      <c r="B6" s="52">
        <v>6.54</v>
      </c>
      <c r="C6" s="56">
        <v>15.59</v>
      </c>
      <c r="D6" s="117">
        <f>E6*1000/2592000</f>
        <v>3.6784570026634098</v>
      </c>
      <c r="E6" s="67">
        <v>9534.5605509035595</v>
      </c>
      <c r="F6" s="57">
        <v>400</v>
      </c>
      <c r="G6" s="57">
        <v>0</v>
      </c>
      <c r="H6" s="58">
        <v>75</v>
      </c>
      <c r="I6" s="27">
        <f>(F6*3850)+(G6*16500)+(H6*17600)</f>
        <v>2860000</v>
      </c>
      <c r="J6" s="21">
        <f>I6/E6</f>
        <v>299.9613862359883</v>
      </c>
      <c r="K6" s="59"/>
      <c r="L6" s="60">
        <f>F6*$L$5</f>
        <v>1360000</v>
      </c>
      <c r="M6" s="60">
        <f>G6*$M$5</f>
        <v>0</v>
      </c>
      <c r="N6" s="60">
        <f>L6+M6</f>
        <v>1360000</v>
      </c>
      <c r="O6" s="61">
        <f>F6/30</f>
        <v>13.333333333333334</v>
      </c>
      <c r="P6" s="61">
        <f>O6*220</f>
        <v>2933.3333333333335</v>
      </c>
      <c r="Q6" s="61">
        <f>G6/30</f>
        <v>0</v>
      </c>
      <c r="R6" s="61">
        <f>Q6*220</f>
        <v>0</v>
      </c>
    </row>
    <row r="7" spans="1:20" s="62" customFormat="1" ht="24.95" customHeight="1">
      <c r="A7" s="13" t="s">
        <v>19</v>
      </c>
      <c r="B7" s="52">
        <v>6.21</v>
      </c>
      <c r="C7" s="56">
        <v>10.95</v>
      </c>
      <c r="D7" s="117">
        <f t="shared" ref="D7:D8" si="0">E7*1000/2592000</f>
        <v>0.52281250000000001</v>
      </c>
      <c r="E7" s="49">
        <v>1355.13</v>
      </c>
      <c r="F7" s="63">
        <v>50</v>
      </c>
      <c r="G7" s="64">
        <v>0</v>
      </c>
      <c r="H7" s="65">
        <v>25</v>
      </c>
      <c r="I7" s="27">
        <f>(F7*3850)+(G7*16500)+(H7*17600)</f>
        <v>632500</v>
      </c>
      <c r="J7" s="21">
        <f>I7/E7</f>
        <v>466.74488794433</v>
      </c>
      <c r="K7" s="59"/>
      <c r="L7" s="60">
        <f>F7*$L$5</f>
        <v>170000</v>
      </c>
      <c r="M7" s="66"/>
      <c r="N7" s="60"/>
      <c r="O7" s="61">
        <f>F7/30</f>
        <v>1.6666666666666667</v>
      </c>
      <c r="P7" s="61">
        <f>O7*220</f>
        <v>366.66666666666669</v>
      </c>
      <c r="Q7" s="61">
        <f>G7/30</f>
        <v>0</v>
      </c>
      <c r="R7" s="61">
        <f>Q7*220</f>
        <v>0</v>
      </c>
    </row>
    <row r="8" spans="1:20" s="62" customFormat="1" ht="24.95" customHeight="1">
      <c r="A8" s="13" t="s">
        <v>20</v>
      </c>
      <c r="B8" s="52">
        <v>6.46</v>
      </c>
      <c r="C8" s="56">
        <v>15.33</v>
      </c>
      <c r="D8" s="117">
        <f t="shared" si="0"/>
        <v>27.034552469135804</v>
      </c>
      <c r="E8" s="49">
        <v>70073.56</v>
      </c>
      <c r="F8" s="13">
        <v>4025</v>
      </c>
      <c r="G8" s="13">
        <v>0</v>
      </c>
      <c r="H8" s="58">
        <v>3475</v>
      </c>
      <c r="I8" s="27">
        <f>(F8*3850)+(G8*16500)+(H8*17600)</f>
        <v>76656250</v>
      </c>
      <c r="J8" s="21">
        <f>I8/E8</f>
        <v>1093.9397113547536</v>
      </c>
      <c r="K8" s="59"/>
      <c r="L8" s="60">
        <f>F8*$L$5</f>
        <v>13685000</v>
      </c>
      <c r="M8" s="66"/>
      <c r="N8" s="60"/>
      <c r="O8" s="61">
        <f>F8/30</f>
        <v>134.16666666666666</v>
      </c>
      <c r="P8" s="61">
        <f>O8*220</f>
        <v>29516.666666666664</v>
      </c>
      <c r="Q8" s="61">
        <f>G8/30</f>
        <v>0</v>
      </c>
      <c r="R8" s="61">
        <f>Q8*220</f>
        <v>0</v>
      </c>
    </row>
    <row r="9" spans="1:20" ht="24.95" customHeight="1">
      <c r="A9" s="36" t="s">
        <v>22</v>
      </c>
      <c r="B9" s="37">
        <f>AVERAGE(B6:B8)</f>
        <v>6.4033333333333333</v>
      </c>
      <c r="C9" s="38">
        <f>AVERAGE(C6:C8)</f>
        <v>13.956666666666665</v>
      </c>
      <c r="D9" s="37">
        <f>AVERAGE(D6:D8)</f>
        <v>10.411940657266404</v>
      </c>
      <c r="E9" s="39">
        <f>SUM(E6:E8)</f>
        <v>80963.250550903555</v>
      </c>
      <c r="F9" s="39">
        <f>SUM(F6:F8)</f>
        <v>4475</v>
      </c>
      <c r="G9" s="39">
        <f>SUM(G6:G8)</f>
        <v>0</v>
      </c>
      <c r="H9" s="39">
        <f>SUM(H6:H8)</f>
        <v>3575</v>
      </c>
      <c r="I9" s="40">
        <f>SUM(I6:I8)</f>
        <v>80148750</v>
      </c>
      <c r="J9" s="40">
        <f>I9/E9</f>
        <v>989.93987339488729</v>
      </c>
      <c r="O9" s="41"/>
      <c r="Q9" s="12"/>
      <c r="R9" s="12"/>
    </row>
    <row r="10" spans="1:20">
      <c r="N10" s="42"/>
      <c r="Q10" s="12"/>
      <c r="R10" s="12"/>
      <c r="T10" s="43"/>
    </row>
    <row r="11" spans="1:20">
      <c r="E11" s="44"/>
      <c r="F11" s="45">
        <f>F9*3850</f>
        <v>17228750</v>
      </c>
      <c r="G11" s="22">
        <f>G9*16500</f>
        <v>0</v>
      </c>
      <c r="H11" s="22"/>
      <c r="I11" s="45">
        <f>F11+G11</f>
        <v>17228750</v>
      </c>
      <c r="T11" s="4"/>
    </row>
    <row r="12" spans="1:20">
      <c r="F12" s="12"/>
      <c r="G12" s="12"/>
      <c r="H12" s="12"/>
      <c r="I12" s="46">
        <f>I11/E9</f>
        <v>212.79716269751137</v>
      </c>
    </row>
    <row r="15" spans="1:20">
      <c r="E15" s="44"/>
    </row>
  </sheetData>
  <sheetProtection selectLockedCells="1" selectUnlockedCells="1"/>
  <pageMargins left="0.7" right="0.7" top="0.75" bottom="0.75" header="0.51180555555555551" footer="0.51180555555555551"/>
  <pageSetup firstPageNumber="0" orientation="portrait" horizontalDpi="300" verticalDpi="300" r:id="rId1"/>
  <headerFooter alignWithMargins="0"/>
  <legacy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>
    <tabColor rgb="FF00B050"/>
  </sheetPr>
  <dimension ref="A2:T15"/>
  <sheetViews>
    <sheetView zoomScale="85" zoomScaleNormal="85" workbookViewId="0">
      <selection activeCell="C19" sqref="C19"/>
    </sheetView>
  </sheetViews>
  <sheetFormatPr defaultRowHeight="15"/>
  <cols>
    <col min="1" max="1" width="17.28515625" style="2" customWidth="1"/>
    <col min="2" max="2" width="12.5703125" style="2" customWidth="1"/>
    <col min="3" max="3" width="13" style="2" customWidth="1"/>
    <col min="4" max="4" width="18" style="2" bestFit="1" customWidth="1"/>
    <col min="5" max="5" width="13.42578125" style="2" customWidth="1"/>
    <col min="6" max="6" width="19.5703125" style="2" customWidth="1"/>
    <col min="7" max="8" width="17.42578125" style="2" customWidth="1"/>
    <col min="9" max="9" width="19.5703125" style="2" customWidth="1"/>
    <col min="10" max="10" width="15.85546875" style="2" customWidth="1"/>
    <col min="11" max="11" width="14.5703125" style="2" customWidth="1"/>
    <col min="12" max="14" width="0" style="2" hidden="1" customWidth="1"/>
    <col min="15" max="16" width="14.42578125" style="2" customWidth="1"/>
    <col min="17" max="17" width="11.7109375" style="2" customWidth="1"/>
    <col min="18" max="18" width="13.28515625" style="2" customWidth="1"/>
    <col min="19" max="19" width="10.5703125" style="2" bestFit="1" customWidth="1"/>
    <col min="20" max="20" width="13.28515625" style="2" customWidth="1"/>
    <col min="21" max="257" width="8.7109375" style="2"/>
    <col min="258" max="258" width="17.28515625" style="2" customWidth="1"/>
    <col min="259" max="259" width="12.5703125" style="2" customWidth="1"/>
    <col min="260" max="260" width="13" style="2" customWidth="1"/>
    <col min="261" max="261" width="13.42578125" style="2" customWidth="1"/>
    <col min="262" max="262" width="19.5703125" style="2" customWidth="1"/>
    <col min="263" max="264" width="17.42578125" style="2" customWidth="1"/>
    <col min="265" max="265" width="19.5703125" style="2" customWidth="1"/>
    <col min="266" max="266" width="15.85546875" style="2" customWidth="1"/>
    <col min="267" max="267" width="14.5703125" style="2" customWidth="1"/>
    <col min="268" max="270" width="0" style="2" hidden="1" customWidth="1"/>
    <col min="271" max="272" width="14.42578125" style="2" customWidth="1"/>
    <col min="273" max="273" width="11.7109375" style="2" customWidth="1"/>
    <col min="274" max="274" width="13.28515625" style="2" customWidth="1"/>
    <col min="275" max="275" width="10.5703125" style="2" bestFit="1" customWidth="1"/>
    <col min="276" max="276" width="13.28515625" style="2" customWidth="1"/>
    <col min="277" max="513" width="8.7109375" style="2"/>
    <col min="514" max="514" width="17.28515625" style="2" customWidth="1"/>
    <col min="515" max="515" width="12.5703125" style="2" customWidth="1"/>
    <col min="516" max="516" width="13" style="2" customWidth="1"/>
    <col min="517" max="517" width="13.42578125" style="2" customWidth="1"/>
    <col min="518" max="518" width="19.5703125" style="2" customWidth="1"/>
    <col min="519" max="520" width="17.42578125" style="2" customWidth="1"/>
    <col min="521" max="521" width="19.5703125" style="2" customWidth="1"/>
    <col min="522" max="522" width="15.85546875" style="2" customWidth="1"/>
    <col min="523" max="523" width="14.5703125" style="2" customWidth="1"/>
    <col min="524" max="526" width="0" style="2" hidden="1" customWidth="1"/>
    <col min="527" max="528" width="14.42578125" style="2" customWidth="1"/>
    <col min="529" max="529" width="11.7109375" style="2" customWidth="1"/>
    <col min="530" max="530" width="13.28515625" style="2" customWidth="1"/>
    <col min="531" max="531" width="10.5703125" style="2" bestFit="1" customWidth="1"/>
    <col min="532" max="532" width="13.28515625" style="2" customWidth="1"/>
    <col min="533" max="769" width="8.7109375" style="2"/>
    <col min="770" max="770" width="17.28515625" style="2" customWidth="1"/>
    <col min="771" max="771" width="12.5703125" style="2" customWidth="1"/>
    <col min="772" max="772" width="13" style="2" customWidth="1"/>
    <col min="773" max="773" width="13.42578125" style="2" customWidth="1"/>
    <col min="774" max="774" width="19.5703125" style="2" customWidth="1"/>
    <col min="775" max="776" width="17.42578125" style="2" customWidth="1"/>
    <col min="777" max="777" width="19.5703125" style="2" customWidth="1"/>
    <col min="778" max="778" width="15.85546875" style="2" customWidth="1"/>
    <col min="779" max="779" width="14.5703125" style="2" customWidth="1"/>
    <col min="780" max="782" width="0" style="2" hidden="1" customWidth="1"/>
    <col min="783" max="784" width="14.42578125" style="2" customWidth="1"/>
    <col min="785" max="785" width="11.7109375" style="2" customWidth="1"/>
    <col min="786" max="786" width="13.28515625" style="2" customWidth="1"/>
    <col min="787" max="787" width="10.5703125" style="2" bestFit="1" customWidth="1"/>
    <col min="788" max="788" width="13.28515625" style="2" customWidth="1"/>
    <col min="789" max="1025" width="8.7109375" style="2"/>
    <col min="1026" max="1026" width="17.28515625" style="2" customWidth="1"/>
    <col min="1027" max="1027" width="12.5703125" style="2" customWidth="1"/>
    <col min="1028" max="1028" width="13" style="2" customWidth="1"/>
    <col min="1029" max="1029" width="13.42578125" style="2" customWidth="1"/>
    <col min="1030" max="1030" width="19.5703125" style="2" customWidth="1"/>
    <col min="1031" max="1032" width="17.42578125" style="2" customWidth="1"/>
    <col min="1033" max="1033" width="19.5703125" style="2" customWidth="1"/>
    <col min="1034" max="1034" width="15.85546875" style="2" customWidth="1"/>
    <col min="1035" max="1035" width="14.5703125" style="2" customWidth="1"/>
    <col min="1036" max="1038" width="0" style="2" hidden="1" customWidth="1"/>
    <col min="1039" max="1040" width="14.42578125" style="2" customWidth="1"/>
    <col min="1041" max="1041" width="11.7109375" style="2" customWidth="1"/>
    <col min="1042" max="1042" width="13.28515625" style="2" customWidth="1"/>
    <col min="1043" max="1043" width="10.5703125" style="2" bestFit="1" customWidth="1"/>
    <col min="1044" max="1044" width="13.28515625" style="2" customWidth="1"/>
    <col min="1045" max="1281" width="8.7109375" style="2"/>
    <col min="1282" max="1282" width="17.28515625" style="2" customWidth="1"/>
    <col min="1283" max="1283" width="12.5703125" style="2" customWidth="1"/>
    <col min="1284" max="1284" width="13" style="2" customWidth="1"/>
    <col min="1285" max="1285" width="13.42578125" style="2" customWidth="1"/>
    <col min="1286" max="1286" width="19.5703125" style="2" customWidth="1"/>
    <col min="1287" max="1288" width="17.42578125" style="2" customWidth="1"/>
    <col min="1289" max="1289" width="19.5703125" style="2" customWidth="1"/>
    <col min="1290" max="1290" width="15.85546875" style="2" customWidth="1"/>
    <col min="1291" max="1291" width="14.5703125" style="2" customWidth="1"/>
    <col min="1292" max="1294" width="0" style="2" hidden="1" customWidth="1"/>
    <col min="1295" max="1296" width="14.42578125" style="2" customWidth="1"/>
    <col min="1297" max="1297" width="11.7109375" style="2" customWidth="1"/>
    <col min="1298" max="1298" width="13.28515625" style="2" customWidth="1"/>
    <col min="1299" max="1299" width="10.5703125" style="2" bestFit="1" customWidth="1"/>
    <col min="1300" max="1300" width="13.28515625" style="2" customWidth="1"/>
    <col min="1301" max="1537" width="8.7109375" style="2"/>
    <col min="1538" max="1538" width="17.28515625" style="2" customWidth="1"/>
    <col min="1539" max="1539" width="12.5703125" style="2" customWidth="1"/>
    <col min="1540" max="1540" width="13" style="2" customWidth="1"/>
    <col min="1541" max="1541" width="13.42578125" style="2" customWidth="1"/>
    <col min="1542" max="1542" width="19.5703125" style="2" customWidth="1"/>
    <col min="1543" max="1544" width="17.42578125" style="2" customWidth="1"/>
    <col min="1545" max="1545" width="19.5703125" style="2" customWidth="1"/>
    <col min="1546" max="1546" width="15.85546875" style="2" customWidth="1"/>
    <col min="1547" max="1547" width="14.5703125" style="2" customWidth="1"/>
    <col min="1548" max="1550" width="0" style="2" hidden="1" customWidth="1"/>
    <col min="1551" max="1552" width="14.42578125" style="2" customWidth="1"/>
    <col min="1553" max="1553" width="11.7109375" style="2" customWidth="1"/>
    <col min="1554" max="1554" width="13.28515625" style="2" customWidth="1"/>
    <col min="1555" max="1555" width="10.5703125" style="2" bestFit="1" customWidth="1"/>
    <col min="1556" max="1556" width="13.28515625" style="2" customWidth="1"/>
    <col min="1557" max="1793" width="8.7109375" style="2"/>
    <col min="1794" max="1794" width="17.28515625" style="2" customWidth="1"/>
    <col min="1795" max="1795" width="12.5703125" style="2" customWidth="1"/>
    <col min="1796" max="1796" width="13" style="2" customWidth="1"/>
    <col min="1797" max="1797" width="13.42578125" style="2" customWidth="1"/>
    <col min="1798" max="1798" width="19.5703125" style="2" customWidth="1"/>
    <col min="1799" max="1800" width="17.42578125" style="2" customWidth="1"/>
    <col min="1801" max="1801" width="19.5703125" style="2" customWidth="1"/>
    <col min="1802" max="1802" width="15.85546875" style="2" customWidth="1"/>
    <col min="1803" max="1803" width="14.5703125" style="2" customWidth="1"/>
    <col min="1804" max="1806" width="0" style="2" hidden="1" customWidth="1"/>
    <col min="1807" max="1808" width="14.42578125" style="2" customWidth="1"/>
    <col min="1809" max="1809" width="11.7109375" style="2" customWidth="1"/>
    <col min="1810" max="1810" width="13.28515625" style="2" customWidth="1"/>
    <col min="1811" max="1811" width="10.5703125" style="2" bestFit="1" customWidth="1"/>
    <col min="1812" max="1812" width="13.28515625" style="2" customWidth="1"/>
    <col min="1813" max="2049" width="8.7109375" style="2"/>
    <col min="2050" max="2050" width="17.28515625" style="2" customWidth="1"/>
    <col min="2051" max="2051" width="12.5703125" style="2" customWidth="1"/>
    <col min="2052" max="2052" width="13" style="2" customWidth="1"/>
    <col min="2053" max="2053" width="13.42578125" style="2" customWidth="1"/>
    <col min="2054" max="2054" width="19.5703125" style="2" customWidth="1"/>
    <col min="2055" max="2056" width="17.42578125" style="2" customWidth="1"/>
    <col min="2057" max="2057" width="19.5703125" style="2" customWidth="1"/>
    <col min="2058" max="2058" width="15.85546875" style="2" customWidth="1"/>
    <col min="2059" max="2059" width="14.5703125" style="2" customWidth="1"/>
    <col min="2060" max="2062" width="0" style="2" hidden="1" customWidth="1"/>
    <col min="2063" max="2064" width="14.42578125" style="2" customWidth="1"/>
    <col min="2065" max="2065" width="11.7109375" style="2" customWidth="1"/>
    <col min="2066" max="2066" width="13.28515625" style="2" customWidth="1"/>
    <col min="2067" max="2067" width="10.5703125" style="2" bestFit="1" customWidth="1"/>
    <col min="2068" max="2068" width="13.28515625" style="2" customWidth="1"/>
    <col min="2069" max="2305" width="8.7109375" style="2"/>
    <col min="2306" max="2306" width="17.28515625" style="2" customWidth="1"/>
    <col min="2307" max="2307" width="12.5703125" style="2" customWidth="1"/>
    <col min="2308" max="2308" width="13" style="2" customWidth="1"/>
    <col min="2309" max="2309" width="13.42578125" style="2" customWidth="1"/>
    <col min="2310" max="2310" width="19.5703125" style="2" customWidth="1"/>
    <col min="2311" max="2312" width="17.42578125" style="2" customWidth="1"/>
    <col min="2313" max="2313" width="19.5703125" style="2" customWidth="1"/>
    <col min="2314" max="2314" width="15.85546875" style="2" customWidth="1"/>
    <col min="2315" max="2315" width="14.5703125" style="2" customWidth="1"/>
    <col min="2316" max="2318" width="0" style="2" hidden="1" customWidth="1"/>
    <col min="2319" max="2320" width="14.42578125" style="2" customWidth="1"/>
    <col min="2321" max="2321" width="11.7109375" style="2" customWidth="1"/>
    <col min="2322" max="2322" width="13.28515625" style="2" customWidth="1"/>
    <col min="2323" max="2323" width="10.5703125" style="2" bestFit="1" customWidth="1"/>
    <col min="2324" max="2324" width="13.28515625" style="2" customWidth="1"/>
    <col min="2325" max="2561" width="8.7109375" style="2"/>
    <col min="2562" max="2562" width="17.28515625" style="2" customWidth="1"/>
    <col min="2563" max="2563" width="12.5703125" style="2" customWidth="1"/>
    <col min="2564" max="2564" width="13" style="2" customWidth="1"/>
    <col min="2565" max="2565" width="13.42578125" style="2" customWidth="1"/>
    <col min="2566" max="2566" width="19.5703125" style="2" customWidth="1"/>
    <col min="2567" max="2568" width="17.42578125" style="2" customWidth="1"/>
    <col min="2569" max="2569" width="19.5703125" style="2" customWidth="1"/>
    <col min="2570" max="2570" width="15.85546875" style="2" customWidth="1"/>
    <col min="2571" max="2571" width="14.5703125" style="2" customWidth="1"/>
    <col min="2572" max="2574" width="0" style="2" hidden="1" customWidth="1"/>
    <col min="2575" max="2576" width="14.42578125" style="2" customWidth="1"/>
    <col min="2577" max="2577" width="11.7109375" style="2" customWidth="1"/>
    <col min="2578" max="2578" width="13.28515625" style="2" customWidth="1"/>
    <col min="2579" max="2579" width="10.5703125" style="2" bestFit="1" customWidth="1"/>
    <col min="2580" max="2580" width="13.28515625" style="2" customWidth="1"/>
    <col min="2581" max="2817" width="8.7109375" style="2"/>
    <col min="2818" max="2818" width="17.28515625" style="2" customWidth="1"/>
    <col min="2819" max="2819" width="12.5703125" style="2" customWidth="1"/>
    <col min="2820" max="2820" width="13" style="2" customWidth="1"/>
    <col min="2821" max="2821" width="13.42578125" style="2" customWidth="1"/>
    <col min="2822" max="2822" width="19.5703125" style="2" customWidth="1"/>
    <col min="2823" max="2824" width="17.42578125" style="2" customWidth="1"/>
    <col min="2825" max="2825" width="19.5703125" style="2" customWidth="1"/>
    <col min="2826" max="2826" width="15.85546875" style="2" customWidth="1"/>
    <col min="2827" max="2827" width="14.5703125" style="2" customWidth="1"/>
    <col min="2828" max="2830" width="0" style="2" hidden="1" customWidth="1"/>
    <col min="2831" max="2832" width="14.42578125" style="2" customWidth="1"/>
    <col min="2833" max="2833" width="11.7109375" style="2" customWidth="1"/>
    <col min="2834" max="2834" width="13.28515625" style="2" customWidth="1"/>
    <col min="2835" max="2835" width="10.5703125" style="2" bestFit="1" customWidth="1"/>
    <col min="2836" max="2836" width="13.28515625" style="2" customWidth="1"/>
    <col min="2837" max="3073" width="8.7109375" style="2"/>
    <col min="3074" max="3074" width="17.28515625" style="2" customWidth="1"/>
    <col min="3075" max="3075" width="12.5703125" style="2" customWidth="1"/>
    <col min="3076" max="3076" width="13" style="2" customWidth="1"/>
    <col min="3077" max="3077" width="13.42578125" style="2" customWidth="1"/>
    <col min="3078" max="3078" width="19.5703125" style="2" customWidth="1"/>
    <col min="3079" max="3080" width="17.42578125" style="2" customWidth="1"/>
    <col min="3081" max="3081" width="19.5703125" style="2" customWidth="1"/>
    <col min="3082" max="3082" width="15.85546875" style="2" customWidth="1"/>
    <col min="3083" max="3083" width="14.5703125" style="2" customWidth="1"/>
    <col min="3084" max="3086" width="0" style="2" hidden="1" customWidth="1"/>
    <col min="3087" max="3088" width="14.42578125" style="2" customWidth="1"/>
    <col min="3089" max="3089" width="11.7109375" style="2" customWidth="1"/>
    <col min="3090" max="3090" width="13.28515625" style="2" customWidth="1"/>
    <col min="3091" max="3091" width="10.5703125" style="2" bestFit="1" customWidth="1"/>
    <col min="3092" max="3092" width="13.28515625" style="2" customWidth="1"/>
    <col min="3093" max="3329" width="8.7109375" style="2"/>
    <col min="3330" max="3330" width="17.28515625" style="2" customWidth="1"/>
    <col min="3331" max="3331" width="12.5703125" style="2" customWidth="1"/>
    <col min="3332" max="3332" width="13" style="2" customWidth="1"/>
    <col min="3333" max="3333" width="13.42578125" style="2" customWidth="1"/>
    <col min="3334" max="3334" width="19.5703125" style="2" customWidth="1"/>
    <col min="3335" max="3336" width="17.42578125" style="2" customWidth="1"/>
    <col min="3337" max="3337" width="19.5703125" style="2" customWidth="1"/>
    <col min="3338" max="3338" width="15.85546875" style="2" customWidth="1"/>
    <col min="3339" max="3339" width="14.5703125" style="2" customWidth="1"/>
    <col min="3340" max="3342" width="0" style="2" hidden="1" customWidth="1"/>
    <col min="3343" max="3344" width="14.42578125" style="2" customWidth="1"/>
    <col min="3345" max="3345" width="11.7109375" style="2" customWidth="1"/>
    <col min="3346" max="3346" width="13.28515625" style="2" customWidth="1"/>
    <col min="3347" max="3347" width="10.5703125" style="2" bestFit="1" customWidth="1"/>
    <col min="3348" max="3348" width="13.28515625" style="2" customWidth="1"/>
    <col min="3349" max="3585" width="8.7109375" style="2"/>
    <col min="3586" max="3586" width="17.28515625" style="2" customWidth="1"/>
    <col min="3587" max="3587" width="12.5703125" style="2" customWidth="1"/>
    <col min="3588" max="3588" width="13" style="2" customWidth="1"/>
    <col min="3589" max="3589" width="13.42578125" style="2" customWidth="1"/>
    <col min="3590" max="3590" width="19.5703125" style="2" customWidth="1"/>
    <col min="3591" max="3592" width="17.42578125" style="2" customWidth="1"/>
    <col min="3593" max="3593" width="19.5703125" style="2" customWidth="1"/>
    <col min="3594" max="3594" width="15.85546875" style="2" customWidth="1"/>
    <col min="3595" max="3595" width="14.5703125" style="2" customWidth="1"/>
    <col min="3596" max="3598" width="0" style="2" hidden="1" customWidth="1"/>
    <col min="3599" max="3600" width="14.42578125" style="2" customWidth="1"/>
    <col min="3601" max="3601" width="11.7109375" style="2" customWidth="1"/>
    <col min="3602" max="3602" width="13.28515625" style="2" customWidth="1"/>
    <col min="3603" max="3603" width="10.5703125" style="2" bestFit="1" customWidth="1"/>
    <col min="3604" max="3604" width="13.28515625" style="2" customWidth="1"/>
    <col min="3605" max="3841" width="8.7109375" style="2"/>
    <col min="3842" max="3842" width="17.28515625" style="2" customWidth="1"/>
    <col min="3843" max="3843" width="12.5703125" style="2" customWidth="1"/>
    <col min="3844" max="3844" width="13" style="2" customWidth="1"/>
    <col min="3845" max="3845" width="13.42578125" style="2" customWidth="1"/>
    <col min="3846" max="3846" width="19.5703125" style="2" customWidth="1"/>
    <col min="3847" max="3848" width="17.42578125" style="2" customWidth="1"/>
    <col min="3849" max="3849" width="19.5703125" style="2" customWidth="1"/>
    <col min="3850" max="3850" width="15.85546875" style="2" customWidth="1"/>
    <col min="3851" max="3851" width="14.5703125" style="2" customWidth="1"/>
    <col min="3852" max="3854" width="0" style="2" hidden="1" customWidth="1"/>
    <col min="3855" max="3856" width="14.42578125" style="2" customWidth="1"/>
    <col min="3857" max="3857" width="11.7109375" style="2" customWidth="1"/>
    <col min="3858" max="3858" width="13.28515625" style="2" customWidth="1"/>
    <col min="3859" max="3859" width="10.5703125" style="2" bestFit="1" customWidth="1"/>
    <col min="3860" max="3860" width="13.28515625" style="2" customWidth="1"/>
    <col min="3861" max="4097" width="8.7109375" style="2"/>
    <col min="4098" max="4098" width="17.28515625" style="2" customWidth="1"/>
    <col min="4099" max="4099" width="12.5703125" style="2" customWidth="1"/>
    <col min="4100" max="4100" width="13" style="2" customWidth="1"/>
    <col min="4101" max="4101" width="13.42578125" style="2" customWidth="1"/>
    <col min="4102" max="4102" width="19.5703125" style="2" customWidth="1"/>
    <col min="4103" max="4104" width="17.42578125" style="2" customWidth="1"/>
    <col min="4105" max="4105" width="19.5703125" style="2" customWidth="1"/>
    <col min="4106" max="4106" width="15.85546875" style="2" customWidth="1"/>
    <col min="4107" max="4107" width="14.5703125" style="2" customWidth="1"/>
    <col min="4108" max="4110" width="0" style="2" hidden="1" customWidth="1"/>
    <col min="4111" max="4112" width="14.42578125" style="2" customWidth="1"/>
    <col min="4113" max="4113" width="11.7109375" style="2" customWidth="1"/>
    <col min="4114" max="4114" width="13.28515625" style="2" customWidth="1"/>
    <col min="4115" max="4115" width="10.5703125" style="2" bestFit="1" customWidth="1"/>
    <col min="4116" max="4116" width="13.28515625" style="2" customWidth="1"/>
    <col min="4117" max="4353" width="8.7109375" style="2"/>
    <col min="4354" max="4354" width="17.28515625" style="2" customWidth="1"/>
    <col min="4355" max="4355" width="12.5703125" style="2" customWidth="1"/>
    <col min="4356" max="4356" width="13" style="2" customWidth="1"/>
    <col min="4357" max="4357" width="13.42578125" style="2" customWidth="1"/>
    <col min="4358" max="4358" width="19.5703125" style="2" customWidth="1"/>
    <col min="4359" max="4360" width="17.42578125" style="2" customWidth="1"/>
    <col min="4361" max="4361" width="19.5703125" style="2" customWidth="1"/>
    <col min="4362" max="4362" width="15.85546875" style="2" customWidth="1"/>
    <col min="4363" max="4363" width="14.5703125" style="2" customWidth="1"/>
    <col min="4364" max="4366" width="0" style="2" hidden="1" customWidth="1"/>
    <col min="4367" max="4368" width="14.42578125" style="2" customWidth="1"/>
    <col min="4369" max="4369" width="11.7109375" style="2" customWidth="1"/>
    <col min="4370" max="4370" width="13.28515625" style="2" customWidth="1"/>
    <col min="4371" max="4371" width="10.5703125" style="2" bestFit="1" customWidth="1"/>
    <col min="4372" max="4372" width="13.28515625" style="2" customWidth="1"/>
    <col min="4373" max="4609" width="8.7109375" style="2"/>
    <col min="4610" max="4610" width="17.28515625" style="2" customWidth="1"/>
    <col min="4611" max="4611" width="12.5703125" style="2" customWidth="1"/>
    <col min="4612" max="4612" width="13" style="2" customWidth="1"/>
    <col min="4613" max="4613" width="13.42578125" style="2" customWidth="1"/>
    <col min="4614" max="4614" width="19.5703125" style="2" customWidth="1"/>
    <col min="4615" max="4616" width="17.42578125" style="2" customWidth="1"/>
    <col min="4617" max="4617" width="19.5703125" style="2" customWidth="1"/>
    <col min="4618" max="4618" width="15.85546875" style="2" customWidth="1"/>
    <col min="4619" max="4619" width="14.5703125" style="2" customWidth="1"/>
    <col min="4620" max="4622" width="0" style="2" hidden="1" customWidth="1"/>
    <col min="4623" max="4624" width="14.42578125" style="2" customWidth="1"/>
    <col min="4625" max="4625" width="11.7109375" style="2" customWidth="1"/>
    <col min="4626" max="4626" width="13.28515625" style="2" customWidth="1"/>
    <col min="4627" max="4627" width="10.5703125" style="2" bestFit="1" customWidth="1"/>
    <col min="4628" max="4628" width="13.28515625" style="2" customWidth="1"/>
    <col min="4629" max="4865" width="8.7109375" style="2"/>
    <col min="4866" max="4866" width="17.28515625" style="2" customWidth="1"/>
    <col min="4867" max="4867" width="12.5703125" style="2" customWidth="1"/>
    <col min="4868" max="4868" width="13" style="2" customWidth="1"/>
    <col min="4869" max="4869" width="13.42578125" style="2" customWidth="1"/>
    <col min="4870" max="4870" width="19.5703125" style="2" customWidth="1"/>
    <col min="4871" max="4872" width="17.42578125" style="2" customWidth="1"/>
    <col min="4873" max="4873" width="19.5703125" style="2" customWidth="1"/>
    <col min="4874" max="4874" width="15.85546875" style="2" customWidth="1"/>
    <col min="4875" max="4875" width="14.5703125" style="2" customWidth="1"/>
    <col min="4876" max="4878" width="0" style="2" hidden="1" customWidth="1"/>
    <col min="4879" max="4880" width="14.42578125" style="2" customWidth="1"/>
    <col min="4881" max="4881" width="11.7109375" style="2" customWidth="1"/>
    <col min="4882" max="4882" width="13.28515625" style="2" customWidth="1"/>
    <col min="4883" max="4883" width="10.5703125" style="2" bestFit="1" customWidth="1"/>
    <col min="4884" max="4884" width="13.28515625" style="2" customWidth="1"/>
    <col min="4885" max="5121" width="8.7109375" style="2"/>
    <col min="5122" max="5122" width="17.28515625" style="2" customWidth="1"/>
    <col min="5123" max="5123" width="12.5703125" style="2" customWidth="1"/>
    <col min="5124" max="5124" width="13" style="2" customWidth="1"/>
    <col min="5125" max="5125" width="13.42578125" style="2" customWidth="1"/>
    <col min="5126" max="5126" width="19.5703125" style="2" customWidth="1"/>
    <col min="5127" max="5128" width="17.42578125" style="2" customWidth="1"/>
    <col min="5129" max="5129" width="19.5703125" style="2" customWidth="1"/>
    <col min="5130" max="5130" width="15.85546875" style="2" customWidth="1"/>
    <col min="5131" max="5131" width="14.5703125" style="2" customWidth="1"/>
    <col min="5132" max="5134" width="0" style="2" hidden="1" customWidth="1"/>
    <col min="5135" max="5136" width="14.42578125" style="2" customWidth="1"/>
    <col min="5137" max="5137" width="11.7109375" style="2" customWidth="1"/>
    <col min="5138" max="5138" width="13.28515625" style="2" customWidth="1"/>
    <col min="5139" max="5139" width="10.5703125" style="2" bestFit="1" customWidth="1"/>
    <col min="5140" max="5140" width="13.28515625" style="2" customWidth="1"/>
    <col min="5141" max="5377" width="8.7109375" style="2"/>
    <col min="5378" max="5378" width="17.28515625" style="2" customWidth="1"/>
    <col min="5379" max="5379" width="12.5703125" style="2" customWidth="1"/>
    <col min="5380" max="5380" width="13" style="2" customWidth="1"/>
    <col min="5381" max="5381" width="13.42578125" style="2" customWidth="1"/>
    <col min="5382" max="5382" width="19.5703125" style="2" customWidth="1"/>
    <col min="5383" max="5384" width="17.42578125" style="2" customWidth="1"/>
    <col min="5385" max="5385" width="19.5703125" style="2" customWidth="1"/>
    <col min="5386" max="5386" width="15.85546875" style="2" customWidth="1"/>
    <col min="5387" max="5387" width="14.5703125" style="2" customWidth="1"/>
    <col min="5388" max="5390" width="0" style="2" hidden="1" customWidth="1"/>
    <col min="5391" max="5392" width="14.42578125" style="2" customWidth="1"/>
    <col min="5393" max="5393" width="11.7109375" style="2" customWidth="1"/>
    <col min="5394" max="5394" width="13.28515625" style="2" customWidth="1"/>
    <col min="5395" max="5395" width="10.5703125" style="2" bestFit="1" customWidth="1"/>
    <col min="5396" max="5396" width="13.28515625" style="2" customWidth="1"/>
    <col min="5397" max="5633" width="8.7109375" style="2"/>
    <col min="5634" max="5634" width="17.28515625" style="2" customWidth="1"/>
    <col min="5635" max="5635" width="12.5703125" style="2" customWidth="1"/>
    <col min="5636" max="5636" width="13" style="2" customWidth="1"/>
    <col min="5637" max="5637" width="13.42578125" style="2" customWidth="1"/>
    <col min="5638" max="5638" width="19.5703125" style="2" customWidth="1"/>
    <col min="5639" max="5640" width="17.42578125" style="2" customWidth="1"/>
    <col min="5641" max="5641" width="19.5703125" style="2" customWidth="1"/>
    <col min="5642" max="5642" width="15.85546875" style="2" customWidth="1"/>
    <col min="5643" max="5643" width="14.5703125" style="2" customWidth="1"/>
    <col min="5644" max="5646" width="0" style="2" hidden="1" customWidth="1"/>
    <col min="5647" max="5648" width="14.42578125" style="2" customWidth="1"/>
    <col min="5649" max="5649" width="11.7109375" style="2" customWidth="1"/>
    <col min="5650" max="5650" width="13.28515625" style="2" customWidth="1"/>
    <col min="5651" max="5651" width="10.5703125" style="2" bestFit="1" customWidth="1"/>
    <col min="5652" max="5652" width="13.28515625" style="2" customWidth="1"/>
    <col min="5653" max="5889" width="8.7109375" style="2"/>
    <col min="5890" max="5890" width="17.28515625" style="2" customWidth="1"/>
    <col min="5891" max="5891" width="12.5703125" style="2" customWidth="1"/>
    <col min="5892" max="5892" width="13" style="2" customWidth="1"/>
    <col min="5893" max="5893" width="13.42578125" style="2" customWidth="1"/>
    <col min="5894" max="5894" width="19.5703125" style="2" customWidth="1"/>
    <col min="5895" max="5896" width="17.42578125" style="2" customWidth="1"/>
    <col min="5897" max="5897" width="19.5703125" style="2" customWidth="1"/>
    <col min="5898" max="5898" width="15.85546875" style="2" customWidth="1"/>
    <col min="5899" max="5899" width="14.5703125" style="2" customWidth="1"/>
    <col min="5900" max="5902" width="0" style="2" hidden="1" customWidth="1"/>
    <col min="5903" max="5904" width="14.42578125" style="2" customWidth="1"/>
    <col min="5905" max="5905" width="11.7109375" style="2" customWidth="1"/>
    <col min="5906" max="5906" width="13.28515625" style="2" customWidth="1"/>
    <col min="5907" max="5907" width="10.5703125" style="2" bestFit="1" customWidth="1"/>
    <col min="5908" max="5908" width="13.28515625" style="2" customWidth="1"/>
    <col min="5909" max="6145" width="8.7109375" style="2"/>
    <col min="6146" max="6146" width="17.28515625" style="2" customWidth="1"/>
    <col min="6147" max="6147" width="12.5703125" style="2" customWidth="1"/>
    <col min="6148" max="6148" width="13" style="2" customWidth="1"/>
    <col min="6149" max="6149" width="13.42578125" style="2" customWidth="1"/>
    <col min="6150" max="6150" width="19.5703125" style="2" customWidth="1"/>
    <col min="6151" max="6152" width="17.42578125" style="2" customWidth="1"/>
    <col min="6153" max="6153" width="19.5703125" style="2" customWidth="1"/>
    <col min="6154" max="6154" width="15.85546875" style="2" customWidth="1"/>
    <col min="6155" max="6155" width="14.5703125" style="2" customWidth="1"/>
    <col min="6156" max="6158" width="0" style="2" hidden="1" customWidth="1"/>
    <col min="6159" max="6160" width="14.42578125" style="2" customWidth="1"/>
    <col min="6161" max="6161" width="11.7109375" style="2" customWidth="1"/>
    <col min="6162" max="6162" width="13.28515625" style="2" customWidth="1"/>
    <col min="6163" max="6163" width="10.5703125" style="2" bestFit="1" customWidth="1"/>
    <col min="6164" max="6164" width="13.28515625" style="2" customWidth="1"/>
    <col min="6165" max="6401" width="8.7109375" style="2"/>
    <col min="6402" max="6402" width="17.28515625" style="2" customWidth="1"/>
    <col min="6403" max="6403" width="12.5703125" style="2" customWidth="1"/>
    <col min="6404" max="6404" width="13" style="2" customWidth="1"/>
    <col min="6405" max="6405" width="13.42578125" style="2" customWidth="1"/>
    <col min="6406" max="6406" width="19.5703125" style="2" customWidth="1"/>
    <col min="6407" max="6408" width="17.42578125" style="2" customWidth="1"/>
    <col min="6409" max="6409" width="19.5703125" style="2" customWidth="1"/>
    <col min="6410" max="6410" width="15.85546875" style="2" customWidth="1"/>
    <col min="6411" max="6411" width="14.5703125" style="2" customWidth="1"/>
    <col min="6412" max="6414" width="0" style="2" hidden="1" customWidth="1"/>
    <col min="6415" max="6416" width="14.42578125" style="2" customWidth="1"/>
    <col min="6417" max="6417" width="11.7109375" style="2" customWidth="1"/>
    <col min="6418" max="6418" width="13.28515625" style="2" customWidth="1"/>
    <col min="6419" max="6419" width="10.5703125" style="2" bestFit="1" customWidth="1"/>
    <col min="6420" max="6420" width="13.28515625" style="2" customWidth="1"/>
    <col min="6421" max="6657" width="8.7109375" style="2"/>
    <col min="6658" max="6658" width="17.28515625" style="2" customWidth="1"/>
    <col min="6659" max="6659" width="12.5703125" style="2" customWidth="1"/>
    <col min="6660" max="6660" width="13" style="2" customWidth="1"/>
    <col min="6661" max="6661" width="13.42578125" style="2" customWidth="1"/>
    <col min="6662" max="6662" width="19.5703125" style="2" customWidth="1"/>
    <col min="6663" max="6664" width="17.42578125" style="2" customWidth="1"/>
    <col min="6665" max="6665" width="19.5703125" style="2" customWidth="1"/>
    <col min="6666" max="6666" width="15.85546875" style="2" customWidth="1"/>
    <col min="6667" max="6667" width="14.5703125" style="2" customWidth="1"/>
    <col min="6668" max="6670" width="0" style="2" hidden="1" customWidth="1"/>
    <col min="6671" max="6672" width="14.42578125" style="2" customWidth="1"/>
    <col min="6673" max="6673" width="11.7109375" style="2" customWidth="1"/>
    <col min="6674" max="6674" width="13.28515625" style="2" customWidth="1"/>
    <col min="6675" max="6675" width="10.5703125" style="2" bestFit="1" customWidth="1"/>
    <col min="6676" max="6676" width="13.28515625" style="2" customWidth="1"/>
    <col min="6677" max="6913" width="8.7109375" style="2"/>
    <col min="6914" max="6914" width="17.28515625" style="2" customWidth="1"/>
    <col min="6915" max="6915" width="12.5703125" style="2" customWidth="1"/>
    <col min="6916" max="6916" width="13" style="2" customWidth="1"/>
    <col min="6917" max="6917" width="13.42578125" style="2" customWidth="1"/>
    <col min="6918" max="6918" width="19.5703125" style="2" customWidth="1"/>
    <col min="6919" max="6920" width="17.42578125" style="2" customWidth="1"/>
    <col min="6921" max="6921" width="19.5703125" style="2" customWidth="1"/>
    <col min="6922" max="6922" width="15.85546875" style="2" customWidth="1"/>
    <col min="6923" max="6923" width="14.5703125" style="2" customWidth="1"/>
    <col min="6924" max="6926" width="0" style="2" hidden="1" customWidth="1"/>
    <col min="6927" max="6928" width="14.42578125" style="2" customWidth="1"/>
    <col min="6929" max="6929" width="11.7109375" style="2" customWidth="1"/>
    <col min="6930" max="6930" width="13.28515625" style="2" customWidth="1"/>
    <col min="6931" max="6931" width="10.5703125" style="2" bestFit="1" customWidth="1"/>
    <col min="6932" max="6932" width="13.28515625" style="2" customWidth="1"/>
    <col min="6933" max="7169" width="8.7109375" style="2"/>
    <col min="7170" max="7170" width="17.28515625" style="2" customWidth="1"/>
    <col min="7171" max="7171" width="12.5703125" style="2" customWidth="1"/>
    <col min="7172" max="7172" width="13" style="2" customWidth="1"/>
    <col min="7173" max="7173" width="13.42578125" style="2" customWidth="1"/>
    <col min="7174" max="7174" width="19.5703125" style="2" customWidth="1"/>
    <col min="7175" max="7176" width="17.42578125" style="2" customWidth="1"/>
    <col min="7177" max="7177" width="19.5703125" style="2" customWidth="1"/>
    <col min="7178" max="7178" width="15.85546875" style="2" customWidth="1"/>
    <col min="7179" max="7179" width="14.5703125" style="2" customWidth="1"/>
    <col min="7180" max="7182" width="0" style="2" hidden="1" customWidth="1"/>
    <col min="7183" max="7184" width="14.42578125" style="2" customWidth="1"/>
    <col min="7185" max="7185" width="11.7109375" style="2" customWidth="1"/>
    <col min="7186" max="7186" width="13.28515625" style="2" customWidth="1"/>
    <col min="7187" max="7187" width="10.5703125" style="2" bestFit="1" customWidth="1"/>
    <col min="7188" max="7188" width="13.28515625" style="2" customWidth="1"/>
    <col min="7189" max="7425" width="8.7109375" style="2"/>
    <col min="7426" max="7426" width="17.28515625" style="2" customWidth="1"/>
    <col min="7427" max="7427" width="12.5703125" style="2" customWidth="1"/>
    <col min="7428" max="7428" width="13" style="2" customWidth="1"/>
    <col min="7429" max="7429" width="13.42578125" style="2" customWidth="1"/>
    <col min="7430" max="7430" width="19.5703125" style="2" customWidth="1"/>
    <col min="7431" max="7432" width="17.42578125" style="2" customWidth="1"/>
    <col min="7433" max="7433" width="19.5703125" style="2" customWidth="1"/>
    <col min="7434" max="7434" width="15.85546875" style="2" customWidth="1"/>
    <col min="7435" max="7435" width="14.5703125" style="2" customWidth="1"/>
    <col min="7436" max="7438" width="0" style="2" hidden="1" customWidth="1"/>
    <col min="7439" max="7440" width="14.42578125" style="2" customWidth="1"/>
    <col min="7441" max="7441" width="11.7109375" style="2" customWidth="1"/>
    <col min="7442" max="7442" width="13.28515625" style="2" customWidth="1"/>
    <col min="7443" max="7443" width="10.5703125" style="2" bestFit="1" customWidth="1"/>
    <col min="7444" max="7444" width="13.28515625" style="2" customWidth="1"/>
    <col min="7445" max="7681" width="8.7109375" style="2"/>
    <col min="7682" max="7682" width="17.28515625" style="2" customWidth="1"/>
    <col min="7683" max="7683" width="12.5703125" style="2" customWidth="1"/>
    <col min="7684" max="7684" width="13" style="2" customWidth="1"/>
    <col min="7685" max="7685" width="13.42578125" style="2" customWidth="1"/>
    <col min="7686" max="7686" width="19.5703125" style="2" customWidth="1"/>
    <col min="7687" max="7688" width="17.42578125" style="2" customWidth="1"/>
    <col min="7689" max="7689" width="19.5703125" style="2" customWidth="1"/>
    <col min="7690" max="7690" width="15.85546875" style="2" customWidth="1"/>
    <col min="7691" max="7691" width="14.5703125" style="2" customWidth="1"/>
    <col min="7692" max="7694" width="0" style="2" hidden="1" customWidth="1"/>
    <col min="7695" max="7696" width="14.42578125" style="2" customWidth="1"/>
    <col min="7697" max="7697" width="11.7109375" style="2" customWidth="1"/>
    <col min="7698" max="7698" width="13.28515625" style="2" customWidth="1"/>
    <col min="7699" max="7699" width="10.5703125" style="2" bestFit="1" customWidth="1"/>
    <col min="7700" max="7700" width="13.28515625" style="2" customWidth="1"/>
    <col min="7701" max="7937" width="8.7109375" style="2"/>
    <col min="7938" max="7938" width="17.28515625" style="2" customWidth="1"/>
    <col min="7939" max="7939" width="12.5703125" style="2" customWidth="1"/>
    <col min="7940" max="7940" width="13" style="2" customWidth="1"/>
    <col min="7941" max="7941" width="13.42578125" style="2" customWidth="1"/>
    <col min="7942" max="7942" width="19.5703125" style="2" customWidth="1"/>
    <col min="7943" max="7944" width="17.42578125" style="2" customWidth="1"/>
    <col min="7945" max="7945" width="19.5703125" style="2" customWidth="1"/>
    <col min="7946" max="7946" width="15.85546875" style="2" customWidth="1"/>
    <col min="7947" max="7947" width="14.5703125" style="2" customWidth="1"/>
    <col min="7948" max="7950" width="0" style="2" hidden="1" customWidth="1"/>
    <col min="7951" max="7952" width="14.42578125" style="2" customWidth="1"/>
    <col min="7953" max="7953" width="11.7109375" style="2" customWidth="1"/>
    <col min="7954" max="7954" width="13.28515625" style="2" customWidth="1"/>
    <col min="7955" max="7955" width="10.5703125" style="2" bestFit="1" customWidth="1"/>
    <col min="7956" max="7956" width="13.28515625" style="2" customWidth="1"/>
    <col min="7957" max="8193" width="8.7109375" style="2"/>
    <col min="8194" max="8194" width="17.28515625" style="2" customWidth="1"/>
    <col min="8195" max="8195" width="12.5703125" style="2" customWidth="1"/>
    <col min="8196" max="8196" width="13" style="2" customWidth="1"/>
    <col min="8197" max="8197" width="13.42578125" style="2" customWidth="1"/>
    <col min="8198" max="8198" width="19.5703125" style="2" customWidth="1"/>
    <col min="8199" max="8200" width="17.42578125" style="2" customWidth="1"/>
    <col min="8201" max="8201" width="19.5703125" style="2" customWidth="1"/>
    <col min="8202" max="8202" width="15.85546875" style="2" customWidth="1"/>
    <col min="8203" max="8203" width="14.5703125" style="2" customWidth="1"/>
    <col min="8204" max="8206" width="0" style="2" hidden="1" customWidth="1"/>
    <col min="8207" max="8208" width="14.42578125" style="2" customWidth="1"/>
    <col min="8209" max="8209" width="11.7109375" style="2" customWidth="1"/>
    <col min="8210" max="8210" width="13.28515625" style="2" customWidth="1"/>
    <col min="8211" max="8211" width="10.5703125" style="2" bestFit="1" customWidth="1"/>
    <col min="8212" max="8212" width="13.28515625" style="2" customWidth="1"/>
    <col min="8213" max="8449" width="8.7109375" style="2"/>
    <col min="8450" max="8450" width="17.28515625" style="2" customWidth="1"/>
    <col min="8451" max="8451" width="12.5703125" style="2" customWidth="1"/>
    <col min="8452" max="8452" width="13" style="2" customWidth="1"/>
    <col min="8453" max="8453" width="13.42578125" style="2" customWidth="1"/>
    <col min="8454" max="8454" width="19.5703125" style="2" customWidth="1"/>
    <col min="8455" max="8456" width="17.42578125" style="2" customWidth="1"/>
    <col min="8457" max="8457" width="19.5703125" style="2" customWidth="1"/>
    <col min="8458" max="8458" width="15.85546875" style="2" customWidth="1"/>
    <col min="8459" max="8459" width="14.5703125" style="2" customWidth="1"/>
    <col min="8460" max="8462" width="0" style="2" hidden="1" customWidth="1"/>
    <col min="8463" max="8464" width="14.42578125" style="2" customWidth="1"/>
    <col min="8465" max="8465" width="11.7109375" style="2" customWidth="1"/>
    <col min="8466" max="8466" width="13.28515625" style="2" customWidth="1"/>
    <col min="8467" max="8467" width="10.5703125" style="2" bestFit="1" customWidth="1"/>
    <col min="8468" max="8468" width="13.28515625" style="2" customWidth="1"/>
    <col min="8469" max="8705" width="8.7109375" style="2"/>
    <col min="8706" max="8706" width="17.28515625" style="2" customWidth="1"/>
    <col min="8707" max="8707" width="12.5703125" style="2" customWidth="1"/>
    <col min="8708" max="8708" width="13" style="2" customWidth="1"/>
    <col min="8709" max="8709" width="13.42578125" style="2" customWidth="1"/>
    <col min="8710" max="8710" width="19.5703125" style="2" customWidth="1"/>
    <col min="8711" max="8712" width="17.42578125" style="2" customWidth="1"/>
    <col min="8713" max="8713" width="19.5703125" style="2" customWidth="1"/>
    <col min="8714" max="8714" width="15.85546875" style="2" customWidth="1"/>
    <col min="8715" max="8715" width="14.5703125" style="2" customWidth="1"/>
    <col min="8716" max="8718" width="0" style="2" hidden="1" customWidth="1"/>
    <col min="8719" max="8720" width="14.42578125" style="2" customWidth="1"/>
    <col min="8721" max="8721" width="11.7109375" style="2" customWidth="1"/>
    <col min="8722" max="8722" width="13.28515625" style="2" customWidth="1"/>
    <col min="8723" max="8723" width="10.5703125" style="2" bestFit="1" customWidth="1"/>
    <col min="8724" max="8724" width="13.28515625" style="2" customWidth="1"/>
    <col min="8725" max="8961" width="8.7109375" style="2"/>
    <col min="8962" max="8962" width="17.28515625" style="2" customWidth="1"/>
    <col min="8963" max="8963" width="12.5703125" style="2" customWidth="1"/>
    <col min="8964" max="8964" width="13" style="2" customWidth="1"/>
    <col min="8965" max="8965" width="13.42578125" style="2" customWidth="1"/>
    <col min="8966" max="8966" width="19.5703125" style="2" customWidth="1"/>
    <col min="8967" max="8968" width="17.42578125" style="2" customWidth="1"/>
    <col min="8969" max="8969" width="19.5703125" style="2" customWidth="1"/>
    <col min="8970" max="8970" width="15.85546875" style="2" customWidth="1"/>
    <col min="8971" max="8971" width="14.5703125" style="2" customWidth="1"/>
    <col min="8972" max="8974" width="0" style="2" hidden="1" customWidth="1"/>
    <col min="8975" max="8976" width="14.42578125" style="2" customWidth="1"/>
    <col min="8977" max="8977" width="11.7109375" style="2" customWidth="1"/>
    <col min="8978" max="8978" width="13.28515625" style="2" customWidth="1"/>
    <col min="8979" max="8979" width="10.5703125" style="2" bestFit="1" customWidth="1"/>
    <col min="8980" max="8980" width="13.28515625" style="2" customWidth="1"/>
    <col min="8981" max="9217" width="8.7109375" style="2"/>
    <col min="9218" max="9218" width="17.28515625" style="2" customWidth="1"/>
    <col min="9219" max="9219" width="12.5703125" style="2" customWidth="1"/>
    <col min="9220" max="9220" width="13" style="2" customWidth="1"/>
    <col min="9221" max="9221" width="13.42578125" style="2" customWidth="1"/>
    <col min="9222" max="9222" width="19.5703125" style="2" customWidth="1"/>
    <col min="9223" max="9224" width="17.42578125" style="2" customWidth="1"/>
    <col min="9225" max="9225" width="19.5703125" style="2" customWidth="1"/>
    <col min="9226" max="9226" width="15.85546875" style="2" customWidth="1"/>
    <col min="9227" max="9227" width="14.5703125" style="2" customWidth="1"/>
    <col min="9228" max="9230" width="0" style="2" hidden="1" customWidth="1"/>
    <col min="9231" max="9232" width="14.42578125" style="2" customWidth="1"/>
    <col min="9233" max="9233" width="11.7109375" style="2" customWidth="1"/>
    <col min="9234" max="9234" width="13.28515625" style="2" customWidth="1"/>
    <col min="9235" max="9235" width="10.5703125" style="2" bestFit="1" customWidth="1"/>
    <col min="9236" max="9236" width="13.28515625" style="2" customWidth="1"/>
    <col min="9237" max="9473" width="8.7109375" style="2"/>
    <col min="9474" max="9474" width="17.28515625" style="2" customWidth="1"/>
    <col min="9475" max="9475" width="12.5703125" style="2" customWidth="1"/>
    <col min="9476" max="9476" width="13" style="2" customWidth="1"/>
    <col min="9477" max="9477" width="13.42578125" style="2" customWidth="1"/>
    <col min="9478" max="9478" width="19.5703125" style="2" customWidth="1"/>
    <col min="9479" max="9480" width="17.42578125" style="2" customWidth="1"/>
    <col min="9481" max="9481" width="19.5703125" style="2" customWidth="1"/>
    <col min="9482" max="9482" width="15.85546875" style="2" customWidth="1"/>
    <col min="9483" max="9483" width="14.5703125" style="2" customWidth="1"/>
    <col min="9484" max="9486" width="0" style="2" hidden="1" customWidth="1"/>
    <col min="9487" max="9488" width="14.42578125" style="2" customWidth="1"/>
    <col min="9489" max="9489" width="11.7109375" style="2" customWidth="1"/>
    <col min="9490" max="9490" width="13.28515625" style="2" customWidth="1"/>
    <col min="9491" max="9491" width="10.5703125" style="2" bestFit="1" customWidth="1"/>
    <col min="9492" max="9492" width="13.28515625" style="2" customWidth="1"/>
    <col min="9493" max="9729" width="8.7109375" style="2"/>
    <col min="9730" max="9730" width="17.28515625" style="2" customWidth="1"/>
    <col min="9731" max="9731" width="12.5703125" style="2" customWidth="1"/>
    <col min="9732" max="9732" width="13" style="2" customWidth="1"/>
    <col min="9733" max="9733" width="13.42578125" style="2" customWidth="1"/>
    <col min="9734" max="9734" width="19.5703125" style="2" customWidth="1"/>
    <col min="9735" max="9736" width="17.42578125" style="2" customWidth="1"/>
    <col min="9737" max="9737" width="19.5703125" style="2" customWidth="1"/>
    <col min="9738" max="9738" width="15.85546875" style="2" customWidth="1"/>
    <col min="9739" max="9739" width="14.5703125" style="2" customWidth="1"/>
    <col min="9740" max="9742" width="0" style="2" hidden="1" customWidth="1"/>
    <col min="9743" max="9744" width="14.42578125" style="2" customWidth="1"/>
    <col min="9745" max="9745" width="11.7109375" style="2" customWidth="1"/>
    <col min="9746" max="9746" width="13.28515625" style="2" customWidth="1"/>
    <col min="9747" max="9747" width="10.5703125" style="2" bestFit="1" customWidth="1"/>
    <col min="9748" max="9748" width="13.28515625" style="2" customWidth="1"/>
    <col min="9749" max="9985" width="8.7109375" style="2"/>
    <col min="9986" max="9986" width="17.28515625" style="2" customWidth="1"/>
    <col min="9987" max="9987" width="12.5703125" style="2" customWidth="1"/>
    <col min="9988" max="9988" width="13" style="2" customWidth="1"/>
    <col min="9989" max="9989" width="13.42578125" style="2" customWidth="1"/>
    <col min="9990" max="9990" width="19.5703125" style="2" customWidth="1"/>
    <col min="9991" max="9992" width="17.42578125" style="2" customWidth="1"/>
    <col min="9993" max="9993" width="19.5703125" style="2" customWidth="1"/>
    <col min="9994" max="9994" width="15.85546875" style="2" customWidth="1"/>
    <col min="9995" max="9995" width="14.5703125" style="2" customWidth="1"/>
    <col min="9996" max="9998" width="0" style="2" hidden="1" customWidth="1"/>
    <col min="9999" max="10000" width="14.42578125" style="2" customWidth="1"/>
    <col min="10001" max="10001" width="11.7109375" style="2" customWidth="1"/>
    <col min="10002" max="10002" width="13.28515625" style="2" customWidth="1"/>
    <col min="10003" max="10003" width="10.5703125" style="2" bestFit="1" customWidth="1"/>
    <col min="10004" max="10004" width="13.28515625" style="2" customWidth="1"/>
    <col min="10005" max="10241" width="8.7109375" style="2"/>
    <col min="10242" max="10242" width="17.28515625" style="2" customWidth="1"/>
    <col min="10243" max="10243" width="12.5703125" style="2" customWidth="1"/>
    <col min="10244" max="10244" width="13" style="2" customWidth="1"/>
    <col min="10245" max="10245" width="13.42578125" style="2" customWidth="1"/>
    <col min="10246" max="10246" width="19.5703125" style="2" customWidth="1"/>
    <col min="10247" max="10248" width="17.42578125" style="2" customWidth="1"/>
    <col min="10249" max="10249" width="19.5703125" style="2" customWidth="1"/>
    <col min="10250" max="10250" width="15.85546875" style="2" customWidth="1"/>
    <col min="10251" max="10251" width="14.5703125" style="2" customWidth="1"/>
    <col min="10252" max="10254" width="0" style="2" hidden="1" customWidth="1"/>
    <col min="10255" max="10256" width="14.42578125" style="2" customWidth="1"/>
    <col min="10257" max="10257" width="11.7109375" style="2" customWidth="1"/>
    <col min="10258" max="10258" width="13.28515625" style="2" customWidth="1"/>
    <col min="10259" max="10259" width="10.5703125" style="2" bestFit="1" customWidth="1"/>
    <col min="10260" max="10260" width="13.28515625" style="2" customWidth="1"/>
    <col min="10261" max="10497" width="8.7109375" style="2"/>
    <col min="10498" max="10498" width="17.28515625" style="2" customWidth="1"/>
    <col min="10499" max="10499" width="12.5703125" style="2" customWidth="1"/>
    <col min="10500" max="10500" width="13" style="2" customWidth="1"/>
    <col min="10501" max="10501" width="13.42578125" style="2" customWidth="1"/>
    <col min="10502" max="10502" width="19.5703125" style="2" customWidth="1"/>
    <col min="10503" max="10504" width="17.42578125" style="2" customWidth="1"/>
    <col min="10505" max="10505" width="19.5703125" style="2" customWidth="1"/>
    <col min="10506" max="10506" width="15.85546875" style="2" customWidth="1"/>
    <col min="10507" max="10507" width="14.5703125" style="2" customWidth="1"/>
    <col min="10508" max="10510" width="0" style="2" hidden="1" customWidth="1"/>
    <col min="10511" max="10512" width="14.42578125" style="2" customWidth="1"/>
    <col min="10513" max="10513" width="11.7109375" style="2" customWidth="1"/>
    <col min="10514" max="10514" width="13.28515625" style="2" customWidth="1"/>
    <col min="10515" max="10515" width="10.5703125" style="2" bestFit="1" customWidth="1"/>
    <col min="10516" max="10516" width="13.28515625" style="2" customWidth="1"/>
    <col min="10517" max="10753" width="8.7109375" style="2"/>
    <col min="10754" max="10754" width="17.28515625" style="2" customWidth="1"/>
    <col min="10755" max="10755" width="12.5703125" style="2" customWidth="1"/>
    <col min="10756" max="10756" width="13" style="2" customWidth="1"/>
    <col min="10757" max="10757" width="13.42578125" style="2" customWidth="1"/>
    <col min="10758" max="10758" width="19.5703125" style="2" customWidth="1"/>
    <col min="10759" max="10760" width="17.42578125" style="2" customWidth="1"/>
    <col min="10761" max="10761" width="19.5703125" style="2" customWidth="1"/>
    <col min="10762" max="10762" width="15.85546875" style="2" customWidth="1"/>
    <col min="10763" max="10763" width="14.5703125" style="2" customWidth="1"/>
    <col min="10764" max="10766" width="0" style="2" hidden="1" customWidth="1"/>
    <col min="10767" max="10768" width="14.42578125" style="2" customWidth="1"/>
    <col min="10769" max="10769" width="11.7109375" style="2" customWidth="1"/>
    <col min="10770" max="10770" width="13.28515625" style="2" customWidth="1"/>
    <col min="10771" max="10771" width="10.5703125" style="2" bestFit="1" customWidth="1"/>
    <col min="10772" max="10772" width="13.28515625" style="2" customWidth="1"/>
    <col min="10773" max="11009" width="8.7109375" style="2"/>
    <col min="11010" max="11010" width="17.28515625" style="2" customWidth="1"/>
    <col min="11011" max="11011" width="12.5703125" style="2" customWidth="1"/>
    <col min="11012" max="11012" width="13" style="2" customWidth="1"/>
    <col min="11013" max="11013" width="13.42578125" style="2" customWidth="1"/>
    <col min="11014" max="11014" width="19.5703125" style="2" customWidth="1"/>
    <col min="11015" max="11016" width="17.42578125" style="2" customWidth="1"/>
    <col min="11017" max="11017" width="19.5703125" style="2" customWidth="1"/>
    <col min="11018" max="11018" width="15.85546875" style="2" customWidth="1"/>
    <col min="11019" max="11019" width="14.5703125" style="2" customWidth="1"/>
    <col min="11020" max="11022" width="0" style="2" hidden="1" customWidth="1"/>
    <col min="11023" max="11024" width="14.42578125" style="2" customWidth="1"/>
    <col min="11025" max="11025" width="11.7109375" style="2" customWidth="1"/>
    <col min="11026" max="11026" width="13.28515625" style="2" customWidth="1"/>
    <col min="11027" max="11027" width="10.5703125" style="2" bestFit="1" customWidth="1"/>
    <col min="11028" max="11028" width="13.28515625" style="2" customWidth="1"/>
    <col min="11029" max="11265" width="8.7109375" style="2"/>
    <col min="11266" max="11266" width="17.28515625" style="2" customWidth="1"/>
    <col min="11267" max="11267" width="12.5703125" style="2" customWidth="1"/>
    <col min="11268" max="11268" width="13" style="2" customWidth="1"/>
    <col min="11269" max="11269" width="13.42578125" style="2" customWidth="1"/>
    <col min="11270" max="11270" width="19.5703125" style="2" customWidth="1"/>
    <col min="11271" max="11272" width="17.42578125" style="2" customWidth="1"/>
    <col min="11273" max="11273" width="19.5703125" style="2" customWidth="1"/>
    <col min="11274" max="11274" width="15.85546875" style="2" customWidth="1"/>
    <col min="11275" max="11275" width="14.5703125" style="2" customWidth="1"/>
    <col min="11276" max="11278" width="0" style="2" hidden="1" customWidth="1"/>
    <col min="11279" max="11280" width="14.42578125" style="2" customWidth="1"/>
    <col min="11281" max="11281" width="11.7109375" style="2" customWidth="1"/>
    <col min="11282" max="11282" width="13.28515625" style="2" customWidth="1"/>
    <col min="11283" max="11283" width="10.5703125" style="2" bestFit="1" customWidth="1"/>
    <col min="11284" max="11284" width="13.28515625" style="2" customWidth="1"/>
    <col min="11285" max="11521" width="8.7109375" style="2"/>
    <col min="11522" max="11522" width="17.28515625" style="2" customWidth="1"/>
    <col min="11523" max="11523" width="12.5703125" style="2" customWidth="1"/>
    <col min="11524" max="11524" width="13" style="2" customWidth="1"/>
    <col min="11525" max="11525" width="13.42578125" style="2" customWidth="1"/>
    <col min="11526" max="11526" width="19.5703125" style="2" customWidth="1"/>
    <col min="11527" max="11528" width="17.42578125" style="2" customWidth="1"/>
    <col min="11529" max="11529" width="19.5703125" style="2" customWidth="1"/>
    <col min="11530" max="11530" width="15.85546875" style="2" customWidth="1"/>
    <col min="11531" max="11531" width="14.5703125" style="2" customWidth="1"/>
    <col min="11532" max="11534" width="0" style="2" hidden="1" customWidth="1"/>
    <col min="11535" max="11536" width="14.42578125" style="2" customWidth="1"/>
    <col min="11537" max="11537" width="11.7109375" style="2" customWidth="1"/>
    <col min="11538" max="11538" width="13.28515625" style="2" customWidth="1"/>
    <col min="11539" max="11539" width="10.5703125" style="2" bestFit="1" customWidth="1"/>
    <col min="11540" max="11540" width="13.28515625" style="2" customWidth="1"/>
    <col min="11541" max="11777" width="8.7109375" style="2"/>
    <col min="11778" max="11778" width="17.28515625" style="2" customWidth="1"/>
    <col min="11779" max="11779" width="12.5703125" style="2" customWidth="1"/>
    <col min="11780" max="11780" width="13" style="2" customWidth="1"/>
    <col min="11781" max="11781" width="13.42578125" style="2" customWidth="1"/>
    <col min="11782" max="11782" width="19.5703125" style="2" customWidth="1"/>
    <col min="11783" max="11784" width="17.42578125" style="2" customWidth="1"/>
    <col min="11785" max="11785" width="19.5703125" style="2" customWidth="1"/>
    <col min="11786" max="11786" width="15.85546875" style="2" customWidth="1"/>
    <col min="11787" max="11787" width="14.5703125" style="2" customWidth="1"/>
    <col min="11788" max="11790" width="0" style="2" hidden="1" customWidth="1"/>
    <col min="11791" max="11792" width="14.42578125" style="2" customWidth="1"/>
    <col min="11793" max="11793" width="11.7109375" style="2" customWidth="1"/>
    <col min="11794" max="11794" width="13.28515625" style="2" customWidth="1"/>
    <col min="11795" max="11795" width="10.5703125" style="2" bestFit="1" customWidth="1"/>
    <col min="11796" max="11796" width="13.28515625" style="2" customWidth="1"/>
    <col min="11797" max="12033" width="8.7109375" style="2"/>
    <col min="12034" max="12034" width="17.28515625" style="2" customWidth="1"/>
    <col min="12035" max="12035" width="12.5703125" style="2" customWidth="1"/>
    <col min="12036" max="12036" width="13" style="2" customWidth="1"/>
    <col min="12037" max="12037" width="13.42578125" style="2" customWidth="1"/>
    <col min="12038" max="12038" width="19.5703125" style="2" customWidth="1"/>
    <col min="12039" max="12040" width="17.42578125" style="2" customWidth="1"/>
    <col min="12041" max="12041" width="19.5703125" style="2" customWidth="1"/>
    <col min="12042" max="12042" width="15.85546875" style="2" customWidth="1"/>
    <col min="12043" max="12043" width="14.5703125" style="2" customWidth="1"/>
    <col min="12044" max="12046" width="0" style="2" hidden="1" customWidth="1"/>
    <col min="12047" max="12048" width="14.42578125" style="2" customWidth="1"/>
    <col min="12049" max="12049" width="11.7109375" style="2" customWidth="1"/>
    <col min="12050" max="12050" width="13.28515625" style="2" customWidth="1"/>
    <col min="12051" max="12051" width="10.5703125" style="2" bestFit="1" customWidth="1"/>
    <col min="12052" max="12052" width="13.28515625" style="2" customWidth="1"/>
    <col min="12053" max="12289" width="8.7109375" style="2"/>
    <col min="12290" max="12290" width="17.28515625" style="2" customWidth="1"/>
    <col min="12291" max="12291" width="12.5703125" style="2" customWidth="1"/>
    <col min="12292" max="12292" width="13" style="2" customWidth="1"/>
    <col min="12293" max="12293" width="13.42578125" style="2" customWidth="1"/>
    <col min="12294" max="12294" width="19.5703125" style="2" customWidth="1"/>
    <col min="12295" max="12296" width="17.42578125" style="2" customWidth="1"/>
    <col min="12297" max="12297" width="19.5703125" style="2" customWidth="1"/>
    <col min="12298" max="12298" width="15.85546875" style="2" customWidth="1"/>
    <col min="12299" max="12299" width="14.5703125" style="2" customWidth="1"/>
    <col min="12300" max="12302" width="0" style="2" hidden="1" customWidth="1"/>
    <col min="12303" max="12304" width="14.42578125" style="2" customWidth="1"/>
    <col min="12305" max="12305" width="11.7109375" style="2" customWidth="1"/>
    <col min="12306" max="12306" width="13.28515625" style="2" customWidth="1"/>
    <col min="12307" max="12307" width="10.5703125" style="2" bestFit="1" customWidth="1"/>
    <col min="12308" max="12308" width="13.28515625" style="2" customWidth="1"/>
    <col min="12309" max="12545" width="8.7109375" style="2"/>
    <col min="12546" max="12546" width="17.28515625" style="2" customWidth="1"/>
    <col min="12547" max="12547" width="12.5703125" style="2" customWidth="1"/>
    <col min="12548" max="12548" width="13" style="2" customWidth="1"/>
    <col min="12549" max="12549" width="13.42578125" style="2" customWidth="1"/>
    <col min="12550" max="12550" width="19.5703125" style="2" customWidth="1"/>
    <col min="12551" max="12552" width="17.42578125" style="2" customWidth="1"/>
    <col min="12553" max="12553" width="19.5703125" style="2" customWidth="1"/>
    <col min="12554" max="12554" width="15.85546875" style="2" customWidth="1"/>
    <col min="12555" max="12555" width="14.5703125" style="2" customWidth="1"/>
    <col min="12556" max="12558" width="0" style="2" hidden="1" customWidth="1"/>
    <col min="12559" max="12560" width="14.42578125" style="2" customWidth="1"/>
    <col min="12561" max="12561" width="11.7109375" style="2" customWidth="1"/>
    <col min="12562" max="12562" width="13.28515625" style="2" customWidth="1"/>
    <col min="12563" max="12563" width="10.5703125" style="2" bestFit="1" customWidth="1"/>
    <col min="12564" max="12564" width="13.28515625" style="2" customWidth="1"/>
    <col min="12565" max="12801" width="8.7109375" style="2"/>
    <col min="12802" max="12802" width="17.28515625" style="2" customWidth="1"/>
    <col min="12803" max="12803" width="12.5703125" style="2" customWidth="1"/>
    <col min="12804" max="12804" width="13" style="2" customWidth="1"/>
    <col min="12805" max="12805" width="13.42578125" style="2" customWidth="1"/>
    <col min="12806" max="12806" width="19.5703125" style="2" customWidth="1"/>
    <col min="12807" max="12808" width="17.42578125" style="2" customWidth="1"/>
    <col min="12809" max="12809" width="19.5703125" style="2" customWidth="1"/>
    <col min="12810" max="12810" width="15.85546875" style="2" customWidth="1"/>
    <col min="12811" max="12811" width="14.5703125" style="2" customWidth="1"/>
    <col min="12812" max="12814" width="0" style="2" hidden="1" customWidth="1"/>
    <col min="12815" max="12816" width="14.42578125" style="2" customWidth="1"/>
    <col min="12817" max="12817" width="11.7109375" style="2" customWidth="1"/>
    <col min="12818" max="12818" width="13.28515625" style="2" customWidth="1"/>
    <col min="12819" max="12819" width="10.5703125" style="2" bestFit="1" customWidth="1"/>
    <col min="12820" max="12820" width="13.28515625" style="2" customWidth="1"/>
    <col min="12821" max="13057" width="8.7109375" style="2"/>
    <col min="13058" max="13058" width="17.28515625" style="2" customWidth="1"/>
    <col min="13059" max="13059" width="12.5703125" style="2" customWidth="1"/>
    <col min="13060" max="13060" width="13" style="2" customWidth="1"/>
    <col min="13061" max="13061" width="13.42578125" style="2" customWidth="1"/>
    <col min="13062" max="13062" width="19.5703125" style="2" customWidth="1"/>
    <col min="13063" max="13064" width="17.42578125" style="2" customWidth="1"/>
    <col min="13065" max="13065" width="19.5703125" style="2" customWidth="1"/>
    <col min="13066" max="13066" width="15.85546875" style="2" customWidth="1"/>
    <col min="13067" max="13067" width="14.5703125" style="2" customWidth="1"/>
    <col min="13068" max="13070" width="0" style="2" hidden="1" customWidth="1"/>
    <col min="13071" max="13072" width="14.42578125" style="2" customWidth="1"/>
    <col min="13073" max="13073" width="11.7109375" style="2" customWidth="1"/>
    <col min="13074" max="13074" width="13.28515625" style="2" customWidth="1"/>
    <col min="13075" max="13075" width="10.5703125" style="2" bestFit="1" customWidth="1"/>
    <col min="13076" max="13076" width="13.28515625" style="2" customWidth="1"/>
    <col min="13077" max="13313" width="8.7109375" style="2"/>
    <col min="13314" max="13314" width="17.28515625" style="2" customWidth="1"/>
    <col min="13315" max="13315" width="12.5703125" style="2" customWidth="1"/>
    <col min="13316" max="13316" width="13" style="2" customWidth="1"/>
    <col min="13317" max="13317" width="13.42578125" style="2" customWidth="1"/>
    <col min="13318" max="13318" width="19.5703125" style="2" customWidth="1"/>
    <col min="13319" max="13320" width="17.42578125" style="2" customWidth="1"/>
    <col min="13321" max="13321" width="19.5703125" style="2" customWidth="1"/>
    <col min="13322" max="13322" width="15.85546875" style="2" customWidth="1"/>
    <col min="13323" max="13323" width="14.5703125" style="2" customWidth="1"/>
    <col min="13324" max="13326" width="0" style="2" hidden="1" customWidth="1"/>
    <col min="13327" max="13328" width="14.42578125" style="2" customWidth="1"/>
    <col min="13329" max="13329" width="11.7109375" style="2" customWidth="1"/>
    <col min="13330" max="13330" width="13.28515625" style="2" customWidth="1"/>
    <col min="13331" max="13331" width="10.5703125" style="2" bestFit="1" customWidth="1"/>
    <col min="13332" max="13332" width="13.28515625" style="2" customWidth="1"/>
    <col min="13333" max="13569" width="8.7109375" style="2"/>
    <col min="13570" max="13570" width="17.28515625" style="2" customWidth="1"/>
    <col min="13571" max="13571" width="12.5703125" style="2" customWidth="1"/>
    <col min="13572" max="13572" width="13" style="2" customWidth="1"/>
    <col min="13573" max="13573" width="13.42578125" style="2" customWidth="1"/>
    <col min="13574" max="13574" width="19.5703125" style="2" customWidth="1"/>
    <col min="13575" max="13576" width="17.42578125" style="2" customWidth="1"/>
    <col min="13577" max="13577" width="19.5703125" style="2" customWidth="1"/>
    <col min="13578" max="13578" width="15.85546875" style="2" customWidth="1"/>
    <col min="13579" max="13579" width="14.5703125" style="2" customWidth="1"/>
    <col min="13580" max="13582" width="0" style="2" hidden="1" customWidth="1"/>
    <col min="13583" max="13584" width="14.42578125" style="2" customWidth="1"/>
    <col min="13585" max="13585" width="11.7109375" style="2" customWidth="1"/>
    <col min="13586" max="13586" width="13.28515625" style="2" customWidth="1"/>
    <col min="13587" max="13587" width="10.5703125" style="2" bestFit="1" customWidth="1"/>
    <col min="13588" max="13588" width="13.28515625" style="2" customWidth="1"/>
    <col min="13589" max="13825" width="8.7109375" style="2"/>
    <col min="13826" max="13826" width="17.28515625" style="2" customWidth="1"/>
    <col min="13827" max="13827" width="12.5703125" style="2" customWidth="1"/>
    <col min="13828" max="13828" width="13" style="2" customWidth="1"/>
    <col min="13829" max="13829" width="13.42578125" style="2" customWidth="1"/>
    <col min="13830" max="13830" width="19.5703125" style="2" customWidth="1"/>
    <col min="13831" max="13832" width="17.42578125" style="2" customWidth="1"/>
    <col min="13833" max="13833" width="19.5703125" style="2" customWidth="1"/>
    <col min="13834" max="13834" width="15.85546875" style="2" customWidth="1"/>
    <col min="13835" max="13835" width="14.5703125" style="2" customWidth="1"/>
    <col min="13836" max="13838" width="0" style="2" hidden="1" customWidth="1"/>
    <col min="13839" max="13840" width="14.42578125" style="2" customWidth="1"/>
    <col min="13841" max="13841" width="11.7109375" style="2" customWidth="1"/>
    <col min="13842" max="13842" width="13.28515625" style="2" customWidth="1"/>
    <col min="13843" max="13843" width="10.5703125" style="2" bestFit="1" customWidth="1"/>
    <col min="13844" max="13844" width="13.28515625" style="2" customWidth="1"/>
    <col min="13845" max="14081" width="8.7109375" style="2"/>
    <col min="14082" max="14082" width="17.28515625" style="2" customWidth="1"/>
    <col min="14083" max="14083" width="12.5703125" style="2" customWidth="1"/>
    <col min="14084" max="14084" width="13" style="2" customWidth="1"/>
    <col min="14085" max="14085" width="13.42578125" style="2" customWidth="1"/>
    <col min="14086" max="14086" width="19.5703125" style="2" customWidth="1"/>
    <col min="14087" max="14088" width="17.42578125" style="2" customWidth="1"/>
    <col min="14089" max="14089" width="19.5703125" style="2" customWidth="1"/>
    <col min="14090" max="14090" width="15.85546875" style="2" customWidth="1"/>
    <col min="14091" max="14091" width="14.5703125" style="2" customWidth="1"/>
    <col min="14092" max="14094" width="0" style="2" hidden="1" customWidth="1"/>
    <col min="14095" max="14096" width="14.42578125" style="2" customWidth="1"/>
    <col min="14097" max="14097" width="11.7109375" style="2" customWidth="1"/>
    <col min="14098" max="14098" width="13.28515625" style="2" customWidth="1"/>
    <col min="14099" max="14099" width="10.5703125" style="2" bestFit="1" customWidth="1"/>
    <col min="14100" max="14100" width="13.28515625" style="2" customWidth="1"/>
    <col min="14101" max="14337" width="8.7109375" style="2"/>
    <col min="14338" max="14338" width="17.28515625" style="2" customWidth="1"/>
    <col min="14339" max="14339" width="12.5703125" style="2" customWidth="1"/>
    <col min="14340" max="14340" width="13" style="2" customWidth="1"/>
    <col min="14341" max="14341" width="13.42578125" style="2" customWidth="1"/>
    <col min="14342" max="14342" width="19.5703125" style="2" customWidth="1"/>
    <col min="14343" max="14344" width="17.42578125" style="2" customWidth="1"/>
    <col min="14345" max="14345" width="19.5703125" style="2" customWidth="1"/>
    <col min="14346" max="14346" width="15.85546875" style="2" customWidth="1"/>
    <col min="14347" max="14347" width="14.5703125" style="2" customWidth="1"/>
    <col min="14348" max="14350" width="0" style="2" hidden="1" customWidth="1"/>
    <col min="14351" max="14352" width="14.42578125" style="2" customWidth="1"/>
    <col min="14353" max="14353" width="11.7109375" style="2" customWidth="1"/>
    <col min="14354" max="14354" width="13.28515625" style="2" customWidth="1"/>
    <col min="14355" max="14355" width="10.5703125" style="2" bestFit="1" customWidth="1"/>
    <col min="14356" max="14356" width="13.28515625" style="2" customWidth="1"/>
    <col min="14357" max="14593" width="8.7109375" style="2"/>
    <col min="14594" max="14594" width="17.28515625" style="2" customWidth="1"/>
    <col min="14595" max="14595" width="12.5703125" style="2" customWidth="1"/>
    <col min="14596" max="14596" width="13" style="2" customWidth="1"/>
    <col min="14597" max="14597" width="13.42578125" style="2" customWidth="1"/>
    <col min="14598" max="14598" width="19.5703125" style="2" customWidth="1"/>
    <col min="14599" max="14600" width="17.42578125" style="2" customWidth="1"/>
    <col min="14601" max="14601" width="19.5703125" style="2" customWidth="1"/>
    <col min="14602" max="14602" width="15.85546875" style="2" customWidth="1"/>
    <col min="14603" max="14603" width="14.5703125" style="2" customWidth="1"/>
    <col min="14604" max="14606" width="0" style="2" hidden="1" customWidth="1"/>
    <col min="14607" max="14608" width="14.42578125" style="2" customWidth="1"/>
    <col min="14609" max="14609" width="11.7109375" style="2" customWidth="1"/>
    <col min="14610" max="14610" width="13.28515625" style="2" customWidth="1"/>
    <col min="14611" max="14611" width="10.5703125" style="2" bestFit="1" customWidth="1"/>
    <col min="14612" max="14612" width="13.28515625" style="2" customWidth="1"/>
    <col min="14613" max="14849" width="8.7109375" style="2"/>
    <col min="14850" max="14850" width="17.28515625" style="2" customWidth="1"/>
    <col min="14851" max="14851" width="12.5703125" style="2" customWidth="1"/>
    <col min="14852" max="14852" width="13" style="2" customWidth="1"/>
    <col min="14853" max="14853" width="13.42578125" style="2" customWidth="1"/>
    <col min="14854" max="14854" width="19.5703125" style="2" customWidth="1"/>
    <col min="14855" max="14856" width="17.42578125" style="2" customWidth="1"/>
    <col min="14857" max="14857" width="19.5703125" style="2" customWidth="1"/>
    <col min="14858" max="14858" width="15.85546875" style="2" customWidth="1"/>
    <col min="14859" max="14859" width="14.5703125" style="2" customWidth="1"/>
    <col min="14860" max="14862" width="0" style="2" hidden="1" customWidth="1"/>
    <col min="14863" max="14864" width="14.42578125" style="2" customWidth="1"/>
    <col min="14865" max="14865" width="11.7109375" style="2" customWidth="1"/>
    <col min="14866" max="14866" width="13.28515625" style="2" customWidth="1"/>
    <col min="14867" max="14867" width="10.5703125" style="2" bestFit="1" customWidth="1"/>
    <col min="14868" max="14868" width="13.28515625" style="2" customWidth="1"/>
    <col min="14869" max="15105" width="8.7109375" style="2"/>
    <col min="15106" max="15106" width="17.28515625" style="2" customWidth="1"/>
    <col min="15107" max="15107" width="12.5703125" style="2" customWidth="1"/>
    <col min="15108" max="15108" width="13" style="2" customWidth="1"/>
    <col min="15109" max="15109" width="13.42578125" style="2" customWidth="1"/>
    <col min="15110" max="15110" width="19.5703125" style="2" customWidth="1"/>
    <col min="15111" max="15112" width="17.42578125" style="2" customWidth="1"/>
    <col min="15113" max="15113" width="19.5703125" style="2" customWidth="1"/>
    <col min="15114" max="15114" width="15.85546875" style="2" customWidth="1"/>
    <col min="15115" max="15115" width="14.5703125" style="2" customWidth="1"/>
    <col min="15116" max="15118" width="0" style="2" hidden="1" customWidth="1"/>
    <col min="15119" max="15120" width="14.42578125" style="2" customWidth="1"/>
    <col min="15121" max="15121" width="11.7109375" style="2" customWidth="1"/>
    <col min="15122" max="15122" width="13.28515625" style="2" customWidth="1"/>
    <col min="15123" max="15123" width="10.5703125" style="2" bestFit="1" customWidth="1"/>
    <col min="15124" max="15124" width="13.28515625" style="2" customWidth="1"/>
    <col min="15125" max="15361" width="8.7109375" style="2"/>
    <col min="15362" max="15362" width="17.28515625" style="2" customWidth="1"/>
    <col min="15363" max="15363" width="12.5703125" style="2" customWidth="1"/>
    <col min="15364" max="15364" width="13" style="2" customWidth="1"/>
    <col min="15365" max="15365" width="13.42578125" style="2" customWidth="1"/>
    <col min="15366" max="15366" width="19.5703125" style="2" customWidth="1"/>
    <col min="15367" max="15368" width="17.42578125" style="2" customWidth="1"/>
    <col min="15369" max="15369" width="19.5703125" style="2" customWidth="1"/>
    <col min="15370" max="15370" width="15.85546875" style="2" customWidth="1"/>
    <col min="15371" max="15371" width="14.5703125" style="2" customWidth="1"/>
    <col min="15372" max="15374" width="0" style="2" hidden="1" customWidth="1"/>
    <col min="15375" max="15376" width="14.42578125" style="2" customWidth="1"/>
    <col min="15377" max="15377" width="11.7109375" style="2" customWidth="1"/>
    <col min="15378" max="15378" width="13.28515625" style="2" customWidth="1"/>
    <col min="15379" max="15379" width="10.5703125" style="2" bestFit="1" customWidth="1"/>
    <col min="15380" max="15380" width="13.28515625" style="2" customWidth="1"/>
    <col min="15381" max="15617" width="8.7109375" style="2"/>
    <col min="15618" max="15618" width="17.28515625" style="2" customWidth="1"/>
    <col min="15619" max="15619" width="12.5703125" style="2" customWidth="1"/>
    <col min="15620" max="15620" width="13" style="2" customWidth="1"/>
    <col min="15621" max="15621" width="13.42578125" style="2" customWidth="1"/>
    <col min="15622" max="15622" width="19.5703125" style="2" customWidth="1"/>
    <col min="15623" max="15624" width="17.42578125" style="2" customWidth="1"/>
    <col min="15625" max="15625" width="19.5703125" style="2" customWidth="1"/>
    <col min="15626" max="15626" width="15.85546875" style="2" customWidth="1"/>
    <col min="15627" max="15627" width="14.5703125" style="2" customWidth="1"/>
    <col min="15628" max="15630" width="0" style="2" hidden="1" customWidth="1"/>
    <col min="15631" max="15632" width="14.42578125" style="2" customWidth="1"/>
    <col min="15633" max="15633" width="11.7109375" style="2" customWidth="1"/>
    <col min="15634" max="15634" width="13.28515625" style="2" customWidth="1"/>
    <col min="15635" max="15635" width="10.5703125" style="2" bestFit="1" customWidth="1"/>
    <col min="15636" max="15636" width="13.28515625" style="2" customWidth="1"/>
    <col min="15637" max="15873" width="8.7109375" style="2"/>
    <col min="15874" max="15874" width="17.28515625" style="2" customWidth="1"/>
    <col min="15875" max="15875" width="12.5703125" style="2" customWidth="1"/>
    <col min="15876" max="15876" width="13" style="2" customWidth="1"/>
    <col min="15877" max="15877" width="13.42578125" style="2" customWidth="1"/>
    <col min="15878" max="15878" width="19.5703125" style="2" customWidth="1"/>
    <col min="15879" max="15880" width="17.42578125" style="2" customWidth="1"/>
    <col min="15881" max="15881" width="19.5703125" style="2" customWidth="1"/>
    <col min="15882" max="15882" width="15.85546875" style="2" customWidth="1"/>
    <col min="15883" max="15883" width="14.5703125" style="2" customWidth="1"/>
    <col min="15884" max="15886" width="0" style="2" hidden="1" customWidth="1"/>
    <col min="15887" max="15888" width="14.42578125" style="2" customWidth="1"/>
    <col min="15889" max="15889" width="11.7109375" style="2" customWidth="1"/>
    <col min="15890" max="15890" width="13.28515625" style="2" customWidth="1"/>
    <col min="15891" max="15891" width="10.5703125" style="2" bestFit="1" customWidth="1"/>
    <col min="15892" max="15892" width="13.28515625" style="2" customWidth="1"/>
    <col min="15893" max="16129" width="8.7109375" style="2"/>
    <col min="16130" max="16130" width="17.28515625" style="2" customWidth="1"/>
    <col min="16131" max="16131" width="12.5703125" style="2" customWidth="1"/>
    <col min="16132" max="16132" width="13" style="2" customWidth="1"/>
    <col min="16133" max="16133" width="13.42578125" style="2" customWidth="1"/>
    <col min="16134" max="16134" width="19.5703125" style="2" customWidth="1"/>
    <col min="16135" max="16136" width="17.42578125" style="2" customWidth="1"/>
    <col min="16137" max="16137" width="19.5703125" style="2" customWidth="1"/>
    <col min="16138" max="16138" width="15.85546875" style="2" customWidth="1"/>
    <col min="16139" max="16139" width="14.5703125" style="2" customWidth="1"/>
    <col min="16140" max="16142" width="0" style="2" hidden="1" customWidth="1"/>
    <col min="16143" max="16144" width="14.42578125" style="2" customWidth="1"/>
    <col min="16145" max="16145" width="11.7109375" style="2" customWidth="1"/>
    <col min="16146" max="16146" width="13.28515625" style="2" customWidth="1"/>
    <col min="16147" max="16147" width="10.5703125" style="2" bestFit="1" customWidth="1"/>
    <col min="16148" max="16148" width="13.28515625" style="2" customWidth="1"/>
    <col min="16149" max="16384" width="8.7109375" style="2"/>
  </cols>
  <sheetData>
    <row r="2" spans="1:20" ht="21">
      <c r="A2" s="1" t="s">
        <v>0</v>
      </c>
    </row>
    <row r="3" spans="1:20">
      <c r="A3" s="3" t="str">
        <f>'[41]Air Bawah Tanah'!A3</f>
        <v>Bulan :  Oktober 2020</v>
      </c>
      <c r="P3" s="4"/>
    </row>
    <row r="4" spans="1:20">
      <c r="L4" s="2" t="s">
        <v>1</v>
      </c>
      <c r="M4" s="2" t="s">
        <v>2</v>
      </c>
    </row>
    <row r="5" spans="1:20" ht="32.25" customHeight="1">
      <c r="A5" s="5" t="s">
        <v>3</v>
      </c>
      <c r="B5" s="5" t="s">
        <v>4</v>
      </c>
      <c r="C5" s="5" t="s">
        <v>5</v>
      </c>
      <c r="D5" s="5" t="s">
        <v>25</v>
      </c>
      <c r="E5" s="6" t="s">
        <v>6</v>
      </c>
      <c r="F5" s="7" t="s">
        <v>7</v>
      </c>
      <c r="G5" s="8" t="s">
        <v>8</v>
      </c>
      <c r="H5" s="9" t="s">
        <v>9</v>
      </c>
      <c r="I5" s="10" t="s">
        <v>10</v>
      </c>
      <c r="J5" s="6" t="s">
        <v>11</v>
      </c>
      <c r="L5" s="11">
        <v>3400</v>
      </c>
      <c r="M5" s="11">
        <v>12000</v>
      </c>
      <c r="O5" s="12" t="s">
        <v>12</v>
      </c>
      <c r="P5" s="12"/>
    </row>
    <row r="6" spans="1:20" s="62" customFormat="1" ht="24.95" customHeight="1">
      <c r="A6" s="13" t="s">
        <v>17</v>
      </c>
      <c r="B6" s="52">
        <v>6.4928571428571411</v>
      </c>
      <c r="C6" s="56">
        <v>12.892857142857142</v>
      </c>
      <c r="D6" s="53">
        <f>E6*1000/2678400</f>
        <v>4.4861708458878189</v>
      </c>
      <c r="E6" s="49">
        <v>12015.759993625934</v>
      </c>
      <c r="F6" s="57">
        <v>1475</v>
      </c>
      <c r="G6" s="57">
        <v>0</v>
      </c>
      <c r="H6" s="58">
        <v>150</v>
      </c>
      <c r="I6" s="27">
        <f>(F6*3850)+(G6*16500)+(H6*17600)</f>
        <v>8318750</v>
      </c>
      <c r="J6" s="21">
        <f>I6/E6</f>
        <v>692.31992020587074</v>
      </c>
      <c r="K6" s="59"/>
      <c r="L6" s="60">
        <f>F6*$L$5</f>
        <v>5015000</v>
      </c>
      <c r="M6" s="60">
        <f>G6*$M$5</f>
        <v>0</v>
      </c>
      <c r="N6" s="60">
        <f>L6+M6</f>
        <v>5015000</v>
      </c>
      <c r="O6" s="61">
        <f>F6/30</f>
        <v>49.166666666666664</v>
      </c>
      <c r="P6" s="61">
        <f>O6*220</f>
        <v>10816.666666666666</v>
      </c>
      <c r="Q6" s="61">
        <f>G6/30</f>
        <v>0</v>
      </c>
      <c r="R6" s="61">
        <f>Q6*220</f>
        <v>0</v>
      </c>
    </row>
    <row r="7" spans="1:20" s="62" customFormat="1" ht="24.95" customHeight="1">
      <c r="A7" s="13" t="s">
        <v>19</v>
      </c>
      <c r="B7" s="52">
        <v>6.7677419354838735</v>
      </c>
      <c r="C7" s="56">
        <v>7.741935483870968</v>
      </c>
      <c r="D7" s="53">
        <f t="shared" ref="D7:D8" si="0">E7*1000/2678400</f>
        <v>4.903979555866699</v>
      </c>
      <c r="E7" s="49">
        <v>13134.818842433368</v>
      </c>
      <c r="F7" s="63">
        <v>0</v>
      </c>
      <c r="G7" s="64">
        <v>0</v>
      </c>
      <c r="H7" s="65">
        <v>100</v>
      </c>
      <c r="I7" s="27">
        <f>(F7*3850)+(G7*16500)+(H7*17600)</f>
        <v>1760000</v>
      </c>
      <c r="J7" s="21">
        <f>I7/E7</f>
        <v>133.99499613303695</v>
      </c>
      <c r="K7" s="59"/>
      <c r="L7" s="60">
        <f>F7*$L$5</f>
        <v>0</v>
      </c>
      <c r="M7" s="66"/>
      <c r="N7" s="60"/>
      <c r="O7" s="61">
        <f>F7/30</f>
        <v>0</v>
      </c>
      <c r="P7" s="61">
        <f>O7*220</f>
        <v>0</v>
      </c>
      <c r="Q7" s="61">
        <f>G7/30</f>
        <v>0</v>
      </c>
      <c r="R7" s="61">
        <f>Q7*220</f>
        <v>0</v>
      </c>
    </row>
    <row r="8" spans="1:20" s="62" customFormat="1" ht="24.95" customHeight="1">
      <c r="A8" s="13" t="s">
        <v>20</v>
      </c>
      <c r="B8" s="52">
        <v>6.3258064516129009</v>
      </c>
      <c r="C8" s="56">
        <v>5.838709677419355</v>
      </c>
      <c r="D8" s="53">
        <f t="shared" si="0"/>
        <v>53.712502891078842</v>
      </c>
      <c r="E8" s="49">
        <v>143863.56774346557</v>
      </c>
      <c r="F8" s="13">
        <v>8900</v>
      </c>
      <c r="G8" s="13">
        <v>0</v>
      </c>
      <c r="H8" s="58">
        <v>4975</v>
      </c>
      <c r="I8" s="27">
        <f>(F8*3850)+(G8*16500)+(H8*17600)</f>
        <v>121825000</v>
      </c>
      <c r="J8" s="21">
        <f>I8/E8</f>
        <v>846.80925067308033</v>
      </c>
      <c r="K8" s="59"/>
      <c r="L8" s="60">
        <f>F8*$L$5</f>
        <v>30260000</v>
      </c>
      <c r="M8" s="66"/>
      <c r="N8" s="60"/>
      <c r="O8" s="61">
        <f>F8/30</f>
        <v>296.66666666666669</v>
      </c>
      <c r="P8" s="61">
        <f>O8*220</f>
        <v>65266.666666666672</v>
      </c>
      <c r="Q8" s="61">
        <f>G8/30</f>
        <v>0</v>
      </c>
      <c r="R8" s="61">
        <f>Q8*220</f>
        <v>0</v>
      </c>
    </row>
    <row r="9" spans="1:20" ht="24.95" customHeight="1">
      <c r="A9" s="36" t="s">
        <v>22</v>
      </c>
      <c r="B9" s="37">
        <f>AVERAGE(B6:B8)</f>
        <v>6.5288018433179715</v>
      </c>
      <c r="C9" s="38">
        <f>AVERAGE(C6:C8)</f>
        <v>8.8245007680491554</v>
      </c>
      <c r="D9" s="37">
        <f>AVERAGE(D6:D8)</f>
        <v>21.034217764277788</v>
      </c>
      <c r="E9" s="39">
        <f>SUM(E6:E8)</f>
        <v>169014.14657952485</v>
      </c>
      <c r="F9" s="39">
        <f>SUM(F6:F8)</f>
        <v>10375</v>
      </c>
      <c r="G9" s="39">
        <f>SUM(G6:G8)</f>
        <v>0</v>
      </c>
      <c r="H9" s="39">
        <f>SUM(H6:H8)</f>
        <v>5225</v>
      </c>
      <c r="I9" s="40">
        <f>SUM(I6:I8)</f>
        <v>131903750</v>
      </c>
      <c r="J9" s="40">
        <f>I9/E9</f>
        <v>780.43023421081739</v>
      </c>
      <c r="O9" s="41"/>
      <c r="Q9" s="12"/>
      <c r="R9" s="12"/>
    </row>
    <row r="10" spans="1:20">
      <c r="N10" s="42"/>
      <c r="Q10" s="12"/>
      <c r="R10" s="12"/>
      <c r="T10" s="43"/>
    </row>
    <row r="11" spans="1:20">
      <c r="E11" s="44"/>
      <c r="F11" s="45">
        <f>F9*3850</f>
        <v>39943750</v>
      </c>
      <c r="G11" s="22">
        <f>G9*16500</f>
        <v>0</v>
      </c>
      <c r="H11" s="22"/>
      <c r="I11" s="45">
        <f>F11+G11</f>
        <v>39943750</v>
      </c>
      <c r="T11" s="4"/>
    </row>
    <row r="12" spans="1:20">
      <c r="F12" s="12"/>
      <c r="G12" s="12"/>
      <c r="H12" s="12"/>
      <c r="I12" s="46">
        <f>I11/E9</f>
        <v>236.33376737020998</v>
      </c>
    </row>
    <row r="15" spans="1:20">
      <c r="E15" s="44"/>
    </row>
  </sheetData>
  <sheetProtection selectLockedCells="1" selectUnlockedCells="1"/>
  <pageMargins left="0.7" right="0.7" top="0.75" bottom="0.75" header="0.51180555555555551" footer="0.51180555555555551"/>
  <pageSetup firstPageNumber="0" orientation="portrait" horizontalDpi="300" verticalDpi="300" r:id="rId1"/>
  <headerFooter alignWithMargins="0"/>
  <legacy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>
    <tabColor rgb="FF00B050"/>
  </sheetPr>
  <dimension ref="A2:T12"/>
  <sheetViews>
    <sheetView zoomScale="85" zoomScaleNormal="85" workbookViewId="0">
      <selection activeCell="C19" sqref="C19"/>
    </sheetView>
  </sheetViews>
  <sheetFormatPr defaultRowHeight="15"/>
  <cols>
    <col min="1" max="1" width="17.28515625" style="2" customWidth="1"/>
    <col min="2" max="2" width="12.5703125" style="2" customWidth="1"/>
    <col min="3" max="3" width="13" style="2" customWidth="1"/>
    <col min="4" max="4" width="18" style="2" bestFit="1" customWidth="1"/>
    <col min="5" max="5" width="13.42578125" style="2" customWidth="1"/>
    <col min="6" max="6" width="19.5703125" style="2" customWidth="1"/>
    <col min="7" max="8" width="17.42578125" style="2" customWidth="1"/>
    <col min="9" max="9" width="19.5703125" style="2" customWidth="1"/>
    <col min="10" max="10" width="15.85546875" style="2" customWidth="1"/>
    <col min="11" max="11" width="14.5703125" style="2" customWidth="1"/>
    <col min="12" max="14" width="0" style="2" hidden="1" customWidth="1"/>
    <col min="15" max="16" width="14.42578125" style="2" customWidth="1"/>
    <col min="17" max="17" width="11.7109375" style="2" customWidth="1"/>
    <col min="18" max="18" width="13.28515625" style="2" customWidth="1"/>
    <col min="19" max="19" width="10.5703125" style="2" bestFit="1" customWidth="1"/>
    <col min="20" max="20" width="13.28515625" style="2" customWidth="1"/>
    <col min="21" max="257" width="8.7109375" style="2"/>
    <col min="258" max="258" width="17.28515625" style="2" customWidth="1"/>
    <col min="259" max="259" width="12.5703125" style="2" customWidth="1"/>
    <col min="260" max="260" width="13" style="2" customWidth="1"/>
    <col min="261" max="261" width="13.42578125" style="2" customWidth="1"/>
    <col min="262" max="262" width="19.5703125" style="2" customWidth="1"/>
    <col min="263" max="264" width="17.42578125" style="2" customWidth="1"/>
    <col min="265" max="265" width="19.5703125" style="2" customWidth="1"/>
    <col min="266" max="266" width="15.85546875" style="2" customWidth="1"/>
    <col min="267" max="267" width="14.5703125" style="2" customWidth="1"/>
    <col min="268" max="270" width="0" style="2" hidden="1" customWidth="1"/>
    <col min="271" max="272" width="14.42578125" style="2" customWidth="1"/>
    <col min="273" max="273" width="11.7109375" style="2" customWidth="1"/>
    <col min="274" max="274" width="13.28515625" style="2" customWidth="1"/>
    <col min="275" max="275" width="10.5703125" style="2" bestFit="1" customWidth="1"/>
    <col min="276" max="276" width="13.28515625" style="2" customWidth="1"/>
    <col min="277" max="513" width="8.7109375" style="2"/>
    <col min="514" max="514" width="17.28515625" style="2" customWidth="1"/>
    <col min="515" max="515" width="12.5703125" style="2" customWidth="1"/>
    <col min="516" max="516" width="13" style="2" customWidth="1"/>
    <col min="517" max="517" width="13.42578125" style="2" customWidth="1"/>
    <col min="518" max="518" width="19.5703125" style="2" customWidth="1"/>
    <col min="519" max="520" width="17.42578125" style="2" customWidth="1"/>
    <col min="521" max="521" width="19.5703125" style="2" customWidth="1"/>
    <col min="522" max="522" width="15.85546875" style="2" customWidth="1"/>
    <col min="523" max="523" width="14.5703125" style="2" customWidth="1"/>
    <col min="524" max="526" width="0" style="2" hidden="1" customWidth="1"/>
    <col min="527" max="528" width="14.42578125" style="2" customWidth="1"/>
    <col min="529" max="529" width="11.7109375" style="2" customWidth="1"/>
    <col min="530" max="530" width="13.28515625" style="2" customWidth="1"/>
    <col min="531" max="531" width="10.5703125" style="2" bestFit="1" customWidth="1"/>
    <col min="532" max="532" width="13.28515625" style="2" customWidth="1"/>
    <col min="533" max="769" width="8.7109375" style="2"/>
    <col min="770" max="770" width="17.28515625" style="2" customWidth="1"/>
    <col min="771" max="771" width="12.5703125" style="2" customWidth="1"/>
    <col min="772" max="772" width="13" style="2" customWidth="1"/>
    <col min="773" max="773" width="13.42578125" style="2" customWidth="1"/>
    <col min="774" max="774" width="19.5703125" style="2" customWidth="1"/>
    <col min="775" max="776" width="17.42578125" style="2" customWidth="1"/>
    <col min="777" max="777" width="19.5703125" style="2" customWidth="1"/>
    <col min="778" max="778" width="15.85546875" style="2" customWidth="1"/>
    <col min="779" max="779" width="14.5703125" style="2" customWidth="1"/>
    <col min="780" max="782" width="0" style="2" hidden="1" customWidth="1"/>
    <col min="783" max="784" width="14.42578125" style="2" customWidth="1"/>
    <col min="785" max="785" width="11.7109375" style="2" customWidth="1"/>
    <col min="786" max="786" width="13.28515625" style="2" customWidth="1"/>
    <col min="787" max="787" width="10.5703125" style="2" bestFit="1" customWidth="1"/>
    <col min="788" max="788" width="13.28515625" style="2" customWidth="1"/>
    <col min="789" max="1025" width="8.7109375" style="2"/>
    <col min="1026" max="1026" width="17.28515625" style="2" customWidth="1"/>
    <col min="1027" max="1027" width="12.5703125" style="2" customWidth="1"/>
    <col min="1028" max="1028" width="13" style="2" customWidth="1"/>
    <col min="1029" max="1029" width="13.42578125" style="2" customWidth="1"/>
    <col min="1030" max="1030" width="19.5703125" style="2" customWidth="1"/>
    <col min="1031" max="1032" width="17.42578125" style="2" customWidth="1"/>
    <col min="1033" max="1033" width="19.5703125" style="2" customWidth="1"/>
    <col min="1034" max="1034" width="15.85546875" style="2" customWidth="1"/>
    <col min="1035" max="1035" width="14.5703125" style="2" customWidth="1"/>
    <col min="1036" max="1038" width="0" style="2" hidden="1" customWidth="1"/>
    <col min="1039" max="1040" width="14.42578125" style="2" customWidth="1"/>
    <col min="1041" max="1041" width="11.7109375" style="2" customWidth="1"/>
    <col min="1042" max="1042" width="13.28515625" style="2" customWidth="1"/>
    <col min="1043" max="1043" width="10.5703125" style="2" bestFit="1" customWidth="1"/>
    <col min="1044" max="1044" width="13.28515625" style="2" customWidth="1"/>
    <col min="1045" max="1281" width="8.7109375" style="2"/>
    <col min="1282" max="1282" width="17.28515625" style="2" customWidth="1"/>
    <col min="1283" max="1283" width="12.5703125" style="2" customWidth="1"/>
    <col min="1284" max="1284" width="13" style="2" customWidth="1"/>
    <col min="1285" max="1285" width="13.42578125" style="2" customWidth="1"/>
    <col min="1286" max="1286" width="19.5703125" style="2" customWidth="1"/>
    <col min="1287" max="1288" width="17.42578125" style="2" customWidth="1"/>
    <col min="1289" max="1289" width="19.5703125" style="2" customWidth="1"/>
    <col min="1290" max="1290" width="15.85546875" style="2" customWidth="1"/>
    <col min="1291" max="1291" width="14.5703125" style="2" customWidth="1"/>
    <col min="1292" max="1294" width="0" style="2" hidden="1" customWidth="1"/>
    <col min="1295" max="1296" width="14.42578125" style="2" customWidth="1"/>
    <col min="1297" max="1297" width="11.7109375" style="2" customWidth="1"/>
    <col min="1298" max="1298" width="13.28515625" style="2" customWidth="1"/>
    <col min="1299" max="1299" width="10.5703125" style="2" bestFit="1" customWidth="1"/>
    <col min="1300" max="1300" width="13.28515625" style="2" customWidth="1"/>
    <col min="1301" max="1537" width="8.7109375" style="2"/>
    <col min="1538" max="1538" width="17.28515625" style="2" customWidth="1"/>
    <col min="1539" max="1539" width="12.5703125" style="2" customWidth="1"/>
    <col min="1540" max="1540" width="13" style="2" customWidth="1"/>
    <col min="1541" max="1541" width="13.42578125" style="2" customWidth="1"/>
    <col min="1542" max="1542" width="19.5703125" style="2" customWidth="1"/>
    <col min="1543" max="1544" width="17.42578125" style="2" customWidth="1"/>
    <col min="1545" max="1545" width="19.5703125" style="2" customWidth="1"/>
    <col min="1546" max="1546" width="15.85546875" style="2" customWidth="1"/>
    <col min="1547" max="1547" width="14.5703125" style="2" customWidth="1"/>
    <col min="1548" max="1550" width="0" style="2" hidden="1" customWidth="1"/>
    <col min="1551" max="1552" width="14.42578125" style="2" customWidth="1"/>
    <col min="1553" max="1553" width="11.7109375" style="2" customWidth="1"/>
    <col min="1554" max="1554" width="13.28515625" style="2" customWidth="1"/>
    <col min="1555" max="1555" width="10.5703125" style="2" bestFit="1" customWidth="1"/>
    <col min="1556" max="1556" width="13.28515625" style="2" customWidth="1"/>
    <col min="1557" max="1793" width="8.7109375" style="2"/>
    <col min="1794" max="1794" width="17.28515625" style="2" customWidth="1"/>
    <col min="1795" max="1795" width="12.5703125" style="2" customWidth="1"/>
    <col min="1796" max="1796" width="13" style="2" customWidth="1"/>
    <col min="1797" max="1797" width="13.42578125" style="2" customWidth="1"/>
    <col min="1798" max="1798" width="19.5703125" style="2" customWidth="1"/>
    <col min="1799" max="1800" width="17.42578125" style="2" customWidth="1"/>
    <col min="1801" max="1801" width="19.5703125" style="2" customWidth="1"/>
    <col min="1802" max="1802" width="15.85546875" style="2" customWidth="1"/>
    <col min="1803" max="1803" width="14.5703125" style="2" customWidth="1"/>
    <col min="1804" max="1806" width="0" style="2" hidden="1" customWidth="1"/>
    <col min="1807" max="1808" width="14.42578125" style="2" customWidth="1"/>
    <col min="1809" max="1809" width="11.7109375" style="2" customWidth="1"/>
    <col min="1810" max="1810" width="13.28515625" style="2" customWidth="1"/>
    <col min="1811" max="1811" width="10.5703125" style="2" bestFit="1" customWidth="1"/>
    <col min="1812" max="1812" width="13.28515625" style="2" customWidth="1"/>
    <col min="1813" max="2049" width="8.7109375" style="2"/>
    <col min="2050" max="2050" width="17.28515625" style="2" customWidth="1"/>
    <col min="2051" max="2051" width="12.5703125" style="2" customWidth="1"/>
    <col min="2052" max="2052" width="13" style="2" customWidth="1"/>
    <col min="2053" max="2053" width="13.42578125" style="2" customWidth="1"/>
    <col min="2054" max="2054" width="19.5703125" style="2" customWidth="1"/>
    <col min="2055" max="2056" width="17.42578125" style="2" customWidth="1"/>
    <col min="2057" max="2057" width="19.5703125" style="2" customWidth="1"/>
    <col min="2058" max="2058" width="15.85546875" style="2" customWidth="1"/>
    <col min="2059" max="2059" width="14.5703125" style="2" customWidth="1"/>
    <col min="2060" max="2062" width="0" style="2" hidden="1" customWidth="1"/>
    <col min="2063" max="2064" width="14.42578125" style="2" customWidth="1"/>
    <col min="2065" max="2065" width="11.7109375" style="2" customWidth="1"/>
    <col min="2066" max="2066" width="13.28515625" style="2" customWidth="1"/>
    <col min="2067" max="2067" width="10.5703125" style="2" bestFit="1" customWidth="1"/>
    <col min="2068" max="2068" width="13.28515625" style="2" customWidth="1"/>
    <col min="2069" max="2305" width="8.7109375" style="2"/>
    <col min="2306" max="2306" width="17.28515625" style="2" customWidth="1"/>
    <col min="2307" max="2307" width="12.5703125" style="2" customWidth="1"/>
    <col min="2308" max="2308" width="13" style="2" customWidth="1"/>
    <col min="2309" max="2309" width="13.42578125" style="2" customWidth="1"/>
    <col min="2310" max="2310" width="19.5703125" style="2" customWidth="1"/>
    <col min="2311" max="2312" width="17.42578125" style="2" customWidth="1"/>
    <col min="2313" max="2313" width="19.5703125" style="2" customWidth="1"/>
    <col min="2314" max="2314" width="15.85546875" style="2" customWidth="1"/>
    <col min="2315" max="2315" width="14.5703125" style="2" customWidth="1"/>
    <col min="2316" max="2318" width="0" style="2" hidden="1" customWidth="1"/>
    <col min="2319" max="2320" width="14.42578125" style="2" customWidth="1"/>
    <col min="2321" max="2321" width="11.7109375" style="2" customWidth="1"/>
    <col min="2322" max="2322" width="13.28515625" style="2" customWidth="1"/>
    <col min="2323" max="2323" width="10.5703125" style="2" bestFit="1" customWidth="1"/>
    <col min="2324" max="2324" width="13.28515625" style="2" customWidth="1"/>
    <col min="2325" max="2561" width="8.7109375" style="2"/>
    <col min="2562" max="2562" width="17.28515625" style="2" customWidth="1"/>
    <col min="2563" max="2563" width="12.5703125" style="2" customWidth="1"/>
    <col min="2564" max="2564" width="13" style="2" customWidth="1"/>
    <col min="2565" max="2565" width="13.42578125" style="2" customWidth="1"/>
    <col min="2566" max="2566" width="19.5703125" style="2" customWidth="1"/>
    <col min="2567" max="2568" width="17.42578125" style="2" customWidth="1"/>
    <col min="2569" max="2569" width="19.5703125" style="2" customWidth="1"/>
    <col min="2570" max="2570" width="15.85546875" style="2" customWidth="1"/>
    <col min="2571" max="2571" width="14.5703125" style="2" customWidth="1"/>
    <col min="2572" max="2574" width="0" style="2" hidden="1" customWidth="1"/>
    <col min="2575" max="2576" width="14.42578125" style="2" customWidth="1"/>
    <col min="2577" max="2577" width="11.7109375" style="2" customWidth="1"/>
    <col min="2578" max="2578" width="13.28515625" style="2" customWidth="1"/>
    <col min="2579" max="2579" width="10.5703125" style="2" bestFit="1" customWidth="1"/>
    <col min="2580" max="2580" width="13.28515625" style="2" customWidth="1"/>
    <col min="2581" max="2817" width="8.7109375" style="2"/>
    <col min="2818" max="2818" width="17.28515625" style="2" customWidth="1"/>
    <col min="2819" max="2819" width="12.5703125" style="2" customWidth="1"/>
    <col min="2820" max="2820" width="13" style="2" customWidth="1"/>
    <col min="2821" max="2821" width="13.42578125" style="2" customWidth="1"/>
    <col min="2822" max="2822" width="19.5703125" style="2" customWidth="1"/>
    <col min="2823" max="2824" width="17.42578125" style="2" customWidth="1"/>
    <col min="2825" max="2825" width="19.5703125" style="2" customWidth="1"/>
    <col min="2826" max="2826" width="15.85546875" style="2" customWidth="1"/>
    <col min="2827" max="2827" width="14.5703125" style="2" customWidth="1"/>
    <col min="2828" max="2830" width="0" style="2" hidden="1" customWidth="1"/>
    <col min="2831" max="2832" width="14.42578125" style="2" customWidth="1"/>
    <col min="2833" max="2833" width="11.7109375" style="2" customWidth="1"/>
    <col min="2834" max="2834" width="13.28515625" style="2" customWidth="1"/>
    <col min="2835" max="2835" width="10.5703125" style="2" bestFit="1" customWidth="1"/>
    <col min="2836" max="2836" width="13.28515625" style="2" customWidth="1"/>
    <col min="2837" max="3073" width="8.7109375" style="2"/>
    <col min="3074" max="3074" width="17.28515625" style="2" customWidth="1"/>
    <col min="3075" max="3075" width="12.5703125" style="2" customWidth="1"/>
    <col min="3076" max="3076" width="13" style="2" customWidth="1"/>
    <col min="3077" max="3077" width="13.42578125" style="2" customWidth="1"/>
    <col min="3078" max="3078" width="19.5703125" style="2" customWidth="1"/>
    <col min="3079" max="3080" width="17.42578125" style="2" customWidth="1"/>
    <col min="3081" max="3081" width="19.5703125" style="2" customWidth="1"/>
    <col min="3082" max="3082" width="15.85546875" style="2" customWidth="1"/>
    <col min="3083" max="3083" width="14.5703125" style="2" customWidth="1"/>
    <col min="3084" max="3086" width="0" style="2" hidden="1" customWidth="1"/>
    <col min="3087" max="3088" width="14.42578125" style="2" customWidth="1"/>
    <col min="3089" max="3089" width="11.7109375" style="2" customWidth="1"/>
    <col min="3090" max="3090" width="13.28515625" style="2" customWidth="1"/>
    <col min="3091" max="3091" width="10.5703125" style="2" bestFit="1" customWidth="1"/>
    <col min="3092" max="3092" width="13.28515625" style="2" customWidth="1"/>
    <col min="3093" max="3329" width="8.7109375" style="2"/>
    <col min="3330" max="3330" width="17.28515625" style="2" customWidth="1"/>
    <col min="3331" max="3331" width="12.5703125" style="2" customWidth="1"/>
    <col min="3332" max="3332" width="13" style="2" customWidth="1"/>
    <col min="3333" max="3333" width="13.42578125" style="2" customWidth="1"/>
    <col min="3334" max="3334" width="19.5703125" style="2" customWidth="1"/>
    <col min="3335" max="3336" width="17.42578125" style="2" customWidth="1"/>
    <col min="3337" max="3337" width="19.5703125" style="2" customWidth="1"/>
    <col min="3338" max="3338" width="15.85546875" style="2" customWidth="1"/>
    <col min="3339" max="3339" width="14.5703125" style="2" customWidth="1"/>
    <col min="3340" max="3342" width="0" style="2" hidden="1" customWidth="1"/>
    <col min="3343" max="3344" width="14.42578125" style="2" customWidth="1"/>
    <col min="3345" max="3345" width="11.7109375" style="2" customWidth="1"/>
    <col min="3346" max="3346" width="13.28515625" style="2" customWidth="1"/>
    <col min="3347" max="3347" width="10.5703125" style="2" bestFit="1" customWidth="1"/>
    <col min="3348" max="3348" width="13.28515625" style="2" customWidth="1"/>
    <col min="3349" max="3585" width="8.7109375" style="2"/>
    <col min="3586" max="3586" width="17.28515625" style="2" customWidth="1"/>
    <col min="3587" max="3587" width="12.5703125" style="2" customWidth="1"/>
    <col min="3588" max="3588" width="13" style="2" customWidth="1"/>
    <col min="3589" max="3589" width="13.42578125" style="2" customWidth="1"/>
    <col min="3590" max="3590" width="19.5703125" style="2" customWidth="1"/>
    <col min="3591" max="3592" width="17.42578125" style="2" customWidth="1"/>
    <col min="3593" max="3593" width="19.5703125" style="2" customWidth="1"/>
    <col min="3594" max="3594" width="15.85546875" style="2" customWidth="1"/>
    <col min="3595" max="3595" width="14.5703125" style="2" customWidth="1"/>
    <col min="3596" max="3598" width="0" style="2" hidden="1" customWidth="1"/>
    <col min="3599" max="3600" width="14.42578125" style="2" customWidth="1"/>
    <col min="3601" max="3601" width="11.7109375" style="2" customWidth="1"/>
    <col min="3602" max="3602" width="13.28515625" style="2" customWidth="1"/>
    <col min="3603" max="3603" width="10.5703125" style="2" bestFit="1" customWidth="1"/>
    <col min="3604" max="3604" width="13.28515625" style="2" customWidth="1"/>
    <col min="3605" max="3841" width="8.7109375" style="2"/>
    <col min="3842" max="3842" width="17.28515625" style="2" customWidth="1"/>
    <col min="3843" max="3843" width="12.5703125" style="2" customWidth="1"/>
    <col min="3844" max="3844" width="13" style="2" customWidth="1"/>
    <col min="3845" max="3845" width="13.42578125" style="2" customWidth="1"/>
    <col min="3846" max="3846" width="19.5703125" style="2" customWidth="1"/>
    <col min="3847" max="3848" width="17.42578125" style="2" customWidth="1"/>
    <col min="3849" max="3849" width="19.5703125" style="2" customWidth="1"/>
    <col min="3850" max="3850" width="15.85546875" style="2" customWidth="1"/>
    <col min="3851" max="3851" width="14.5703125" style="2" customWidth="1"/>
    <col min="3852" max="3854" width="0" style="2" hidden="1" customWidth="1"/>
    <col min="3855" max="3856" width="14.42578125" style="2" customWidth="1"/>
    <col min="3857" max="3857" width="11.7109375" style="2" customWidth="1"/>
    <col min="3858" max="3858" width="13.28515625" style="2" customWidth="1"/>
    <col min="3859" max="3859" width="10.5703125" style="2" bestFit="1" customWidth="1"/>
    <col min="3860" max="3860" width="13.28515625" style="2" customWidth="1"/>
    <col min="3861" max="4097" width="8.7109375" style="2"/>
    <col min="4098" max="4098" width="17.28515625" style="2" customWidth="1"/>
    <col min="4099" max="4099" width="12.5703125" style="2" customWidth="1"/>
    <col min="4100" max="4100" width="13" style="2" customWidth="1"/>
    <col min="4101" max="4101" width="13.42578125" style="2" customWidth="1"/>
    <col min="4102" max="4102" width="19.5703125" style="2" customWidth="1"/>
    <col min="4103" max="4104" width="17.42578125" style="2" customWidth="1"/>
    <col min="4105" max="4105" width="19.5703125" style="2" customWidth="1"/>
    <col min="4106" max="4106" width="15.85546875" style="2" customWidth="1"/>
    <col min="4107" max="4107" width="14.5703125" style="2" customWidth="1"/>
    <col min="4108" max="4110" width="0" style="2" hidden="1" customWidth="1"/>
    <col min="4111" max="4112" width="14.42578125" style="2" customWidth="1"/>
    <col min="4113" max="4113" width="11.7109375" style="2" customWidth="1"/>
    <col min="4114" max="4114" width="13.28515625" style="2" customWidth="1"/>
    <col min="4115" max="4115" width="10.5703125" style="2" bestFit="1" customWidth="1"/>
    <col min="4116" max="4116" width="13.28515625" style="2" customWidth="1"/>
    <col min="4117" max="4353" width="8.7109375" style="2"/>
    <col min="4354" max="4354" width="17.28515625" style="2" customWidth="1"/>
    <col min="4355" max="4355" width="12.5703125" style="2" customWidth="1"/>
    <col min="4356" max="4356" width="13" style="2" customWidth="1"/>
    <col min="4357" max="4357" width="13.42578125" style="2" customWidth="1"/>
    <col min="4358" max="4358" width="19.5703125" style="2" customWidth="1"/>
    <col min="4359" max="4360" width="17.42578125" style="2" customWidth="1"/>
    <col min="4361" max="4361" width="19.5703125" style="2" customWidth="1"/>
    <col min="4362" max="4362" width="15.85546875" style="2" customWidth="1"/>
    <col min="4363" max="4363" width="14.5703125" style="2" customWidth="1"/>
    <col min="4364" max="4366" width="0" style="2" hidden="1" customWidth="1"/>
    <col min="4367" max="4368" width="14.42578125" style="2" customWidth="1"/>
    <col min="4369" max="4369" width="11.7109375" style="2" customWidth="1"/>
    <col min="4370" max="4370" width="13.28515625" style="2" customWidth="1"/>
    <col min="4371" max="4371" width="10.5703125" style="2" bestFit="1" customWidth="1"/>
    <col min="4372" max="4372" width="13.28515625" style="2" customWidth="1"/>
    <col min="4373" max="4609" width="8.7109375" style="2"/>
    <col min="4610" max="4610" width="17.28515625" style="2" customWidth="1"/>
    <col min="4611" max="4611" width="12.5703125" style="2" customWidth="1"/>
    <col min="4612" max="4612" width="13" style="2" customWidth="1"/>
    <col min="4613" max="4613" width="13.42578125" style="2" customWidth="1"/>
    <col min="4614" max="4614" width="19.5703125" style="2" customWidth="1"/>
    <col min="4615" max="4616" width="17.42578125" style="2" customWidth="1"/>
    <col min="4617" max="4617" width="19.5703125" style="2" customWidth="1"/>
    <col min="4618" max="4618" width="15.85546875" style="2" customWidth="1"/>
    <col min="4619" max="4619" width="14.5703125" style="2" customWidth="1"/>
    <col min="4620" max="4622" width="0" style="2" hidden="1" customWidth="1"/>
    <col min="4623" max="4624" width="14.42578125" style="2" customWidth="1"/>
    <col min="4625" max="4625" width="11.7109375" style="2" customWidth="1"/>
    <col min="4626" max="4626" width="13.28515625" style="2" customWidth="1"/>
    <col min="4627" max="4627" width="10.5703125" style="2" bestFit="1" customWidth="1"/>
    <col min="4628" max="4628" width="13.28515625" style="2" customWidth="1"/>
    <col min="4629" max="4865" width="8.7109375" style="2"/>
    <col min="4866" max="4866" width="17.28515625" style="2" customWidth="1"/>
    <col min="4867" max="4867" width="12.5703125" style="2" customWidth="1"/>
    <col min="4868" max="4868" width="13" style="2" customWidth="1"/>
    <col min="4869" max="4869" width="13.42578125" style="2" customWidth="1"/>
    <col min="4870" max="4870" width="19.5703125" style="2" customWidth="1"/>
    <col min="4871" max="4872" width="17.42578125" style="2" customWidth="1"/>
    <col min="4873" max="4873" width="19.5703125" style="2" customWidth="1"/>
    <col min="4874" max="4874" width="15.85546875" style="2" customWidth="1"/>
    <col min="4875" max="4875" width="14.5703125" style="2" customWidth="1"/>
    <col min="4876" max="4878" width="0" style="2" hidden="1" customWidth="1"/>
    <col min="4879" max="4880" width="14.42578125" style="2" customWidth="1"/>
    <col min="4881" max="4881" width="11.7109375" style="2" customWidth="1"/>
    <col min="4882" max="4882" width="13.28515625" style="2" customWidth="1"/>
    <col min="4883" max="4883" width="10.5703125" style="2" bestFit="1" customWidth="1"/>
    <col min="4884" max="4884" width="13.28515625" style="2" customWidth="1"/>
    <col min="4885" max="5121" width="8.7109375" style="2"/>
    <col min="5122" max="5122" width="17.28515625" style="2" customWidth="1"/>
    <col min="5123" max="5123" width="12.5703125" style="2" customWidth="1"/>
    <col min="5124" max="5124" width="13" style="2" customWidth="1"/>
    <col min="5125" max="5125" width="13.42578125" style="2" customWidth="1"/>
    <col min="5126" max="5126" width="19.5703125" style="2" customWidth="1"/>
    <col min="5127" max="5128" width="17.42578125" style="2" customWidth="1"/>
    <col min="5129" max="5129" width="19.5703125" style="2" customWidth="1"/>
    <col min="5130" max="5130" width="15.85546875" style="2" customWidth="1"/>
    <col min="5131" max="5131" width="14.5703125" style="2" customWidth="1"/>
    <col min="5132" max="5134" width="0" style="2" hidden="1" customWidth="1"/>
    <col min="5135" max="5136" width="14.42578125" style="2" customWidth="1"/>
    <col min="5137" max="5137" width="11.7109375" style="2" customWidth="1"/>
    <col min="5138" max="5138" width="13.28515625" style="2" customWidth="1"/>
    <col min="5139" max="5139" width="10.5703125" style="2" bestFit="1" customWidth="1"/>
    <col min="5140" max="5140" width="13.28515625" style="2" customWidth="1"/>
    <col min="5141" max="5377" width="8.7109375" style="2"/>
    <col min="5378" max="5378" width="17.28515625" style="2" customWidth="1"/>
    <col min="5379" max="5379" width="12.5703125" style="2" customWidth="1"/>
    <col min="5380" max="5380" width="13" style="2" customWidth="1"/>
    <col min="5381" max="5381" width="13.42578125" style="2" customWidth="1"/>
    <col min="5382" max="5382" width="19.5703125" style="2" customWidth="1"/>
    <col min="5383" max="5384" width="17.42578125" style="2" customWidth="1"/>
    <col min="5385" max="5385" width="19.5703125" style="2" customWidth="1"/>
    <col min="5386" max="5386" width="15.85546875" style="2" customWidth="1"/>
    <col min="5387" max="5387" width="14.5703125" style="2" customWidth="1"/>
    <col min="5388" max="5390" width="0" style="2" hidden="1" customWidth="1"/>
    <col min="5391" max="5392" width="14.42578125" style="2" customWidth="1"/>
    <col min="5393" max="5393" width="11.7109375" style="2" customWidth="1"/>
    <col min="5394" max="5394" width="13.28515625" style="2" customWidth="1"/>
    <col min="5395" max="5395" width="10.5703125" style="2" bestFit="1" customWidth="1"/>
    <col min="5396" max="5396" width="13.28515625" style="2" customWidth="1"/>
    <col min="5397" max="5633" width="8.7109375" style="2"/>
    <col min="5634" max="5634" width="17.28515625" style="2" customWidth="1"/>
    <col min="5635" max="5635" width="12.5703125" style="2" customWidth="1"/>
    <col min="5636" max="5636" width="13" style="2" customWidth="1"/>
    <col min="5637" max="5637" width="13.42578125" style="2" customWidth="1"/>
    <col min="5638" max="5638" width="19.5703125" style="2" customWidth="1"/>
    <col min="5639" max="5640" width="17.42578125" style="2" customWidth="1"/>
    <col min="5641" max="5641" width="19.5703125" style="2" customWidth="1"/>
    <col min="5642" max="5642" width="15.85546875" style="2" customWidth="1"/>
    <col min="5643" max="5643" width="14.5703125" style="2" customWidth="1"/>
    <col min="5644" max="5646" width="0" style="2" hidden="1" customWidth="1"/>
    <col min="5647" max="5648" width="14.42578125" style="2" customWidth="1"/>
    <col min="5649" max="5649" width="11.7109375" style="2" customWidth="1"/>
    <col min="5650" max="5650" width="13.28515625" style="2" customWidth="1"/>
    <col min="5651" max="5651" width="10.5703125" style="2" bestFit="1" customWidth="1"/>
    <col min="5652" max="5652" width="13.28515625" style="2" customWidth="1"/>
    <col min="5653" max="5889" width="8.7109375" style="2"/>
    <col min="5890" max="5890" width="17.28515625" style="2" customWidth="1"/>
    <col min="5891" max="5891" width="12.5703125" style="2" customWidth="1"/>
    <col min="5892" max="5892" width="13" style="2" customWidth="1"/>
    <col min="5893" max="5893" width="13.42578125" style="2" customWidth="1"/>
    <col min="5894" max="5894" width="19.5703125" style="2" customWidth="1"/>
    <col min="5895" max="5896" width="17.42578125" style="2" customWidth="1"/>
    <col min="5897" max="5897" width="19.5703125" style="2" customWidth="1"/>
    <col min="5898" max="5898" width="15.85546875" style="2" customWidth="1"/>
    <col min="5899" max="5899" width="14.5703125" style="2" customWidth="1"/>
    <col min="5900" max="5902" width="0" style="2" hidden="1" customWidth="1"/>
    <col min="5903" max="5904" width="14.42578125" style="2" customWidth="1"/>
    <col min="5905" max="5905" width="11.7109375" style="2" customWidth="1"/>
    <col min="5906" max="5906" width="13.28515625" style="2" customWidth="1"/>
    <col min="5907" max="5907" width="10.5703125" style="2" bestFit="1" customWidth="1"/>
    <col min="5908" max="5908" width="13.28515625" style="2" customWidth="1"/>
    <col min="5909" max="6145" width="8.7109375" style="2"/>
    <col min="6146" max="6146" width="17.28515625" style="2" customWidth="1"/>
    <col min="6147" max="6147" width="12.5703125" style="2" customWidth="1"/>
    <col min="6148" max="6148" width="13" style="2" customWidth="1"/>
    <col min="6149" max="6149" width="13.42578125" style="2" customWidth="1"/>
    <col min="6150" max="6150" width="19.5703125" style="2" customWidth="1"/>
    <col min="6151" max="6152" width="17.42578125" style="2" customWidth="1"/>
    <col min="6153" max="6153" width="19.5703125" style="2" customWidth="1"/>
    <col min="6154" max="6154" width="15.85546875" style="2" customWidth="1"/>
    <col min="6155" max="6155" width="14.5703125" style="2" customWidth="1"/>
    <col min="6156" max="6158" width="0" style="2" hidden="1" customWidth="1"/>
    <col min="6159" max="6160" width="14.42578125" style="2" customWidth="1"/>
    <col min="6161" max="6161" width="11.7109375" style="2" customWidth="1"/>
    <col min="6162" max="6162" width="13.28515625" style="2" customWidth="1"/>
    <col min="6163" max="6163" width="10.5703125" style="2" bestFit="1" customWidth="1"/>
    <col min="6164" max="6164" width="13.28515625" style="2" customWidth="1"/>
    <col min="6165" max="6401" width="8.7109375" style="2"/>
    <col min="6402" max="6402" width="17.28515625" style="2" customWidth="1"/>
    <col min="6403" max="6403" width="12.5703125" style="2" customWidth="1"/>
    <col min="6404" max="6404" width="13" style="2" customWidth="1"/>
    <col min="6405" max="6405" width="13.42578125" style="2" customWidth="1"/>
    <col min="6406" max="6406" width="19.5703125" style="2" customWidth="1"/>
    <col min="6407" max="6408" width="17.42578125" style="2" customWidth="1"/>
    <col min="6409" max="6409" width="19.5703125" style="2" customWidth="1"/>
    <col min="6410" max="6410" width="15.85546875" style="2" customWidth="1"/>
    <col min="6411" max="6411" width="14.5703125" style="2" customWidth="1"/>
    <col min="6412" max="6414" width="0" style="2" hidden="1" customWidth="1"/>
    <col min="6415" max="6416" width="14.42578125" style="2" customWidth="1"/>
    <col min="6417" max="6417" width="11.7109375" style="2" customWidth="1"/>
    <col min="6418" max="6418" width="13.28515625" style="2" customWidth="1"/>
    <col min="6419" max="6419" width="10.5703125" style="2" bestFit="1" customWidth="1"/>
    <col min="6420" max="6420" width="13.28515625" style="2" customWidth="1"/>
    <col min="6421" max="6657" width="8.7109375" style="2"/>
    <col min="6658" max="6658" width="17.28515625" style="2" customWidth="1"/>
    <col min="6659" max="6659" width="12.5703125" style="2" customWidth="1"/>
    <col min="6660" max="6660" width="13" style="2" customWidth="1"/>
    <col min="6661" max="6661" width="13.42578125" style="2" customWidth="1"/>
    <col min="6662" max="6662" width="19.5703125" style="2" customWidth="1"/>
    <col min="6663" max="6664" width="17.42578125" style="2" customWidth="1"/>
    <col min="6665" max="6665" width="19.5703125" style="2" customWidth="1"/>
    <col min="6666" max="6666" width="15.85546875" style="2" customWidth="1"/>
    <col min="6667" max="6667" width="14.5703125" style="2" customWidth="1"/>
    <col min="6668" max="6670" width="0" style="2" hidden="1" customWidth="1"/>
    <col min="6671" max="6672" width="14.42578125" style="2" customWidth="1"/>
    <col min="6673" max="6673" width="11.7109375" style="2" customWidth="1"/>
    <col min="6674" max="6674" width="13.28515625" style="2" customWidth="1"/>
    <col min="6675" max="6675" width="10.5703125" style="2" bestFit="1" customWidth="1"/>
    <col min="6676" max="6676" width="13.28515625" style="2" customWidth="1"/>
    <col min="6677" max="6913" width="8.7109375" style="2"/>
    <col min="6914" max="6914" width="17.28515625" style="2" customWidth="1"/>
    <col min="6915" max="6915" width="12.5703125" style="2" customWidth="1"/>
    <col min="6916" max="6916" width="13" style="2" customWidth="1"/>
    <col min="6917" max="6917" width="13.42578125" style="2" customWidth="1"/>
    <col min="6918" max="6918" width="19.5703125" style="2" customWidth="1"/>
    <col min="6919" max="6920" width="17.42578125" style="2" customWidth="1"/>
    <col min="6921" max="6921" width="19.5703125" style="2" customWidth="1"/>
    <col min="6922" max="6922" width="15.85546875" style="2" customWidth="1"/>
    <col min="6923" max="6923" width="14.5703125" style="2" customWidth="1"/>
    <col min="6924" max="6926" width="0" style="2" hidden="1" customWidth="1"/>
    <col min="6927" max="6928" width="14.42578125" style="2" customWidth="1"/>
    <col min="6929" max="6929" width="11.7109375" style="2" customWidth="1"/>
    <col min="6930" max="6930" width="13.28515625" style="2" customWidth="1"/>
    <col min="6931" max="6931" width="10.5703125" style="2" bestFit="1" customWidth="1"/>
    <col min="6932" max="6932" width="13.28515625" style="2" customWidth="1"/>
    <col min="6933" max="7169" width="8.7109375" style="2"/>
    <col min="7170" max="7170" width="17.28515625" style="2" customWidth="1"/>
    <col min="7171" max="7171" width="12.5703125" style="2" customWidth="1"/>
    <col min="7172" max="7172" width="13" style="2" customWidth="1"/>
    <col min="7173" max="7173" width="13.42578125" style="2" customWidth="1"/>
    <col min="7174" max="7174" width="19.5703125" style="2" customWidth="1"/>
    <col min="7175" max="7176" width="17.42578125" style="2" customWidth="1"/>
    <col min="7177" max="7177" width="19.5703125" style="2" customWidth="1"/>
    <col min="7178" max="7178" width="15.85546875" style="2" customWidth="1"/>
    <col min="7179" max="7179" width="14.5703125" style="2" customWidth="1"/>
    <col min="7180" max="7182" width="0" style="2" hidden="1" customWidth="1"/>
    <col min="7183" max="7184" width="14.42578125" style="2" customWidth="1"/>
    <col min="7185" max="7185" width="11.7109375" style="2" customWidth="1"/>
    <col min="7186" max="7186" width="13.28515625" style="2" customWidth="1"/>
    <col min="7187" max="7187" width="10.5703125" style="2" bestFit="1" customWidth="1"/>
    <col min="7188" max="7188" width="13.28515625" style="2" customWidth="1"/>
    <col min="7189" max="7425" width="8.7109375" style="2"/>
    <col min="7426" max="7426" width="17.28515625" style="2" customWidth="1"/>
    <col min="7427" max="7427" width="12.5703125" style="2" customWidth="1"/>
    <col min="7428" max="7428" width="13" style="2" customWidth="1"/>
    <col min="7429" max="7429" width="13.42578125" style="2" customWidth="1"/>
    <col min="7430" max="7430" width="19.5703125" style="2" customWidth="1"/>
    <col min="7431" max="7432" width="17.42578125" style="2" customWidth="1"/>
    <col min="7433" max="7433" width="19.5703125" style="2" customWidth="1"/>
    <col min="7434" max="7434" width="15.85546875" style="2" customWidth="1"/>
    <col min="7435" max="7435" width="14.5703125" style="2" customWidth="1"/>
    <col min="7436" max="7438" width="0" style="2" hidden="1" customWidth="1"/>
    <col min="7439" max="7440" width="14.42578125" style="2" customWidth="1"/>
    <col min="7441" max="7441" width="11.7109375" style="2" customWidth="1"/>
    <col min="7442" max="7442" width="13.28515625" style="2" customWidth="1"/>
    <col min="7443" max="7443" width="10.5703125" style="2" bestFit="1" customWidth="1"/>
    <col min="7444" max="7444" width="13.28515625" style="2" customWidth="1"/>
    <col min="7445" max="7681" width="8.7109375" style="2"/>
    <col min="7682" max="7682" width="17.28515625" style="2" customWidth="1"/>
    <col min="7683" max="7683" width="12.5703125" style="2" customWidth="1"/>
    <col min="7684" max="7684" width="13" style="2" customWidth="1"/>
    <col min="7685" max="7685" width="13.42578125" style="2" customWidth="1"/>
    <col min="7686" max="7686" width="19.5703125" style="2" customWidth="1"/>
    <col min="7687" max="7688" width="17.42578125" style="2" customWidth="1"/>
    <col min="7689" max="7689" width="19.5703125" style="2" customWidth="1"/>
    <col min="7690" max="7690" width="15.85546875" style="2" customWidth="1"/>
    <col min="7691" max="7691" width="14.5703125" style="2" customWidth="1"/>
    <col min="7692" max="7694" width="0" style="2" hidden="1" customWidth="1"/>
    <col min="7695" max="7696" width="14.42578125" style="2" customWidth="1"/>
    <col min="7697" max="7697" width="11.7109375" style="2" customWidth="1"/>
    <col min="7698" max="7698" width="13.28515625" style="2" customWidth="1"/>
    <col min="7699" max="7699" width="10.5703125" style="2" bestFit="1" customWidth="1"/>
    <col min="7700" max="7700" width="13.28515625" style="2" customWidth="1"/>
    <col min="7701" max="7937" width="8.7109375" style="2"/>
    <col min="7938" max="7938" width="17.28515625" style="2" customWidth="1"/>
    <col min="7939" max="7939" width="12.5703125" style="2" customWidth="1"/>
    <col min="7940" max="7940" width="13" style="2" customWidth="1"/>
    <col min="7941" max="7941" width="13.42578125" style="2" customWidth="1"/>
    <col min="7942" max="7942" width="19.5703125" style="2" customWidth="1"/>
    <col min="7943" max="7944" width="17.42578125" style="2" customWidth="1"/>
    <col min="7945" max="7945" width="19.5703125" style="2" customWidth="1"/>
    <col min="7946" max="7946" width="15.85546875" style="2" customWidth="1"/>
    <col min="7947" max="7947" width="14.5703125" style="2" customWidth="1"/>
    <col min="7948" max="7950" width="0" style="2" hidden="1" customWidth="1"/>
    <col min="7951" max="7952" width="14.42578125" style="2" customWidth="1"/>
    <col min="7953" max="7953" width="11.7109375" style="2" customWidth="1"/>
    <col min="7954" max="7954" width="13.28515625" style="2" customWidth="1"/>
    <col min="7955" max="7955" width="10.5703125" style="2" bestFit="1" customWidth="1"/>
    <col min="7956" max="7956" width="13.28515625" style="2" customWidth="1"/>
    <col min="7957" max="8193" width="8.7109375" style="2"/>
    <col min="8194" max="8194" width="17.28515625" style="2" customWidth="1"/>
    <col min="8195" max="8195" width="12.5703125" style="2" customWidth="1"/>
    <col min="8196" max="8196" width="13" style="2" customWidth="1"/>
    <col min="8197" max="8197" width="13.42578125" style="2" customWidth="1"/>
    <col min="8198" max="8198" width="19.5703125" style="2" customWidth="1"/>
    <col min="8199" max="8200" width="17.42578125" style="2" customWidth="1"/>
    <col min="8201" max="8201" width="19.5703125" style="2" customWidth="1"/>
    <col min="8202" max="8202" width="15.85546875" style="2" customWidth="1"/>
    <col min="8203" max="8203" width="14.5703125" style="2" customWidth="1"/>
    <col min="8204" max="8206" width="0" style="2" hidden="1" customWidth="1"/>
    <col min="8207" max="8208" width="14.42578125" style="2" customWidth="1"/>
    <col min="8209" max="8209" width="11.7109375" style="2" customWidth="1"/>
    <col min="8210" max="8210" width="13.28515625" style="2" customWidth="1"/>
    <col min="8211" max="8211" width="10.5703125" style="2" bestFit="1" customWidth="1"/>
    <col min="8212" max="8212" width="13.28515625" style="2" customWidth="1"/>
    <col min="8213" max="8449" width="8.7109375" style="2"/>
    <col min="8450" max="8450" width="17.28515625" style="2" customWidth="1"/>
    <col min="8451" max="8451" width="12.5703125" style="2" customWidth="1"/>
    <col min="8452" max="8452" width="13" style="2" customWidth="1"/>
    <col min="8453" max="8453" width="13.42578125" style="2" customWidth="1"/>
    <col min="8454" max="8454" width="19.5703125" style="2" customWidth="1"/>
    <col min="8455" max="8456" width="17.42578125" style="2" customWidth="1"/>
    <col min="8457" max="8457" width="19.5703125" style="2" customWidth="1"/>
    <col min="8458" max="8458" width="15.85546875" style="2" customWidth="1"/>
    <col min="8459" max="8459" width="14.5703125" style="2" customWidth="1"/>
    <col min="8460" max="8462" width="0" style="2" hidden="1" customWidth="1"/>
    <col min="8463" max="8464" width="14.42578125" style="2" customWidth="1"/>
    <col min="8465" max="8465" width="11.7109375" style="2" customWidth="1"/>
    <col min="8466" max="8466" width="13.28515625" style="2" customWidth="1"/>
    <col min="8467" max="8467" width="10.5703125" style="2" bestFit="1" customWidth="1"/>
    <col min="8468" max="8468" width="13.28515625" style="2" customWidth="1"/>
    <col min="8469" max="8705" width="8.7109375" style="2"/>
    <col min="8706" max="8706" width="17.28515625" style="2" customWidth="1"/>
    <col min="8707" max="8707" width="12.5703125" style="2" customWidth="1"/>
    <col min="8708" max="8708" width="13" style="2" customWidth="1"/>
    <col min="8709" max="8709" width="13.42578125" style="2" customWidth="1"/>
    <col min="8710" max="8710" width="19.5703125" style="2" customWidth="1"/>
    <col min="8711" max="8712" width="17.42578125" style="2" customWidth="1"/>
    <col min="8713" max="8713" width="19.5703125" style="2" customWidth="1"/>
    <col min="8714" max="8714" width="15.85546875" style="2" customWidth="1"/>
    <col min="8715" max="8715" width="14.5703125" style="2" customWidth="1"/>
    <col min="8716" max="8718" width="0" style="2" hidden="1" customWidth="1"/>
    <col min="8719" max="8720" width="14.42578125" style="2" customWidth="1"/>
    <col min="8721" max="8721" width="11.7109375" style="2" customWidth="1"/>
    <col min="8722" max="8722" width="13.28515625" style="2" customWidth="1"/>
    <col min="8723" max="8723" width="10.5703125" style="2" bestFit="1" customWidth="1"/>
    <col min="8724" max="8724" width="13.28515625" style="2" customWidth="1"/>
    <col min="8725" max="8961" width="8.7109375" style="2"/>
    <col min="8962" max="8962" width="17.28515625" style="2" customWidth="1"/>
    <col min="8963" max="8963" width="12.5703125" style="2" customWidth="1"/>
    <col min="8964" max="8964" width="13" style="2" customWidth="1"/>
    <col min="8965" max="8965" width="13.42578125" style="2" customWidth="1"/>
    <col min="8966" max="8966" width="19.5703125" style="2" customWidth="1"/>
    <col min="8967" max="8968" width="17.42578125" style="2" customWidth="1"/>
    <col min="8969" max="8969" width="19.5703125" style="2" customWidth="1"/>
    <col min="8970" max="8970" width="15.85546875" style="2" customWidth="1"/>
    <col min="8971" max="8971" width="14.5703125" style="2" customWidth="1"/>
    <col min="8972" max="8974" width="0" style="2" hidden="1" customWidth="1"/>
    <col min="8975" max="8976" width="14.42578125" style="2" customWidth="1"/>
    <col min="8977" max="8977" width="11.7109375" style="2" customWidth="1"/>
    <col min="8978" max="8978" width="13.28515625" style="2" customWidth="1"/>
    <col min="8979" max="8979" width="10.5703125" style="2" bestFit="1" customWidth="1"/>
    <col min="8980" max="8980" width="13.28515625" style="2" customWidth="1"/>
    <col min="8981" max="9217" width="8.7109375" style="2"/>
    <col min="9218" max="9218" width="17.28515625" style="2" customWidth="1"/>
    <col min="9219" max="9219" width="12.5703125" style="2" customWidth="1"/>
    <col min="9220" max="9220" width="13" style="2" customWidth="1"/>
    <col min="9221" max="9221" width="13.42578125" style="2" customWidth="1"/>
    <col min="9222" max="9222" width="19.5703125" style="2" customWidth="1"/>
    <col min="9223" max="9224" width="17.42578125" style="2" customWidth="1"/>
    <col min="9225" max="9225" width="19.5703125" style="2" customWidth="1"/>
    <col min="9226" max="9226" width="15.85546875" style="2" customWidth="1"/>
    <col min="9227" max="9227" width="14.5703125" style="2" customWidth="1"/>
    <col min="9228" max="9230" width="0" style="2" hidden="1" customWidth="1"/>
    <col min="9231" max="9232" width="14.42578125" style="2" customWidth="1"/>
    <col min="9233" max="9233" width="11.7109375" style="2" customWidth="1"/>
    <col min="9234" max="9234" width="13.28515625" style="2" customWidth="1"/>
    <col min="9235" max="9235" width="10.5703125" style="2" bestFit="1" customWidth="1"/>
    <col min="9236" max="9236" width="13.28515625" style="2" customWidth="1"/>
    <col min="9237" max="9473" width="8.7109375" style="2"/>
    <col min="9474" max="9474" width="17.28515625" style="2" customWidth="1"/>
    <col min="9475" max="9475" width="12.5703125" style="2" customWidth="1"/>
    <col min="9476" max="9476" width="13" style="2" customWidth="1"/>
    <col min="9477" max="9477" width="13.42578125" style="2" customWidth="1"/>
    <col min="9478" max="9478" width="19.5703125" style="2" customWidth="1"/>
    <col min="9479" max="9480" width="17.42578125" style="2" customWidth="1"/>
    <col min="9481" max="9481" width="19.5703125" style="2" customWidth="1"/>
    <col min="9482" max="9482" width="15.85546875" style="2" customWidth="1"/>
    <col min="9483" max="9483" width="14.5703125" style="2" customWidth="1"/>
    <col min="9484" max="9486" width="0" style="2" hidden="1" customWidth="1"/>
    <col min="9487" max="9488" width="14.42578125" style="2" customWidth="1"/>
    <col min="9489" max="9489" width="11.7109375" style="2" customWidth="1"/>
    <col min="9490" max="9490" width="13.28515625" style="2" customWidth="1"/>
    <col min="9491" max="9491" width="10.5703125" style="2" bestFit="1" customWidth="1"/>
    <col min="9492" max="9492" width="13.28515625" style="2" customWidth="1"/>
    <col min="9493" max="9729" width="8.7109375" style="2"/>
    <col min="9730" max="9730" width="17.28515625" style="2" customWidth="1"/>
    <col min="9731" max="9731" width="12.5703125" style="2" customWidth="1"/>
    <col min="9732" max="9732" width="13" style="2" customWidth="1"/>
    <col min="9733" max="9733" width="13.42578125" style="2" customWidth="1"/>
    <col min="9734" max="9734" width="19.5703125" style="2" customWidth="1"/>
    <col min="9735" max="9736" width="17.42578125" style="2" customWidth="1"/>
    <col min="9737" max="9737" width="19.5703125" style="2" customWidth="1"/>
    <col min="9738" max="9738" width="15.85546875" style="2" customWidth="1"/>
    <col min="9739" max="9739" width="14.5703125" style="2" customWidth="1"/>
    <col min="9740" max="9742" width="0" style="2" hidden="1" customWidth="1"/>
    <col min="9743" max="9744" width="14.42578125" style="2" customWidth="1"/>
    <col min="9745" max="9745" width="11.7109375" style="2" customWidth="1"/>
    <col min="9746" max="9746" width="13.28515625" style="2" customWidth="1"/>
    <col min="9747" max="9747" width="10.5703125" style="2" bestFit="1" customWidth="1"/>
    <col min="9748" max="9748" width="13.28515625" style="2" customWidth="1"/>
    <col min="9749" max="9985" width="8.7109375" style="2"/>
    <col min="9986" max="9986" width="17.28515625" style="2" customWidth="1"/>
    <col min="9987" max="9987" width="12.5703125" style="2" customWidth="1"/>
    <col min="9988" max="9988" width="13" style="2" customWidth="1"/>
    <col min="9989" max="9989" width="13.42578125" style="2" customWidth="1"/>
    <col min="9990" max="9990" width="19.5703125" style="2" customWidth="1"/>
    <col min="9991" max="9992" width="17.42578125" style="2" customWidth="1"/>
    <col min="9993" max="9993" width="19.5703125" style="2" customWidth="1"/>
    <col min="9994" max="9994" width="15.85546875" style="2" customWidth="1"/>
    <col min="9995" max="9995" width="14.5703125" style="2" customWidth="1"/>
    <col min="9996" max="9998" width="0" style="2" hidden="1" customWidth="1"/>
    <col min="9999" max="10000" width="14.42578125" style="2" customWidth="1"/>
    <col min="10001" max="10001" width="11.7109375" style="2" customWidth="1"/>
    <col min="10002" max="10002" width="13.28515625" style="2" customWidth="1"/>
    <col min="10003" max="10003" width="10.5703125" style="2" bestFit="1" customWidth="1"/>
    <col min="10004" max="10004" width="13.28515625" style="2" customWidth="1"/>
    <col min="10005" max="10241" width="8.7109375" style="2"/>
    <col min="10242" max="10242" width="17.28515625" style="2" customWidth="1"/>
    <col min="10243" max="10243" width="12.5703125" style="2" customWidth="1"/>
    <col min="10244" max="10244" width="13" style="2" customWidth="1"/>
    <col min="10245" max="10245" width="13.42578125" style="2" customWidth="1"/>
    <col min="10246" max="10246" width="19.5703125" style="2" customWidth="1"/>
    <col min="10247" max="10248" width="17.42578125" style="2" customWidth="1"/>
    <col min="10249" max="10249" width="19.5703125" style="2" customWidth="1"/>
    <col min="10250" max="10250" width="15.85546875" style="2" customWidth="1"/>
    <col min="10251" max="10251" width="14.5703125" style="2" customWidth="1"/>
    <col min="10252" max="10254" width="0" style="2" hidden="1" customWidth="1"/>
    <col min="10255" max="10256" width="14.42578125" style="2" customWidth="1"/>
    <col min="10257" max="10257" width="11.7109375" style="2" customWidth="1"/>
    <col min="10258" max="10258" width="13.28515625" style="2" customWidth="1"/>
    <col min="10259" max="10259" width="10.5703125" style="2" bestFit="1" customWidth="1"/>
    <col min="10260" max="10260" width="13.28515625" style="2" customWidth="1"/>
    <col min="10261" max="10497" width="8.7109375" style="2"/>
    <col min="10498" max="10498" width="17.28515625" style="2" customWidth="1"/>
    <col min="10499" max="10499" width="12.5703125" style="2" customWidth="1"/>
    <col min="10500" max="10500" width="13" style="2" customWidth="1"/>
    <col min="10501" max="10501" width="13.42578125" style="2" customWidth="1"/>
    <col min="10502" max="10502" width="19.5703125" style="2" customWidth="1"/>
    <col min="10503" max="10504" width="17.42578125" style="2" customWidth="1"/>
    <col min="10505" max="10505" width="19.5703125" style="2" customWidth="1"/>
    <col min="10506" max="10506" width="15.85546875" style="2" customWidth="1"/>
    <col min="10507" max="10507" width="14.5703125" style="2" customWidth="1"/>
    <col min="10508" max="10510" width="0" style="2" hidden="1" customWidth="1"/>
    <col min="10511" max="10512" width="14.42578125" style="2" customWidth="1"/>
    <col min="10513" max="10513" width="11.7109375" style="2" customWidth="1"/>
    <col min="10514" max="10514" width="13.28515625" style="2" customWidth="1"/>
    <col min="10515" max="10515" width="10.5703125" style="2" bestFit="1" customWidth="1"/>
    <col min="10516" max="10516" width="13.28515625" style="2" customWidth="1"/>
    <col min="10517" max="10753" width="8.7109375" style="2"/>
    <col min="10754" max="10754" width="17.28515625" style="2" customWidth="1"/>
    <col min="10755" max="10755" width="12.5703125" style="2" customWidth="1"/>
    <col min="10756" max="10756" width="13" style="2" customWidth="1"/>
    <col min="10757" max="10757" width="13.42578125" style="2" customWidth="1"/>
    <col min="10758" max="10758" width="19.5703125" style="2" customWidth="1"/>
    <col min="10759" max="10760" width="17.42578125" style="2" customWidth="1"/>
    <col min="10761" max="10761" width="19.5703125" style="2" customWidth="1"/>
    <col min="10762" max="10762" width="15.85546875" style="2" customWidth="1"/>
    <col min="10763" max="10763" width="14.5703125" style="2" customWidth="1"/>
    <col min="10764" max="10766" width="0" style="2" hidden="1" customWidth="1"/>
    <col min="10767" max="10768" width="14.42578125" style="2" customWidth="1"/>
    <col min="10769" max="10769" width="11.7109375" style="2" customWidth="1"/>
    <col min="10770" max="10770" width="13.28515625" style="2" customWidth="1"/>
    <col min="10771" max="10771" width="10.5703125" style="2" bestFit="1" customWidth="1"/>
    <col min="10772" max="10772" width="13.28515625" style="2" customWidth="1"/>
    <col min="10773" max="11009" width="8.7109375" style="2"/>
    <col min="11010" max="11010" width="17.28515625" style="2" customWidth="1"/>
    <col min="11011" max="11011" width="12.5703125" style="2" customWidth="1"/>
    <col min="11012" max="11012" width="13" style="2" customWidth="1"/>
    <col min="11013" max="11013" width="13.42578125" style="2" customWidth="1"/>
    <col min="11014" max="11014" width="19.5703125" style="2" customWidth="1"/>
    <col min="11015" max="11016" width="17.42578125" style="2" customWidth="1"/>
    <col min="11017" max="11017" width="19.5703125" style="2" customWidth="1"/>
    <col min="11018" max="11018" width="15.85546875" style="2" customWidth="1"/>
    <col min="11019" max="11019" width="14.5703125" style="2" customWidth="1"/>
    <col min="11020" max="11022" width="0" style="2" hidden="1" customWidth="1"/>
    <col min="11023" max="11024" width="14.42578125" style="2" customWidth="1"/>
    <col min="11025" max="11025" width="11.7109375" style="2" customWidth="1"/>
    <col min="11026" max="11026" width="13.28515625" style="2" customWidth="1"/>
    <col min="11027" max="11027" width="10.5703125" style="2" bestFit="1" customWidth="1"/>
    <col min="11028" max="11028" width="13.28515625" style="2" customWidth="1"/>
    <col min="11029" max="11265" width="8.7109375" style="2"/>
    <col min="11266" max="11266" width="17.28515625" style="2" customWidth="1"/>
    <col min="11267" max="11267" width="12.5703125" style="2" customWidth="1"/>
    <col min="11268" max="11268" width="13" style="2" customWidth="1"/>
    <col min="11269" max="11269" width="13.42578125" style="2" customWidth="1"/>
    <col min="11270" max="11270" width="19.5703125" style="2" customWidth="1"/>
    <col min="11271" max="11272" width="17.42578125" style="2" customWidth="1"/>
    <col min="11273" max="11273" width="19.5703125" style="2" customWidth="1"/>
    <col min="11274" max="11274" width="15.85546875" style="2" customWidth="1"/>
    <col min="11275" max="11275" width="14.5703125" style="2" customWidth="1"/>
    <col min="11276" max="11278" width="0" style="2" hidden="1" customWidth="1"/>
    <col min="11279" max="11280" width="14.42578125" style="2" customWidth="1"/>
    <col min="11281" max="11281" width="11.7109375" style="2" customWidth="1"/>
    <col min="11282" max="11282" width="13.28515625" style="2" customWidth="1"/>
    <col min="11283" max="11283" width="10.5703125" style="2" bestFit="1" customWidth="1"/>
    <col min="11284" max="11284" width="13.28515625" style="2" customWidth="1"/>
    <col min="11285" max="11521" width="8.7109375" style="2"/>
    <col min="11522" max="11522" width="17.28515625" style="2" customWidth="1"/>
    <col min="11523" max="11523" width="12.5703125" style="2" customWidth="1"/>
    <col min="11524" max="11524" width="13" style="2" customWidth="1"/>
    <col min="11525" max="11525" width="13.42578125" style="2" customWidth="1"/>
    <col min="11526" max="11526" width="19.5703125" style="2" customWidth="1"/>
    <col min="11527" max="11528" width="17.42578125" style="2" customWidth="1"/>
    <col min="11529" max="11529" width="19.5703125" style="2" customWidth="1"/>
    <col min="11530" max="11530" width="15.85546875" style="2" customWidth="1"/>
    <col min="11531" max="11531" width="14.5703125" style="2" customWidth="1"/>
    <col min="11532" max="11534" width="0" style="2" hidden="1" customWidth="1"/>
    <col min="11535" max="11536" width="14.42578125" style="2" customWidth="1"/>
    <col min="11537" max="11537" width="11.7109375" style="2" customWidth="1"/>
    <col min="11538" max="11538" width="13.28515625" style="2" customWidth="1"/>
    <col min="11539" max="11539" width="10.5703125" style="2" bestFit="1" customWidth="1"/>
    <col min="11540" max="11540" width="13.28515625" style="2" customWidth="1"/>
    <col min="11541" max="11777" width="8.7109375" style="2"/>
    <col min="11778" max="11778" width="17.28515625" style="2" customWidth="1"/>
    <col min="11779" max="11779" width="12.5703125" style="2" customWidth="1"/>
    <col min="11780" max="11780" width="13" style="2" customWidth="1"/>
    <col min="11781" max="11781" width="13.42578125" style="2" customWidth="1"/>
    <col min="11782" max="11782" width="19.5703125" style="2" customWidth="1"/>
    <col min="11783" max="11784" width="17.42578125" style="2" customWidth="1"/>
    <col min="11785" max="11785" width="19.5703125" style="2" customWidth="1"/>
    <col min="11786" max="11786" width="15.85546875" style="2" customWidth="1"/>
    <col min="11787" max="11787" width="14.5703125" style="2" customWidth="1"/>
    <col min="11788" max="11790" width="0" style="2" hidden="1" customWidth="1"/>
    <col min="11791" max="11792" width="14.42578125" style="2" customWidth="1"/>
    <col min="11793" max="11793" width="11.7109375" style="2" customWidth="1"/>
    <col min="11794" max="11794" width="13.28515625" style="2" customWidth="1"/>
    <col min="11795" max="11795" width="10.5703125" style="2" bestFit="1" customWidth="1"/>
    <col min="11796" max="11796" width="13.28515625" style="2" customWidth="1"/>
    <col min="11797" max="12033" width="8.7109375" style="2"/>
    <col min="12034" max="12034" width="17.28515625" style="2" customWidth="1"/>
    <col min="12035" max="12035" width="12.5703125" style="2" customWidth="1"/>
    <col min="12036" max="12036" width="13" style="2" customWidth="1"/>
    <col min="12037" max="12037" width="13.42578125" style="2" customWidth="1"/>
    <col min="12038" max="12038" width="19.5703125" style="2" customWidth="1"/>
    <col min="12039" max="12040" width="17.42578125" style="2" customWidth="1"/>
    <col min="12041" max="12041" width="19.5703125" style="2" customWidth="1"/>
    <col min="12042" max="12042" width="15.85546875" style="2" customWidth="1"/>
    <col min="12043" max="12043" width="14.5703125" style="2" customWidth="1"/>
    <col min="12044" max="12046" width="0" style="2" hidden="1" customWidth="1"/>
    <col min="12047" max="12048" width="14.42578125" style="2" customWidth="1"/>
    <col min="12049" max="12049" width="11.7109375" style="2" customWidth="1"/>
    <col min="12050" max="12050" width="13.28515625" style="2" customWidth="1"/>
    <col min="12051" max="12051" width="10.5703125" style="2" bestFit="1" customWidth="1"/>
    <col min="12052" max="12052" width="13.28515625" style="2" customWidth="1"/>
    <col min="12053" max="12289" width="8.7109375" style="2"/>
    <col min="12290" max="12290" width="17.28515625" style="2" customWidth="1"/>
    <col min="12291" max="12291" width="12.5703125" style="2" customWidth="1"/>
    <col min="12292" max="12292" width="13" style="2" customWidth="1"/>
    <col min="12293" max="12293" width="13.42578125" style="2" customWidth="1"/>
    <col min="12294" max="12294" width="19.5703125" style="2" customWidth="1"/>
    <col min="12295" max="12296" width="17.42578125" style="2" customWidth="1"/>
    <col min="12297" max="12297" width="19.5703125" style="2" customWidth="1"/>
    <col min="12298" max="12298" width="15.85546875" style="2" customWidth="1"/>
    <col min="12299" max="12299" width="14.5703125" style="2" customWidth="1"/>
    <col min="12300" max="12302" width="0" style="2" hidden="1" customWidth="1"/>
    <col min="12303" max="12304" width="14.42578125" style="2" customWidth="1"/>
    <col min="12305" max="12305" width="11.7109375" style="2" customWidth="1"/>
    <col min="12306" max="12306" width="13.28515625" style="2" customWidth="1"/>
    <col min="12307" max="12307" width="10.5703125" style="2" bestFit="1" customWidth="1"/>
    <col min="12308" max="12308" width="13.28515625" style="2" customWidth="1"/>
    <col min="12309" max="12545" width="8.7109375" style="2"/>
    <col min="12546" max="12546" width="17.28515625" style="2" customWidth="1"/>
    <col min="12547" max="12547" width="12.5703125" style="2" customWidth="1"/>
    <col min="12548" max="12548" width="13" style="2" customWidth="1"/>
    <col min="12549" max="12549" width="13.42578125" style="2" customWidth="1"/>
    <col min="12550" max="12550" width="19.5703125" style="2" customWidth="1"/>
    <col min="12551" max="12552" width="17.42578125" style="2" customWidth="1"/>
    <col min="12553" max="12553" width="19.5703125" style="2" customWidth="1"/>
    <col min="12554" max="12554" width="15.85546875" style="2" customWidth="1"/>
    <col min="12555" max="12555" width="14.5703125" style="2" customWidth="1"/>
    <col min="12556" max="12558" width="0" style="2" hidden="1" customWidth="1"/>
    <col min="12559" max="12560" width="14.42578125" style="2" customWidth="1"/>
    <col min="12561" max="12561" width="11.7109375" style="2" customWidth="1"/>
    <col min="12562" max="12562" width="13.28515625" style="2" customWidth="1"/>
    <col min="12563" max="12563" width="10.5703125" style="2" bestFit="1" customWidth="1"/>
    <col min="12564" max="12564" width="13.28515625" style="2" customWidth="1"/>
    <col min="12565" max="12801" width="8.7109375" style="2"/>
    <col min="12802" max="12802" width="17.28515625" style="2" customWidth="1"/>
    <col min="12803" max="12803" width="12.5703125" style="2" customWidth="1"/>
    <col min="12804" max="12804" width="13" style="2" customWidth="1"/>
    <col min="12805" max="12805" width="13.42578125" style="2" customWidth="1"/>
    <col min="12806" max="12806" width="19.5703125" style="2" customWidth="1"/>
    <col min="12807" max="12808" width="17.42578125" style="2" customWidth="1"/>
    <col min="12809" max="12809" width="19.5703125" style="2" customWidth="1"/>
    <col min="12810" max="12810" width="15.85546875" style="2" customWidth="1"/>
    <col min="12811" max="12811" width="14.5703125" style="2" customWidth="1"/>
    <col min="12812" max="12814" width="0" style="2" hidden="1" customWidth="1"/>
    <col min="12815" max="12816" width="14.42578125" style="2" customWidth="1"/>
    <col min="12817" max="12817" width="11.7109375" style="2" customWidth="1"/>
    <col min="12818" max="12818" width="13.28515625" style="2" customWidth="1"/>
    <col min="12819" max="12819" width="10.5703125" style="2" bestFit="1" customWidth="1"/>
    <col min="12820" max="12820" width="13.28515625" style="2" customWidth="1"/>
    <col min="12821" max="13057" width="8.7109375" style="2"/>
    <col min="13058" max="13058" width="17.28515625" style="2" customWidth="1"/>
    <col min="13059" max="13059" width="12.5703125" style="2" customWidth="1"/>
    <col min="13060" max="13060" width="13" style="2" customWidth="1"/>
    <col min="13061" max="13061" width="13.42578125" style="2" customWidth="1"/>
    <col min="13062" max="13062" width="19.5703125" style="2" customWidth="1"/>
    <col min="13063" max="13064" width="17.42578125" style="2" customWidth="1"/>
    <col min="13065" max="13065" width="19.5703125" style="2" customWidth="1"/>
    <col min="13066" max="13066" width="15.85546875" style="2" customWidth="1"/>
    <col min="13067" max="13067" width="14.5703125" style="2" customWidth="1"/>
    <col min="13068" max="13070" width="0" style="2" hidden="1" customWidth="1"/>
    <col min="13071" max="13072" width="14.42578125" style="2" customWidth="1"/>
    <col min="13073" max="13073" width="11.7109375" style="2" customWidth="1"/>
    <col min="13074" max="13074" width="13.28515625" style="2" customWidth="1"/>
    <col min="13075" max="13075" width="10.5703125" style="2" bestFit="1" customWidth="1"/>
    <col min="13076" max="13076" width="13.28515625" style="2" customWidth="1"/>
    <col min="13077" max="13313" width="8.7109375" style="2"/>
    <col min="13314" max="13314" width="17.28515625" style="2" customWidth="1"/>
    <col min="13315" max="13315" width="12.5703125" style="2" customWidth="1"/>
    <col min="13316" max="13316" width="13" style="2" customWidth="1"/>
    <col min="13317" max="13317" width="13.42578125" style="2" customWidth="1"/>
    <col min="13318" max="13318" width="19.5703125" style="2" customWidth="1"/>
    <col min="13319" max="13320" width="17.42578125" style="2" customWidth="1"/>
    <col min="13321" max="13321" width="19.5703125" style="2" customWidth="1"/>
    <col min="13322" max="13322" width="15.85546875" style="2" customWidth="1"/>
    <col min="13323" max="13323" width="14.5703125" style="2" customWidth="1"/>
    <col min="13324" max="13326" width="0" style="2" hidden="1" customWidth="1"/>
    <col min="13327" max="13328" width="14.42578125" style="2" customWidth="1"/>
    <col min="13329" max="13329" width="11.7109375" style="2" customWidth="1"/>
    <col min="13330" max="13330" width="13.28515625" style="2" customWidth="1"/>
    <col min="13331" max="13331" width="10.5703125" style="2" bestFit="1" customWidth="1"/>
    <col min="13332" max="13332" width="13.28515625" style="2" customWidth="1"/>
    <col min="13333" max="13569" width="8.7109375" style="2"/>
    <col min="13570" max="13570" width="17.28515625" style="2" customWidth="1"/>
    <col min="13571" max="13571" width="12.5703125" style="2" customWidth="1"/>
    <col min="13572" max="13572" width="13" style="2" customWidth="1"/>
    <col min="13573" max="13573" width="13.42578125" style="2" customWidth="1"/>
    <col min="13574" max="13574" width="19.5703125" style="2" customWidth="1"/>
    <col min="13575" max="13576" width="17.42578125" style="2" customWidth="1"/>
    <col min="13577" max="13577" width="19.5703125" style="2" customWidth="1"/>
    <col min="13578" max="13578" width="15.85546875" style="2" customWidth="1"/>
    <col min="13579" max="13579" width="14.5703125" style="2" customWidth="1"/>
    <col min="13580" max="13582" width="0" style="2" hidden="1" customWidth="1"/>
    <col min="13583" max="13584" width="14.42578125" style="2" customWidth="1"/>
    <col min="13585" max="13585" width="11.7109375" style="2" customWidth="1"/>
    <col min="13586" max="13586" width="13.28515625" style="2" customWidth="1"/>
    <col min="13587" max="13587" width="10.5703125" style="2" bestFit="1" customWidth="1"/>
    <col min="13588" max="13588" width="13.28515625" style="2" customWidth="1"/>
    <col min="13589" max="13825" width="8.7109375" style="2"/>
    <col min="13826" max="13826" width="17.28515625" style="2" customWidth="1"/>
    <col min="13827" max="13827" width="12.5703125" style="2" customWidth="1"/>
    <col min="13828" max="13828" width="13" style="2" customWidth="1"/>
    <col min="13829" max="13829" width="13.42578125" style="2" customWidth="1"/>
    <col min="13830" max="13830" width="19.5703125" style="2" customWidth="1"/>
    <col min="13831" max="13832" width="17.42578125" style="2" customWidth="1"/>
    <col min="13833" max="13833" width="19.5703125" style="2" customWidth="1"/>
    <col min="13834" max="13834" width="15.85546875" style="2" customWidth="1"/>
    <col min="13835" max="13835" width="14.5703125" style="2" customWidth="1"/>
    <col min="13836" max="13838" width="0" style="2" hidden="1" customWidth="1"/>
    <col min="13839" max="13840" width="14.42578125" style="2" customWidth="1"/>
    <col min="13841" max="13841" width="11.7109375" style="2" customWidth="1"/>
    <col min="13842" max="13842" width="13.28515625" style="2" customWidth="1"/>
    <col min="13843" max="13843" width="10.5703125" style="2" bestFit="1" customWidth="1"/>
    <col min="13844" max="13844" width="13.28515625" style="2" customWidth="1"/>
    <col min="13845" max="14081" width="8.7109375" style="2"/>
    <col min="14082" max="14082" width="17.28515625" style="2" customWidth="1"/>
    <col min="14083" max="14083" width="12.5703125" style="2" customWidth="1"/>
    <col min="14084" max="14084" width="13" style="2" customWidth="1"/>
    <col min="14085" max="14085" width="13.42578125" style="2" customWidth="1"/>
    <col min="14086" max="14086" width="19.5703125" style="2" customWidth="1"/>
    <col min="14087" max="14088" width="17.42578125" style="2" customWidth="1"/>
    <col min="14089" max="14089" width="19.5703125" style="2" customWidth="1"/>
    <col min="14090" max="14090" width="15.85546875" style="2" customWidth="1"/>
    <col min="14091" max="14091" width="14.5703125" style="2" customWidth="1"/>
    <col min="14092" max="14094" width="0" style="2" hidden="1" customWidth="1"/>
    <col min="14095" max="14096" width="14.42578125" style="2" customWidth="1"/>
    <col min="14097" max="14097" width="11.7109375" style="2" customWidth="1"/>
    <col min="14098" max="14098" width="13.28515625" style="2" customWidth="1"/>
    <col min="14099" max="14099" width="10.5703125" style="2" bestFit="1" customWidth="1"/>
    <col min="14100" max="14100" width="13.28515625" style="2" customWidth="1"/>
    <col min="14101" max="14337" width="8.7109375" style="2"/>
    <col min="14338" max="14338" width="17.28515625" style="2" customWidth="1"/>
    <col min="14339" max="14339" width="12.5703125" style="2" customWidth="1"/>
    <col min="14340" max="14340" width="13" style="2" customWidth="1"/>
    <col min="14341" max="14341" width="13.42578125" style="2" customWidth="1"/>
    <col min="14342" max="14342" width="19.5703125" style="2" customWidth="1"/>
    <col min="14343" max="14344" width="17.42578125" style="2" customWidth="1"/>
    <col min="14345" max="14345" width="19.5703125" style="2" customWidth="1"/>
    <col min="14346" max="14346" width="15.85546875" style="2" customWidth="1"/>
    <col min="14347" max="14347" width="14.5703125" style="2" customWidth="1"/>
    <col min="14348" max="14350" width="0" style="2" hidden="1" customWidth="1"/>
    <col min="14351" max="14352" width="14.42578125" style="2" customWidth="1"/>
    <col min="14353" max="14353" width="11.7109375" style="2" customWidth="1"/>
    <col min="14354" max="14354" width="13.28515625" style="2" customWidth="1"/>
    <col min="14355" max="14355" width="10.5703125" style="2" bestFit="1" customWidth="1"/>
    <col min="14356" max="14356" width="13.28515625" style="2" customWidth="1"/>
    <col min="14357" max="14593" width="8.7109375" style="2"/>
    <col min="14594" max="14594" width="17.28515625" style="2" customWidth="1"/>
    <col min="14595" max="14595" width="12.5703125" style="2" customWidth="1"/>
    <col min="14596" max="14596" width="13" style="2" customWidth="1"/>
    <col min="14597" max="14597" width="13.42578125" style="2" customWidth="1"/>
    <col min="14598" max="14598" width="19.5703125" style="2" customWidth="1"/>
    <col min="14599" max="14600" width="17.42578125" style="2" customWidth="1"/>
    <col min="14601" max="14601" width="19.5703125" style="2" customWidth="1"/>
    <col min="14602" max="14602" width="15.85546875" style="2" customWidth="1"/>
    <col min="14603" max="14603" width="14.5703125" style="2" customWidth="1"/>
    <col min="14604" max="14606" width="0" style="2" hidden="1" customWidth="1"/>
    <col min="14607" max="14608" width="14.42578125" style="2" customWidth="1"/>
    <col min="14609" max="14609" width="11.7109375" style="2" customWidth="1"/>
    <col min="14610" max="14610" width="13.28515625" style="2" customWidth="1"/>
    <col min="14611" max="14611" width="10.5703125" style="2" bestFit="1" customWidth="1"/>
    <col min="14612" max="14612" width="13.28515625" style="2" customWidth="1"/>
    <col min="14613" max="14849" width="8.7109375" style="2"/>
    <col min="14850" max="14850" width="17.28515625" style="2" customWidth="1"/>
    <col min="14851" max="14851" width="12.5703125" style="2" customWidth="1"/>
    <col min="14852" max="14852" width="13" style="2" customWidth="1"/>
    <col min="14853" max="14853" width="13.42578125" style="2" customWidth="1"/>
    <col min="14854" max="14854" width="19.5703125" style="2" customWidth="1"/>
    <col min="14855" max="14856" width="17.42578125" style="2" customWidth="1"/>
    <col min="14857" max="14857" width="19.5703125" style="2" customWidth="1"/>
    <col min="14858" max="14858" width="15.85546875" style="2" customWidth="1"/>
    <col min="14859" max="14859" width="14.5703125" style="2" customWidth="1"/>
    <col min="14860" max="14862" width="0" style="2" hidden="1" customWidth="1"/>
    <col min="14863" max="14864" width="14.42578125" style="2" customWidth="1"/>
    <col min="14865" max="14865" width="11.7109375" style="2" customWidth="1"/>
    <col min="14866" max="14866" width="13.28515625" style="2" customWidth="1"/>
    <col min="14867" max="14867" width="10.5703125" style="2" bestFit="1" customWidth="1"/>
    <col min="14868" max="14868" width="13.28515625" style="2" customWidth="1"/>
    <col min="14869" max="15105" width="8.7109375" style="2"/>
    <col min="15106" max="15106" width="17.28515625" style="2" customWidth="1"/>
    <col min="15107" max="15107" width="12.5703125" style="2" customWidth="1"/>
    <col min="15108" max="15108" width="13" style="2" customWidth="1"/>
    <col min="15109" max="15109" width="13.42578125" style="2" customWidth="1"/>
    <col min="15110" max="15110" width="19.5703125" style="2" customWidth="1"/>
    <col min="15111" max="15112" width="17.42578125" style="2" customWidth="1"/>
    <col min="15113" max="15113" width="19.5703125" style="2" customWidth="1"/>
    <col min="15114" max="15114" width="15.85546875" style="2" customWidth="1"/>
    <col min="15115" max="15115" width="14.5703125" style="2" customWidth="1"/>
    <col min="15116" max="15118" width="0" style="2" hidden="1" customWidth="1"/>
    <col min="15119" max="15120" width="14.42578125" style="2" customWidth="1"/>
    <col min="15121" max="15121" width="11.7109375" style="2" customWidth="1"/>
    <col min="15122" max="15122" width="13.28515625" style="2" customWidth="1"/>
    <col min="15123" max="15123" width="10.5703125" style="2" bestFit="1" customWidth="1"/>
    <col min="15124" max="15124" width="13.28515625" style="2" customWidth="1"/>
    <col min="15125" max="15361" width="8.7109375" style="2"/>
    <col min="15362" max="15362" width="17.28515625" style="2" customWidth="1"/>
    <col min="15363" max="15363" width="12.5703125" style="2" customWidth="1"/>
    <col min="15364" max="15364" width="13" style="2" customWidth="1"/>
    <col min="15365" max="15365" width="13.42578125" style="2" customWidth="1"/>
    <col min="15366" max="15366" width="19.5703125" style="2" customWidth="1"/>
    <col min="15367" max="15368" width="17.42578125" style="2" customWidth="1"/>
    <col min="15369" max="15369" width="19.5703125" style="2" customWidth="1"/>
    <col min="15370" max="15370" width="15.85546875" style="2" customWidth="1"/>
    <col min="15371" max="15371" width="14.5703125" style="2" customWidth="1"/>
    <col min="15372" max="15374" width="0" style="2" hidden="1" customWidth="1"/>
    <col min="15375" max="15376" width="14.42578125" style="2" customWidth="1"/>
    <col min="15377" max="15377" width="11.7109375" style="2" customWidth="1"/>
    <col min="15378" max="15378" width="13.28515625" style="2" customWidth="1"/>
    <col min="15379" max="15379" width="10.5703125" style="2" bestFit="1" customWidth="1"/>
    <col min="15380" max="15380" width="13.28515625" style="2" customWidth="1"/>
    <col min="15381" max="15617" width="8.7109375" style="2"/>
    <col min="15618" max="15618" width="17.28515625" style="2" customWidth="1"/>
    <col min="15619" max="15619" width="12.5703125" style="2" customWidth="1"/>
    <col min="15620" max="15620" width="13" style="2" customWidth="1"/>
    <col min="15621" max="15621" width="13.42578125" style="2" customWidth="1"/>
    <col min="15622" max="15622" width="19.5703125" style="2" customWidth="1"/>
    <col min="15623" max="15624" width="17.42578125" style="2" customWidth="1"/>
    <col min="15625" max="15625" width="19.5703125" style="2" customWidth="1"/>
    <col min="15626" max="15626" width="15.85546875" style="2" customWidth="1"/>
    <col min="15627" max="15627" width="14.5703125" style="2" customWidth="1"/>
    <col min="15628" max="15630" width="0" style="2" hidden="1" customWidth="1"/>
    <col min="15631" max="15632" width="14.42578125" style="2" customWidth="1"/>
    <col min="15633" max="15633" width="11.7109375" style="2" customWidth="1"/>
    <col min="15634" max="15634" width="13.28515625" style="2" customWidth="1"/>
    <col min="15635" max="15635" width="10.5703125" style="2" bestFit="1" customWidth="1"/>
    <col min="15636" max="15636" width="13.28515625" style="2" customWidth="1"/>
    <col min="15637" max="15873" width="8.7109375" style="2"/>
    <col min="15874" max="15874" width="17.28515625" style="2" customWidth="1"/>
    <col min="15875" max="15875" width="12.5703125" style="2" customWidth="1"/>
    <col min="15876" max="15876" width="13" style="2" customWidth="1"/>
    <col min="15877" max="15877" width="13.42578125" style="2" customWidth="1"/>
    <col min="15878" max="15878" width="19.5703125" style="2" customWidth="1"/>
    <col min="15879" max="15880" width="17.42578125" style="2" customWidth="1"/>
    <col min="15881" max="15881" width="19.5703125" style="2" customWidth="1"/>
    <col min="15882" max="15882" width="15.85546875" style="2" customWidth="1"/>
    <col min="15883" max="15883" width="14.5703125" style="2" customWidth="1"/>
    <col min="15884" max="15886" width="0" style="2" hidden="1" customWidth="1"/>
    <col min="15887" max="15888" width="14.42578125" style="2" customWidth="1"/>
    <col min="15889" max="15889" width="11.7109375" style="2" customWidth="1"/>
    <col min="15890" max="15890" width="13.28515625" style="2" customWidth="1"/>
    <col min="15891" max="15891" width="10.5703125" style="2" bestFit="1" customWidth="1"/>
    <col min="15892" max="15892" width="13.28515625" style="2" customWidth="1"/>
    <col min="15893" max="16129" width="8.7109375" style="2"/>
    <col min="16130" max="16130" width="17.28515625" style="2" customWidth="1"/>
    <col min="16131" max="16131" width="12.5703125" style="2" customWidth="1"/>
    <col min="16132" max="16132" width="13" style="2" customWidth="1"/>
    <col min="16133" max="16133" width="13.42578125" style="2" customWidth="1"/>
    <col min="16134" max="16134" width="19.5703125" style="2" customWidth="1"/>
    <col min="16135" max="16136" width="17.42578125" style="2" customWidth="1"/>
    <col min="16137" max="16137" width="19.5703125" style="2" customWidth="1"/>
    <col min="16138" max="16138" width="15.85546875" style="2" customWidth="1"/>
    <col min="16139" max="16139" width="14.5703125" style="2" customWidth="1"/>
    <col min="16140" max="16142" width="0" style="2" hidden="1" customWidth="1"/>
    <col min="16143" max="16144" width="14.42578125" style="2" customWidth="1"/>
    <col min="16145" max="16145" width="11.7109375" style="2" customWidth="1"/>
    <col min="16146" max="16146" width="13.28515625" style="2" customWidth="1"/>
    <col min="16147" max="16147" width="10.5703125" style="2" bestFit="1" customWidth="1"/>
    <col min="16148" max="16148" width="13.28515625" style="2" customWidth="1"/>
    <col min="16149" max="16384" width="8.7109375" style="2"/>
  </cols>
  <sheetData>
    <row r="2" spans="1:20" ht="21">
      <c r="A2" s="1" t="s">
        <v>0</v>
      </c>
    </row>
    <row r="3" spans="1:20">
      <c r="A3" s="3" t="str">
        <f>'[42]Air Bawah Tanah'!A3</f>
        <v>Bulan :  September 2020</v>
      </c>
      <c r="P3" s="4"/>
    </row>
    <row r="4" spans="1:20">
      <c r="L4" s="2" t="s">
        <v>1</v>
      </c>
      <c r="M4" s="2" t="s">
        <v>2</v>
      </c>
    </row>
    <row r="5" spans="1:20" ht="32.25" customHeight="1">
      <c r="A5" s="5" t="s">
        <v>3</v>
      </c>
      <c r="B5" s="5" t="s">
        <v>4</v>
      </c>
      <c r="C5" s="5" t="s">
        <v>5</v>
      </c>
      <c r="D5" s="5" t="s">
        <v>25</v>
      </c>
      <c r="E5" s="6" t="s">
        <v>6</v>
      </c>
      <c r="F5" s="7" t="s">
        <v>7</v>
      </c>
      <c r="G5" s="8" t="s">
        <v>8</v>
      </c>
      <c r="H5" s="9" t="s">
        <v>9</v>
      </c>
      <c r="I5" s="10" t="s">
        <v>10</v>
      </c>
      <c r="J5" s="6" t="s">
        <v>11</v>
      </c>
      <c r="L5" s="11">
        <v>3400</v>
      </c>
      <c r="M5" s="11">
        <v>12000</v>
      </c>
      <c r="O5" s="12" t="s">
        <v>12</v>
      </c>
      <c r="P5" s="12"/>
    </row>
    <row r="6" spans="1:20" ht="24.95" customHeight="1">
      <c r="A6" s="13" t="s">
        <v>17</v>
      </c>
      <c r="B6" s="52">
        <v>7.1</v>
      </c>
      <c r="C6" s="56">
        <v>20</v>
      </c>
      <c r="D6" s="53">
        <f>E6*1000/1592000</f>
        <v>5.3475021600077106</v>
      </c>
      <c r="E6" s="49">
        <v>8513.2234387322751</v>
      </c>
      <c r="F6" s="24">
        <v>125</v>
      </c>
      <c r="G6" s="28">
        <v>0</v>
      </c>
      <c r="H6" s="29">
        <v>150</v>
      </c>
      <c r="I6" s="27">
        <f>(F6*3850)+(G6*16500)+(H6*17600)</f>
        <v>3121250</v>
      </c>
      <c r="J6" s="21">
        <f>I6/E6</f>
        <v>366.63550797919538</v>
      </c>
      <c r="K6" s="4"/>
      <c r="L6" s="11">
        <f>F6*$L$5</f>
        <v>425000</v>
      </c>
      <c r="M6" s="11">
        <f>G6*$M$5</f>
        <v>0</v>
      </c>
      <c r="N6" s="11">
        <f>L6+M6</f>
        <v>425000</v>
      </c>
      <c r="O6" s="22">
        <f>F6/30</f>
        <v>4.166666666666667</v>
      </c>
      <c r="P6" s="22">
        <f>O6*220</f>
        <v>916.66666666666674</v>
      </c>
      <c r="Q6" s="22">
        <f>G6/30</f>
        <v>0</v>
      </c>
      <c r="R6" s="22">
        <f>Q6*220</f>
        <v>0</v>
      </c>
    </row>
    <row r="7" spans="1:20" ht="24.95" customHeight="1">
      <c r="A7" s="13" t="s">
        <v>19</v>
      </c>
      <c r="B7" s="52">
        <v>6.7</v>
      </c>
      <c r="C7" s="56">
        <v>10</v>
      </c>
      <c r="D7" s="53">
        <f t="shared" ref="D7:D8" si="0">E7*1000/1592000</f>
        <v>12.627863656305271</v>
      </c>
      <c r="E7" s="49">
        <v>20103.558940837989</v>
      </c>
      <c r="F7" s="24">
        <v>0</v>
      </c>
      <c r="G7" s="28">
        <v>0</v>
      </c>
      <c r="H7" s="29">
        <v>100</v>
      </c>
      <c r="I7" s="27">
        <f>(F7*3850)+(G7*16500)+(H7*17600)</f>
        <v>1760000</v>
      </c>
      <c r="J7" s="21">
        <f>I7/E7</f>
        <v>87.546687886430362</v>
      </c>
      <c r="K7" s="4"/>
      <c r="L7" s="11">
        <f>F7*$L$5</f>
        <v>0</v>
      </c>
      <c r="M7" s="31"/>
      <c r="N7" s="11"/>
      <c r="O7" s="22">
        <f>F7/30</f>
        <v>0</v>
      </c>
      <c r="P7" s="22">
        <f>O7*220</f>
        <v>0</v>
      </c>
      <c r="Q7" s="22">
        <f>G7/30</f>
        <v>0</v>
      </c>
      <c r="R7" s="22">
        <f>Q7*220</f>
        <v>0</v>
      </c>
    </row>
    <row r="8" spans="1:20" ht="24.95" customHeight="1">
      <c r="A8" s="13" t="s">
        <v>20</v>
      </c>
      <c r="B8" s="52">
        <v>6.7</v>
      </c>
      <c r="C8" s="56">
        <v>9</v>
      </c>
      <c r="D8" s="53">
        <f t="shared" si="0"/>
        <v>120.91879928615056</v>
      </c>
      <c r="E8" s="49">
        <v>192502.7284635517</v>
      </c>
      <c r="F8" s="33">
        <v>4550</v>
      </c>
      <c r="G8" s="34">
        <v>0</v>
      </c>
      <c r="H8" s="29">
        <v>4675</v>
      </c>
      <c r="I8" s="27">
        <f>(F8*3850)+(G8*16500)+(H8*17600)</f>
        <v>99797500</v>
      </c>
      <c r="J8" s="21">
        <f>I8/E8</f>
        <v>518.42122341084416</v>
      </c>
      <c r="K8" s="4"/>
      <c r="L8" s="11">
        <f>F8*$L$5</f>
        <v>15470000</v>
      </c>
      <c r="M8" s="31"/>
      <c r="N8" s="11"/>
      <c r="O8" s="22">
        <f>F8/30</f>
        <v>151.66666666666666</v>
      </c>
      <c r="P8" s="22">
        <f>O8*220</f>
        <v>33366.666666666664</v>
      </c>
      <c r="Q8" s="22">
        <f>G8/30</f>
        <v>0</v>
      </c>
      <c r="R8" s="22">
        <f>Q8*220</f>
        <v>0</v>
      </c>
    </row>
    <row r="9" spans="1:20" ht="24.95" customHeight="1">
      <c r="A9" s="36" t="s">
        <v>22</v>
      </c>
      <c r="B9" s="37">
        <f>AVERAGE(B6:B8)</f>
        <v>6.833333333333333</v>
      </c>
      <c r="C9" s="38">
        <f>AVERAGE(C6:C8)</f>
        <v>13</v>
      </c>
      <c r="D9" s="37">
        <f>AVERAGE(D6:D8)</f>
        <v>46.298055034154515</v>
      </c>
      <c r="E9" s="39">
        <f>SUM(E6:E8)</f>
        <v>221119.51084312197</v>
      </c>
      <c r="F9" s="39">
        <f>SUM(F6:F8)</f>
        <v>4675</v>
      </c>
      <c r="G9" s="39">
        <f>SUM(G6:G8)</f>
        <v>0</v>
      </c>
      <c r="H9" s="39">
        <f>SUM(H6:H8)</f>
        <v>4925</v>
      </c>
      <c r="I9" s="40">
        <f>SUM(I6:I8)</f>
        <v>104678750</v>
      </c>
      <c r="J9" s="40">
        <f>I9/E9</f>
        <v>473.40349841071514</v>
      </c>
      <c r="O9" s="41"/>
      <c r="Q9" s="12"/>
      <c r="R9" s="12"/>
    </row>
    <row r="10" spans="1:20">
      <c r="N10" s="42"/>
      <c r="Q10" s="12"/>
      <c r="R10" s="12"/>
      <c r="T10" s="43"/>
    </row>
    <row r="11" spans="1:20">
      <c r="E11" s="44"/>
      <c r="F11" s="45">
        <f>F9*3850</f>
        <v>17998750</v>
      </c>
      <c r="G11" s="22">
        <f>G9*16500</f>
        <v>0</v>
      </c>
      <c r="H11" s="22"/>
      <c r="I11" s="45">
        <f>F11+G11</f>
        <v>17998750</v>
      </c>
      <c r="T11" s="4"/>
    </row>
    <row r="12" spans="1:20">
      <c r="F12" s="12"/>
      <c r="G12" s="12"/>
      <c r="H12" s="12"/>
      <c r="I12" s="46">
        <f>I11/E9</f>
        <v>81.398289691268374</v>
      </c>
    </row>
  </sheetData>
  <sheetProtection selectLockedCells="1" selectUnlockedCells="1"/>
  <pageMargins left="0.7" right="0.7" top="0.75" bottom="0.75" header="0.51180555555555551" footer="0.51180555555555551"/>
  <pageSetup firstPageNumber="0" orientation="portrait" horizontalDpi="300" verticalDpi="300" r:id="rId1"/>
  <headerFooter alignWithMargins="0"/>
  <legacy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3">
    <tabColor rgb="FF00B050"/>
  </sheetPr>
  <dimension ref="A2:T17"/>
  <sheetViews>
    <sheetView zoomScale="85" zoomScaleNormal="85" workbookViewId="0">
      <selection activeCell="A8" sqref="A8"/>
    </sheetView>
  </sheetViews>
  <sheetFormatPr defaultRowHeight="15"/>
  <cols>
    <col min="1" max="1" width="17.28515625" style="2" customWidth="1"/>
    <col min="2" max="2" width="12.5703125" style="2" customWidth="1"/>
    <col min="3" max="3" width="13" style="2" customWidth="1"/>
    <col min="4" max="4" width="18" style="2" bestFit="1" customWidth="1"/>
    <col min="5" max="5" width="13.42578125" style="2" customWidth="1"/>
    <col min="6" max="6" width="19.5703125" style="2" customWidth="1"/>
    <col min="7" max="8" width="17.42578125" style="2" customWidth="1"/>
    <col min="9" max="9" width="19.5703125" style="2" customWidth="1"/>
    <col min="10" max="10" width="15.85546875" style="2" customWidth="1"/>
    <col min="11" max="11" width="14.5703125" style="2" customWidth="1"/>
    <col min="12" max="14" width="0" style="2" hidden="1" customWidth="1"/>
    <col min="15" max="16" width="14.42578125" style="2" customWidth="1"/>
    <col min="17" max="17" width="11.7109375" style="2" customWidth="1"/>
    <col min="18" max="18" width="13.28515625" style="2" customWidth="1"/>
    <col min="19" max="19" width="10.5703125" style="2" bestFit="1" customWidth="1"/>
    <col min="20" max="20" width="13.28515625" style="2" customWidth="1"/>
    <col min="21" max="257" width="8.7109375" style="2"/>
    <col min="258" max="258" width="17.28515625" style="2" customWidth="1"/>
    <col min="259" max="259" width="12.5703125" style="2" customWidth="1"/>
    <col min="260" max="260" width="13" style="2" customWidth="1"/>
    <col min="261" max="261" width="13.42578125" style="2" customWidth="1"/>
    <col min="262" max="262" width="19.5703125" style="2" customWidth="1"/>
    <col min="263" max="264" width="17.42578125" style="2" customWidth="1"/>
    <col min="265" max="265" width="19.5703125" style="2" customWidth="1"/>
    <col min="266" max="266" width="15.85546875" style="2" customWidth="1"/>
    <col min="267" max="267" width="14.5703125" style="2" customWidth="1"/>
    <col min="268" max="270" width="0" style="2" hidden="1" customWidth="1"/>
    <col min="271" max="272" width="14.42578125" style="2" customWidth="1"/>
    <col min="273" max="273" width="11.7109375" style="2" customWidth="1"/>
    <col min="274" max="274" width="13.28515625" style="2" customWidth="1"/>
    <col min="275" max="275" width="10.5703125" style="2" bestFit="1" customWidth="1"/>
    <col min="276" max="276" width="13.28515625" style="2" customWidth="1"/>
    <col min="277" max="513" width="8.7109375" style="2"/>
    <col min="514" max="514" width="17.28515625" style="2" customWidth="1"/>
    <col min="515" max="515" width="12.5703125" style="2" customWidth="1"/>
    <col min="516" max="516" width="13" style="2" customWidth="1"/>
    <col min="517" max="517" width="13.42578125" style="2" customWidth="1"/>
    <col min="518" max="518" width="19.5703125" style="2" customWidth="1"/>
    <col min="519" max="520" width="17.42578125" style="2" customWidth="1"/>
    <col min="521" max="521" width="19.5703125" style="2" customWidth="1"/>
    <col min="522" max="522" width="15.85546875" style="2" customWidth="1"/>
    <col min="523" max="523" width="14.5703125" style="2" customWidth="1"/>
    <col min="524" max="526" width="0" style="2" hidden="1" customWidth="1"/>
    <col min="527" max="528" width="14.42578125" style="2" customWidth="1"/>
    <col min="529" max="529" width="11.7109375" style="2" customWidth="1"/>
    <col min="530" max="530" width="13.28515625" style="2" customWidth="1"/>
    <col min="531" max="531" width="10.5703125" style="2" bestFit="1" customWidth="1"/>
    <col min="532" max="532" width="13.28515625" style="2" customWidth="1"/>
    <col min="533" max="769" width="8.7109375" style="2"/>
    <col min="770" max="770" width="17.28515625" style="2" customWidth="1"/>
    <col min="771" max="771" width="12.5703125" style="2" customWidth="1"/>
    <col min="772" max="772" width="13" style="2" customWidth="1"/>
    <col min="773" max="773" width="13.42578125" style="2" customWidth="1"/>
    <col min="774" max="774" width="19.5703125" style="2" customWidth="1"/>
    <col min="775" max="776" width="17.42578125" style="2" customWidth="1"/>
    <col min="777" max="777" width="19.5703125" style="2" customWidth="1"/>
    <col min="778" max="778" width="15.85546875" style="2" customWidth="1"/>
    <col min="779" max="779" width="14.5703125" style="2" customWidth="1"/>
    <col min="780" max="782" width="0" style="2" hidden="1" customWidth="1"/>
    <col min="783" max="784" width="14.42578125" style="2" customWidth="1"/>
    <col min="785" max="785" width="11.7109375" style="2" customWidth="1"/>
    <col min="786" max="786" width="13.28515625" style="2" customWidth="1"/>
    <col min="787" max="787" width="10.5703125" style="2" bestFit="1" customWidth="1"/>
    <col min="788" max="788" width="13.28515625" style="2" customWidth="1"/>
    <col min="789" max="1025" width="8.7109375" style="2"/>
    <col min="1026" max="1026" width="17.28515625" style="2" customWidth="1"/>
    <col min="1027" max="1027" width="12.5703125" style="2" customWidth="1"/>
    <col min="1028" max="1028" width="13" style="2" customWidth="1"/>
    <col min="1029" max="1029" width="13.42578125" style="2" customWidth="1"/>
    <col min="1030" max="1030" width="19.5703125" style="2" customWidth="1"/>
    <col min="1031" max="1032" width="17.42578125" style="2" customWidth="1"/>
    <col min="1033" max="1033" width="19.5703125" style="2" customWidth="1"/>
    <col min="1034" max="1034" width="15.85546875" style="2" customWidth="1"/>
    <col min="1035" max="1035" width="14.5703125" style="2" customWidth="1"/>
    <col min="1036" max="1038" width="0" style="2" hidden="1" customWidth="1"/>
    <col min="1039" max="1040" width="14.42578125" style="2" customWidth="1"/>
    <col min="1041" max="1041" width="11.7109375" style="2" customWidth="1"/>
    <col min="1042" max="1042" width="13.28515625" style="2" customWidth="1"/>
    <col min="1043" max="1043" width="10.5703125" style="2" bestFit="1" customWidth="1"/>
    <col min="1044" max="1044" width="13.28515625" style="2" customWidth="1"/>
    <col min="1045" max="1281" width="8.7109375" style="2"/>
    <col min="1282" max="1282" width="17.28515625" style="2" customWidth="1"/>
    <col min="1283" max="1283" width="12.5703125" style="2" customWidth="1"/>
    <col min="1284" max="1284" width="13" style="2" customWidth="1"/>
    <col min="1285" max="1285" width="13.42578125" style="2" customWidth="1"/>
    <col min="1286" max="1286" width="19.5703125" style="2" customWidth="1"/>
    <col min="1287" max="1288" width="17.42578125" style="2" customWidth="1"/>
    <col min="1289" max="1289" width="19.5703125" style="2" customWidth="1"/>
    <col min="1290" max="1290" width="15.85546875" style="2" customWidth="1"/>
    <col min="1291" max="1291" width="14.5703125" style="2" customWidth="1"/>
    <col min="1292" max="1294" width="0" style="2" hidden="1" customWidth="1"/>
    <col min="1295" max="1296" width="14.42578125" style="2" customWidth="1"/>
    <col min="1297" max="1297" width="11.7109375" style="2" customWidth="1"/>
    <col min="1298" max="1298" width="13.28515625" style="2" customWidth="1"/>
    <col min="1299" max="1299" width="10.5703125" style="2" bestFit="1" customWidth="1"/>
    <col min="1300" max="1300" width="13.28515625" style="2" customWidth="1"/>
    <col min="1301" max="1537" width="8.7109375" style="2"/>
    <col min="1538" max="1538" width="17.28515625" style="2" customWidth="1"/>
    <col min="1539" max="1539" width="12.5703125" style="2" customWidth="1"/>
    <col min="1540" max="1540" width="13" style="2" customWidth="1"/>
    <col min="1541" max="1541" width="13.42578125" style="2" customWidth="1"/>
    <col min="1542" max="1542" width="19.5703125" style="2" customWidth="1"/>
    <col min="1543" max="1544" width="17.42578125" style="2" customWidth="1"/>
    <col min="1545" max="1545" width="19.5703125" style="2" customWidth="1"/>
    <col min="1546" max="1546" width="15.85546875" style="2" customWidth="1"/>
    <col min="1547" max="1547" width="14.5703125" style="2" customWidth="1"/>
    <col min="1548" max="1550" width="0" style="2" hidden="1" customWidth="1"/>
    <col min="1551" max="1552" width="14.42578125" style="2" customWidth="1"/>
    <col min="1553" max="1553" width="11.7109375" style="2" customWidth="1"/>
    <col min="1554" max="1554" width="13.28515625" style="2" customWidth="1"/>
    <col min="1555" max="1555" width="10.5703125" style="2" bestFit="1" customWidth="1"/>
    <col min="1556" max="1556" width="13.28515625" style="2" customWidth="1"/>
    <col min="1557" max="1793" width="8.7109375" style="2"/>
    <col min="1794" max="1794" width="17.28515625" style="2" customWidth="1"/>
    <col min="1795" max="1795" width="12.5703125" style="2" customWidth="1"/>
    <col min="1796" max="1796" width="13" style="2" customWidth="1"/>
    <col min="1797" max="1797" width="13.42578125" style="2" customWidth="1"/>
    <col min="1798" max="1798" width="19.5703125" style="2" customWidth="1"/>
    <col min="1799" max="1800" width="17.42578125" style="2" customWidth="1"/>
    <col min="1801" max="1801" width="19.5703125" style="2" customWidth="1"/>
    <col min="1802" max="1802" width="15.85546875" style="2" customWidth="1"/>
    <col min="1803" max="1803" width="14.5703125" style="2" customWidth="1"/>
    <col min="1804" max="1806" width="0" style="2" hidden="1" customWidth="1"/>
    <col min="1807" max="1808" width="14.42578125" style="2" customWidth="1"/>
    <col min="1809" max="1809" width="11.7109375" style="2" customWidth="1"/>
    <col min="1810" max="1810" width="13.28515625" style="2" customWidth="1"/>
    <col min="1811" max="1811" width="10.5703125" style="2" bestFit="1" customWidth="1"/>
    <col min="1812" max="1812" width="13.28515625" style="2" customWidth="1"/>
    <col min="1813" max="2049" width="8.7109375" style="2"/>
    <col min="2050" max="2050" width="17.28515625" style="2" customWidth="1"/>
    <col min="2051" max="2051" width="12.5703125" style="2" customWidth="1"/>
    <col min="2052" max="2052" width="13" style="2" customWidth="1"/>
    <col min="2053" max="2053" width="13.42578125" style="2" customWidth="1"/>
    <col min="2054" max="2054" width="19.5703125" style="2" customWidth="1"/>
    <col min="2055" max="2056" width="17.42578125" style="2" customWidth="1"/>
    <col min="2057" max="2057" width="19.5703125" style="2" customWidth="1"/>
    <col min="2058" max="2058" width="15.85546875" style="2" customWidth="1"/>
    <col min="2059" max="2059" width="14.5703125" style="2" customWidth="1"/>
    <col min="2060" max="2062" width="0" style="2" hidden="1" customWidth="1"/>
    <col min="2063" max="2064" width="14.42578125" style="2" customWidth="1"/>
    <col min="2065" max="2065" width="11.7109375" style="2" customWidth="1"/>
    <col min="2066" max="2066" width="13.28515625" style="2" customWidth="1"/>
    <col min="2067" max="2067" width="10.5703125" style="2" bestFit="1" customWidth="1"/>
    <col min="2068" max="2068" width="13.28515625" style="2" customWidth="1"/>
    <col min="2069" max="2305" width="8.7109375" style="2"/>
    <col min="2306" max="2306" width="17.28515625" style="2" customWidth="1"/>
    <col min="2307" max="2307" width="12.5703125" style="2" customWidth="1"/>
    <col min="2308" max="2308" width="13" style="2" customWidth="1"/>
    <col min="2309" max="2309" width="13.42578125" style="2" customWidth="1"/>
    <col min="2310" max="2310" width="19.5703125" style="2" customWidth="1"/>
    <col min="2311" max="2312" width="17.42578125" style="2" customWidth="1"/>
    <col min="2313" max="2313" width="19.5703125" style="2" customWidth="1"/>
    <col min="2314" max="2314" width="15.85546875" style="2" customWidth="1"/>
    <col min="2315" max="2315" width="14.5703125" style="2" customWidth="1"/>
    <col min="2316" max="2318" width="0" style="2" hidden="1" customWidth="1"/>
    <col min="2319" max="2320" width="14.42578125" style="2" customWidth="1"/>
    <col min="2321" max="2321" width="11.7109375" style="2" customWidth="1"/>
    <col min="2322" max="2322" width="13.28515625" style="2" customWidth="1"/>
    <col min="2323" max="2323" width="10.5703125" style="2" bestFit="1" customWidth="1"/>
    <col min="2324" max="2324" width="13.28515625" style="2" customWidth="1"/>
    <col min="2325" max="2561" width="8.7109375" style="2"/>
    <col min="2562" max="2562" width="17.28515625" style="2" customWidth="1"/>
    <col min="2563" max="2563" width="12.5703125" style="2" customWidth="1"/>
    <col min="2564" max="2564" width="13" style="2" customWidth="1"/>
    <col min="2565" max="2565" width="13.42578125" style="2" customWidth="1"/>
    <col min="2566" max="2566" width="19.5703125" style="2" customWidth="1"/>
    <col min="2567" max="2568" width="17.42578125" style="2" customWidth="1"/>
    <col min="2569" max="2569" width="19.5703125" style="2" customWidth="1"/>
    <col min="2570" max="2570" width="15.85546875" style="2" customWidth="1"/>
    <col min="2571" max="2571" width="14.5703125" style="2" customWidth="1"/>
    <col min="2572" max="2574" width="0" style="2" hidden="1" customWidth="1"/>
    <col min="2575" max="2576" width="14.42578125" style="2" customWidth="1"/>
    <col min="2577" max="2577" width="11.7109375" style="2" customWidth="1"/>
    <col min="2578" max="2578" width="13.28515625" style="2" customWidth="1"/>
    <col min="2579" max="2579" width="10.5703125" style="2" bestFit="1" customWidth="1"/>
    <col min="2580" max="2580" width="13.28515625" style="2" customWidth="1"/>
    <col min="2581" max="2817" width="8.7109375" style="2"/>
    <col min="2818" max="2818" width="17.28515625" style="2" customWidth="1"/>
    <col min="2819" max="2819" width="12.5703125" style="2" customWidth="1"/>
    <col min="2820" max="2820" width="13" style="2" customWidth="1"/>
    <col min="2821" max="2821" width="13.42578125" style="2" customWidth="1"/>
    <col min="2822" max="2822" width="19.5703125" style="2" customWidth="1"/>
    <col min="2823" max="2824" width="17.42578125" style="2" customWidth="1"/>
    <col min="2825" max="2825" width="19.5703125" style="2" customWidth="1"/>
    <col min="2826" max="2826" width="15.85546875" style="2" customWidth="1"/>
    <col min="2827" max="2827" width="14.5703125" style="2" customWidth="1"/>
    <col min="2828" max="2830" width="0" style="2" hidden="1" customWidth="1"/>
    <col min="2831" max="2832" width="14.42578125" style="2" customWidth="1"/>
    <col min="2833" max="2833" width="11.7109375" style="2" customWidth="1"/>
    <col min="2834" max="2834" width="13.28515625" style="2" customWidth="1"/>
    <col min="2835" max="2835" width="10.5703125" style="2" bestFit="1" customWidth="1"/>
    <col min="2836" max="2836" width="13.28515625" style="2" customWidth="1"/>
    <col min="2837" max="3073" width="8.7109375" style="2"/>
    <col min="3074" max="3074" width="17.28515625" style="2" customWidth="1"/>
    <col min="3075" max="3075" width="12.5703125" style="2" customWidth="1"/>
    <col min="3076" max="3076" width="13" style="2" customWidth="1"/>
    <col min="3077" max="3077" width="13.42578125" style="2" customWidth="1"/>
    <col min="3078" max="3078" width="19.5703125" style="2" customWidth="1"/>
    <col min="3079" max="3080" width="17.42578125" style="2" customWidth="1"/>
    <col min="3081" max="3081" width="19.5703125" style="2" customWidth="1"/>
    <col min="3082" max="3082" width="15.85546875" style="2" customWidth="1"/>
    <col min="3083" max="3083" width="14.5703125" style="2" customWidth="1"/>
    <col min="3084" max="3086" width="0" style="2" hidden="1" customWidth="1"/>
    <col min="3087" max="3088" width="14.42578125" style="2" customWidth="1"/>
    <col min="3089" max="3089" width="11.7109375" style="2" customWidth="1"/>
    <col min="3090" max="3090" width="13.28515625" style="2" customWidth="1"/>
    <col min="3091" max="3091" width="10.5703125" style="2" bestFit="1" customWidth="1"/>
    <col min="3092" max="3092" width="13.28515625" style="2" customWidth="1"/>
    <col min="3093" max="3329" width="8.7109375" style="2"/>
    <col min="3330" max="3330" width="17.28515625" style="2" customWidth="1"/>
    <col min="3331" max="3331" width="12.5703125" style="2" customWidth="1"/>
    <col min="3332" max="3332" width="13" style="2" customWidth="1"/>
    <col min="3333" max="3333" width="13.42578125" style="2" customWidth="1"/>
    <col min="3334" max="3334" width="19.5703125" style="2" customWidth="1"/>
    <col min="3335" max="3336" width="17.42578125" style="2" customWidth="1"/>
    <col min="3337" max="3337" width="19.5703125" style="2" customWidth="1"/>
    <col min="3338" max="3338" width="15.85546875" style="2" customWidth="1"/>
    <col min="3339" max="3339" width="14.5703125" style="2" customWidth="1"/>
    <col min="3340" max="3342" width="0" style="2" hidden="1" customWidth="1"/>
    <col min="3343" max="3344" width="14.42578125" style="2" customWidth="1"/>
    <col min="3345" max="3345" width="11.7109375" style="2" customWidth="1"/>
    <col min="3346" max="3346" width="13.28515625" style="2" customWidth="1"/>
    <col min="3347" max="3347" width="10.5703125" style="2" bestFit="1" customWidth="1"/>
    <col min="3348" max="3348" width="13.28515625" style="2" customWidth="1"/>
    <col min="3349" max="3585" width="8.7109375" style="2"/>
    <col min="3586" max="3586" width="17.28515625" style="2" customWidth="1"/>
    <col min="3587" max="3587" width="12.5703125" style="2" customWidth="1"/>
    <col min="3588" max="3588" width="13" style="2" customWidth="1"/>
    <col min="3589" max="3589" width="13.42578125" style="2" customWidth="1"/>
    <col min="3590" max="3590" width="19.5703125" style="2" customWidth="1"/>
    <col min="3591" max="3592" width="17.42578125" style="2" customWidth="1"/>
    <col min="3593" max="3593" width="19.5703125" style="2" customWidth="1"/>
    <col min="3594" max="3594" width="15.85546875" style="2" customWidth="1"/>
    <col min="3595" max="3595" width="14.5703125" style="2" customWidth="1"/>
    <col min="3596" max="3598" width="0" style="2" hidden="1" customWidth="1"/>
    <col min="3599" max="3600" width="14.42578125" style="2" customWidth="1"/>
    <col min="3601" max="3601" width="11.7109375" style="2" customWidth="1"/>
    <col min="3602" max="3602" width="13.28515625" style="2" customWidth="1"/>
    <col min="3603" max="3603" width="10.5703125" style="2" bestFit="1" customWidth="1"/>
    <col min="3604" max="3604" width="13.28515625" style="2" customWidth="1"/>
    <col min="3605" max="3841" width="8.7109375" style="2"/>
    <col min="3842" max="3842" width="17.28515625" style="2" customWidth="1"/>
    <col min="3843" max="3843" width="12.5703125" style="2" customWidth="1"/>
    <col min="3844" max="3844" width="13" style="2" customWidth="1"/>
    <col min="3845" max="3845" width="13.42578125" style="2" customWidth="1"/>
    <col min="3846" max="3846" width="19.5703125" style="2" customWidth="1"/>
    <col min="3847" max="3848" width="17.42578125" style="2" customWidth="1"/>
    <col min="3849" max="3849" width="19.5703125" style="2" customWidth="1"/>
    <col min="3850" max="3850" width="15.85546875" style="2" customWidth="1"/>
    <col min="3851" max="3851" width="14.5703125" style="2" customWidth="1"/>
    <col min="3852" max="3854" width="0" style="2" hidden="1" customWidth="1"/>
    <col min="3855" max="3856" width="14.42578125" style="2" customWidth="1"/>
    <col min="3857" max="3857" width="11.7109375" style="2" customWidth="1"/>
    <col min="3858" max="3858" width="13.28515625" style="2" customWidth="1"/>
    <col min="3859" max="3859" width="10.5703125" style="2" bestFit="1" customWidth="1"/>
    <col min="3860" max="3860" width="13.28515625" style="2" customWidth="1"/>
    <col min="3861" max="4097" width="8.7109375" style="2"/>
    <col min="4098" max="4098" width="17.28515625" style="2" customWidth="1"/>
    <col min="4099" max="4099" width="12.5703125" style="2" customWidth="1"/>
    <col min="4100" max="4100" width="13" style="2" customWidth="1"/>
    <col min="4101" max="4101" width="13.42578125" style="2" customWidth="1"/>
    <col min="4102" max="4102" width="19.5703125" style="2" customWidth="1"/>
    <col min="4103" max="4104" width="17.42578125" style="2" customWidth="1"/>
    <col min="4105" max="4105" width="19.5703125" style="2" customWidth="1"/>
    <col min="4106" max="4106" width="15.85546875" style="2" customWidth="1"/>
    <col min="4107" max="4107" width="14.5703125" style="2" customWidth="1"/>
    <col min="4108" max="4110" width="0" style="2" hidden="1" customWidth="1"/>
    <col min="4111" max="4112" width="14.42578125" style="2" customWidth="1"/>
    <col min="4113" max="4113" width="11.7109375" style="2" customWidth="1"/>
    <col min="4114" max="4114" width="13.28515625" style="2" customWidth="1"/>
    <col min="4115" max="4115" width="10.5703125" style="2" bestFit="1" customWidth="1"/>
    <col min="4116" max="4116" width="13.28515625" style="2" customWidth="1"/>
    <col min="4117" max="4353" width="8.7109375" style="2"/>
    <col min="4354" max="4354" width="17.28515625" style="2" customWidth="1"/>
    <col min="4355" max="4355" width="12.5703125" style="2" customWidth="1"/>
    <col min="4356" max="4356" width="13" style="2" customWidth="1"/>
    <col min="4357" max="4357" width="13.42578125" style="2" customWidth="1"/>
    <col min="4358" max="4358" width="19.5703125" style="2" customWidth="1"/>
    <col min="4359" max="4360" width="17.42578125" style="2" customWidth="1"/>
    <col min="4361" max="4361" width="19.5703125" style="2" customWidth="1"/>
    <col min="4362" max="4362" width="15.85546875" style="2" customWidth="1"/>
    <col min="4363" max="4363" width="14.5703125" style="2" customWidth="1"/>
    <col min="4364" max="4366" width="0" style="2" hidden="1" customWidth="1"/>
    <col min="4367" max="4368" width="14.42578125" style="2" customWidth="1"/>
    <col min="4369" max="4369" width="11.7109375" style="2" customWidth="1"/>
    <col min="4370" max="4370" width="13.28515625" style="2" customWidth="1"/>
    <col min="4371" max="4371" width="10.5703125" style="2" bestFit="1" customWidth="1"/>
    <col min="4372" max="4372" width="13.28515625" style="2" customWidth="1"/>
    <col min="4373" max="4609" width="8.7109375" style="2"/>
    <col min="4610" max="4610" width="17.28515625" style="2" customWidth="1"/>
    <col min="4611" max="4611" width="12.5703125" style="2" customWidth="1"/>
    <col min="4612" max="4612" width="13" style="2" customWidth="1"/>
    <col min="4613" max="4613" width="13.42578125" style="2" customWidth="1"/>
    <col min="4614" max="4614" width="19.5703125" style="2" customWidth="1"/>
    <col min="4615" max="4616" width="17.42578125" style="2" customWidth="1"/>
    <col min="4617" max="4617" width="19.5703125" style="2" customWidth="1"/>
    <col min="4618" max="4618" width="15.85546875" style="2" customWidth="1"/>
    <col min="4619" max="4619" width="14.5703125" style="2" customWidth="1"/>
    <col min="4620" max="4622" width="0" style="2" hidden="1" customWidth="1"/>
    <col min="4623" max="4624" width="14.42578125" style="2" customWidth="1"/>
    <col min="4625" max="4625" width="11.7109375" style="2" customWidth="1"/>
    <col min="4626" max="4626" width="13.28515625" style="2" customWidth="1"/>
    <col min="4627" max="4627" width="10.5703125" style="2" bestFit="1" customWidth="1"/>
    <col min="4628" max="4628" width="13.28515625" style="2" customWidth="1"/>
    <col min="4629" max="4865" width="8.7109375" style="2"/>
    <col min="4866" max="4866" width="17.28515625" style="2" customWidth="1"/>
    <col min="4867" max="4867" width="12.5703125" style="2" customWidth="1"/>
    <col min="4868" max="4868" width="13" style="2" customWidth="1"/>
    <col min="4869" max="4869" width="13.42578125" style="2" customWidth="1"/>
    <col min="4870" max="4870" width="19.5703125" style="2" customWidth="1"/>
    <col min="4871" max="4872" width="17.42578125" style="2" customWidth="1"/>
    <col min="4873" max="4873" width="19.5703125" style="2" customWidth="1"/>
    <col min="4874" max="4874" width="15.85546875" style="2" customWidth="1"/>
    <col min="4875" max="4875" width="14.5703125" style="2" customWidth="1"/>
    <col min="4876" max="4878" width="0" style="2" hidden="1" customWidth="1"/>
    <col min="4879" max="4880" width="14.42578125" style="2" customWidth="1"/>
    <col min="4881" max="4881" width="11.7109375" style="2" customWidth="1"/>
    <col min="4882" max="4882" width="13.28515625" style="2" customWidth="1"/>
    <col min="4883" max="4883" width="10.5703125" style="2" bestFit="1" customWidth="1"/>
    <col min="4884" max="4884" width="13.28515625" style="2" customWidth="1"/>
    <col min="4885" max="5121" width="8.7109375" style="2"/>
    <col min="5122" max="5122" width="17.28515625" style="2" customWidth="1"/>
    <col min="5123" max="5123" width="12.5703125" style="2" customWidth="1"/>
    <col min="5124" max="5124" width="13" style="2" customWidth="1"/>
    <col min="5125" max="5125" width="13.42578125" style="2" customWidth="1"/>
    <col min="5126" max="5126" width="19.5703125" style="2" customWidth="1"/>
    <col min="5127" max="5128" width="17.42578125" style="2" customWidth="1"/>
    <col min="5129" max="5129" width="19.5703125" style="2" customWidth="1"/>
    <col min="5130" max="5130" width="15.85546875" style="2" customWidth="1"/>
    <col min="5131" max="5131" width="14.5703125" style="2" customWidth="1"/>
    <col min="5132" max="5134" width="0" style="2" hidden="1" customWidth="1"/>
    <col min="5135" max="5136" width="14.42578125" style="2" customWidth="1"/>
    <col min="5137" max="5137" width="11.7109375" style="2" customWidth="1"/>
    <col min="5138" max="5138" width="13.28515625" style="2" customWidth="1"/>
    <col min="5139" max="5139" width="10.5703125" style="2" bestFit="1" customWidth="1"/>
    <col min="5140" max="5140" width="13.28515625" style="2" customWidth="1"/>
    <col min="5141" max="5377" width="8.7109375" style="2"/>
    <col min="5378" max="5378" width="17.28515625" style="2" customWidth="1"/>
    <col min="5379" max="5379" width="12.5703125" style="2" customWidth="1"/>
    <col min="5380" max="5380" width="13" style="2" customWidth="1"/>
    <col min="5381" max="5381" width="13.42578125" style="2" customWidth="1"/>
    <col min="5382" max="5382" width="19.5703125" style="2" customWidth="1"/>
    <col min="5383" max="5384" width="17.42578125" style="2" customWidth="1"/>
    <col min="5385" max="5385" width="19.5703125" style="2" customWidth="1"/>
    <col min="5386" max="5386" width="15.85546875" style="2" customWidth="1"/>
    <col min="5387" max="5387" width="14.5703125" style="2" customWidth="1"/>
    <col min="5388" max="5390" width="0" style="2" hidden="1" customWidth="1"/>
    <col min="5391" max="5392" width="14.42578125" style="2" customWidth="1"/>
    <col min="5393" max="5393" width="11.7109375" style="2" customWidth="1"/>
    <col min="5394" max="5394" width="13.28515625" style="2" customWidth="1"/>
    <col min="5395" max="5395" width="10.5703125" style="2" bestFit="1" customWidth="1"/>
    <col min="5396" max="5396" width="13.28515625" style="2" customWidth="1"/>
    <col min="5397" max="5633" width="8.7109375" style="2"/>
    <col min="5634" max="5634" width="17.28515625" style="2" customWidth="1"/>
    <col min="5635" max="5635" width="12.5703125" style="2" customWidth="1"/>
    <col min="5636" max="5636" width="13" style="2" customWidth="1"/>
    <col min="5637" max="5637" width="13.42578125" style="2" customWidth="1"/>
    <col min="5638" max="5638" width="19.5703125" style="2" customWidth="1"/>
    <col min="5639" max="5640" width="17.42578125" style="2" customWidth="1"/>
    <col min="5641" max="5641" width="19.5703125" style="2" customWidth="1"/>
    <col min="5642" max="5642" width="15.85546875" style="2" customWidth="1"/>
    <col min="5643" max="5643" width="14.5703125" style="2" customWidth="1"/>
    <col min="5644" max="5646" width="0" style="2" hidden="1" customWidth="1"/>
    <col min="5647" max="5648" width="14.42578125" style="2" customWidth="1"/>
    <col min="5649" max="5649" width="11.7109375" style="2" customWidth="1"/>
    <col min="5650" max="5650" width="13.28515625" style="2" customWidth="1"/>
    <col min="5651" max="5651" width="10.5703125" style="2" bestFit="1" customWidth="1"/>
    <col min="5652" max="5652" width="13.28515625" style="2" customWidth="1"/>
    <col min="5653" max="5889" width="8.7109375" style="2"/>
    <col min="5890" max="5890" width="17.28515625" style="2" customWidth="1"/>
    <col min="5891" max="5891" width="12.5703125" style="2" customWidth="1"/>
    <col min="5892" max="5892" width="13" style="2" customWidth="1"/>
    <col min="5893" max="5893" width="13.42578125" style="2" customWidth="1"/>
    <col min="5894" max="5894" width="19.5703125" style="2" customWidth="1"/>
    <col min="5895" max="5896" width="17.42578125" style="2" customWidth="1"/>
    <col min="5897" max="5897" width="19.5703125" style="2" customWidth="1"/>
    <col min="5898" max="5898" width="15.85546875" style="2" customWidth="1"/>
    <col min="5899" max="5899" width="14.5703125" style="2" customWidth="1"/>
    <col min="5900" max="5902" width="0" style="2" hidden="1" customWidth="1"/>
    <col min="5903" max="5904" width="14.42578125" style="2" customWidth="1"/>
    <col min="5905" max="5905" width="11.7109375" style="2" customWidth="1"/>
    <col min="5906" max="5906" width="13.28515625" style="2" customWidth="1"/>
    <col min="5907" max="5907" width="10.5703125" style="2" bestFit="1" customWidth="1"/>
    <col min="5908" max="5908" width="13.28515625" style="2" customWidth="1"/>
    <col min="5909" max="6145" width="8.7109375" style="2"/>
    <col min="6146" max="6146" width="17.28515625" style="2" customWidth="1"/>
    <col min="6147" max="6147" width="12.5703125" style="2" customWidth="1"/>
    <col min="6148" max="6148" width="13" style="2" customWidth="1"/>
    <col min="6149" max="6149" width="13.42578125" style="2" customWidth="1"/>
    <col min="6150" max="6150" width="19.5703125" style="2" customWidth="1"/>
    <col min="6151" max="6152" width="17.42578125" style="2" customWidth="1"/>
    <col min="6153" max="6153" width="19.5703125" style="2" customWidth="1"/>
    <col min="6154" max="6154" width="15.85546875" style="2" customWidth="1"/>
    <col min="6155" max="6155" width="14.5703125" style="2" customWidth="1"/>
    <col min="6156" max="6158" width="0" style="2" hidden="1" customWidth="1"/>
    <col min="6159" max="6160" width="14.42578125" style="2" customWidth="1"/>
    <col min="6161" max="6161" width="11.7109375" style="2" customWidth="1"/>
    <col min="6162" max="6162" width="13.28515625" style="2" customWidth="1"/>
    <col min="6163" max="6163" width="10.5703125" style="2" bestFit="1" customWidth="1"/>
    <col min="6164" max="6164" width="13.28515625" style="2" customWidth="1"/>
    <col min="6165" max="6401" width="8.7109375" style="2"/>
    <col min="6402" max="6402" width="17.28515625" style="2" customWidth="1"/>
    <col min="6403" max="6403" width="12.5703125" style="2" customWidth="1"/>
    <col min="6404" max="6404" width="13" style="2" customWidth="1"/>
    <col min="6405" max="6405" width="13.42578125" style="2" customWidth="1"/>
    <col min="6406" max="6406" width="19.5703125" style="2" customWidth="1"/>
    <col min="6407" max="6408" width="17.42578125" style="2" customWidth="1"/>
    <col min="6409" max="6409" width="19.5703125" style="2" customWidth="1"/>
    <col min="6410" max="6410" width="15.85546875" style="2" customWidth="1"/>
    <col min="6411" max="6411" width="14.5703125" style="2" customWidth="1"/>
    <col min="6412" max="6414" width="0" style="2" hidden="1" customWidth="1"/>
    <col min="6415" max="6416" width="14.42578125" style="2" customWidth="1"/>
    <col min="6417" max="6417" width="11.7109375" style="2" customWidth="1"/>
    <col min="6418" max="6418" width="13.28515625" style="2" customWidth="1"/>
    <col min="6419" max="6419" width="10.5703125" style="2" bestFit="1" customWidth="1"/>
    <col min="6420" max="6420" width="13.28515625" style="2" customWidth="1"/>
    <col min="6421" max="6657" width="8.7109375" style="2"/>
    <col min="6658" max="6658" width="17.28515625" style="2" customWidth="1"/>
    <col min="6659" max="6659" width="12.5703125" style="2" customWidth="1"/>
    <col min="6660" max="6660" width="13" style="2" customWidth="1"/>
    <col min="6661" max="6661" width="13.42578125" style="2" customWidth="1"/>
    <col min="6662" max="6662" width="19.5703125" style="2" customWidth="1"/>
    <col min="6663" max="6664" width="17.42578125" style="2" customWidth="1"/>
    <col min="6665" max="6665" width="19.5703125" style="2" customWidth="1"/>
    <col min="6666" max="6666" width="15.85546875" style="2" customWidth="1"/>
    <col min="6667" max="6667" width="14.5703125" style="2" customWidth="1"/>
    <col min="6668" max="6670" width="0" style="2" hidden="1" customWidth="1"/>
    <col min="6671" max="6672" width="14.42578125" style="2" customWidth="1"/>
    <col min="6673" max="6673" width="11.7109375" style="2" customWidth="1"/>
    <col min="6674" max="6674" width="13.28515625" style="2" customWidth="1"/>
    <col min="6675" max="6675" width="10.5703125" style="2" bestFit="1" customWidth="1"/>
    <col min="6676" max="6676" width="13.28515625" style="2" customWidth="1"/>
    <col min="6677" max="6913" width="8.7109375" style="2"/>
    <col min="6914" max="6914" width="17.28515625" style="2" customWidth="1"/>
    <col min="6915" max="6915" width="12.5703125" style="2" customWidth="1"/>
    <col min="6916" max="6916" width="13" style="2" customWidth="1"/>
    <col min="6917" max="6917" width="13.42578125" style="2" customWidth="1"/>
    <col min="6918" max="6918" width="19.5703125" style="2" customWidth="1"/>
    <col min="6919" max="6920" width="17.42578125" style="2" customWidth="1"/>
    <col min="6921" max="6921" width="19.5703125" style="2" customWidth="1"/>
    <col min="6922" max="6922" width="15.85546875" style="2" customWidth="1"/>
    <col min="6923" max="6923" width="14.5703125" style="2" customWidth="1"/>
    <col min="6924" max="6926" width="0" style="2" hidden="1" customWidth="1"/>
    <col min="6927" max="6928" width="14.42578125" style="2" customWidth="1"/>
    <col min="6929" max="6929" width="11.7109375" style="2" customWidth="1"/>
    <col min="6930" max="6930" width="13.28515625" style="2" customWidth="1"/>
    <col min="6931" max="6931" width="10.5703125" style="2" bestFit="1" customWidth="1"/>
    <col min="6932" max="6932" width="13.28515625" style="2" customWidth="1"/>
    <col min="6933" max="7169" width="8.7109375" style="2"/>
    <col min="7170" max="7170" width="17.28515625" style="2" customWidth="1"/>
    <col min="7171" max="7171" width="12.5703125" style="2" customWidth="1"/>
    <col min="7172" max="7172" width="13" style="2" customWidth="1"/>
    <col min="7173" max="7173" width="13.42578125" style="2" customWidth="1"/>
    <col min="7174" max="7174" width="19.5703125" style="2" customWidth="1"/>
    <col min="7175" max="7176" width="17.42578125" style="2" customWidth="1"/>
    <col min="7177" max="7177" width="19.5703125" style="2" customWidth="1"/>
    <col min="7178" max="7178" width="15.85546875" style="2" customWidth="1"/>
    <col min="7179" max="7179" width="14.5703125" style="2" customWidth="1"/>
    <col min="7180" max="7182" width="0" style="2" hidden="1" customWidth="1"/>
    <col min="7183" max="7184" width="14.42578125" style="2" customWidth="1"/>
    <col min="7185" max="7185" width="11.7109375" style="2" customWidth="1"/>
    <col min="7186" max="7186" width="13.28515625" style="2" customWidth="1"/>
    <col min="7187" max="7187" width="10.5703125" style="2" bestFit="1" customWidth="1"/>
    <col min="7188" max="7188" width="13.28515625" style="2" customWidth="1"/>
    <col min="7189" max="7425" width="8.7109375" style="2"/>
    <col min="7426" max="7426" width="17.28515625" style="2" customWidth="1"/>
    <col min="7427" max="7427" width="12.5703125" style="2" customWidth="1"/>
    <col min="7428" max="7428" width="13" style="2" customWidth="1"/>
    <col min="7429" max="7429" width="13.42578125" style="2" customWidth="1"/>
    <col min="7430" max="7430" width="19.5703125" style="2" customWidth="1"/>
    <col min="7431" max="7432" width="17.42578125" style="2" customWidth="1"/>
    <col min="7433" max="7433" width="19.5703125" style="2" customWidth="1"/>
    <col min="7434" max="7434" width="15.85546875" style="2" customWidth="1"/>
    <col min="7435" max="7435" width="14.5703125" style="2" customWidth="1"/>
    <col min="7436" max="7438" width="0" style="2" hidden="1" customWidth="1"/>
    <col min="7439" max="7440" width="14.42578125" style="2" customWidth="1"/>
    <col min="7441" max="7441" width="11.7109375" style="2" customWidth="1"/>
    <col min="7442" max="7442" width="13.28515625" style="2" customWidth="1"/>
    <col min="7443" max="7443" width="10.5703125" style="2" bestFit="1" customWidth="1"/>
    <col min="7444" max="7444" width="13.28515625" style="2" customWidth="1"/>
    <col min="7445" max="7681" width="8.7109375" style="2"/>
    <col min="7682" max="7682" width="17.28515625" style="2" customWidth="1"/>
    <col min="7683" max="7683" width="12.5703125" style="2" customWidth="1"/>
    <col min="7684" max="7684" width="13" style="2" customWidth="1"/>
    <col min="7685" max="7685" width="13.42578125" style="2" customWidth="1"/>
    <col min="7686" max="7686" width="19.5703125" style="2" customWidth="1"/>
    <col min="7687" max="7688" width="17.42578125" style="2" customWidth="1"/>
    <col min="7689" max="7689" width="19.5703125" style="2" customWidth="1"/>
    <col min="7690" max="7690" width="15.85546875" style="2" customWidth="1"/>
    <col min="7691" max="7691" width="14.5703125" style="2" customWidth="1"/>
    <col min="7692" max="7694" width="0" style="2" hidden="1" customWidth="1"/>
    <col min="7695" max="7696" width="14.42578125" style="2" customWidth="1"/>
    <col min="7697" max="7697" width="11.7109375" style="2" customWidth="1"/>
    <col min="7698" max="7698" width="13.28515625" style="2" customWidth="1"/>
    <col min="7699" max="7699" width="10.5703125" style="2" bestFit="1" customWidth="1"/>
    <col min="7700" max="7700" width="13.28515625" style="2" customWidth="1"/>
    <col min="7701" max="7937" width="8.7109375" style="2"/>
    <col min="7938" max="7938" width="17.28515625" style="2" customWidth="1"/>
    <col min="7939" max="7939" width="12.5703125" style="2" customWidth="1"/>
    <col min="7940" max="7940" width="13" style="2" customWidth="1"/>
    <col min="7941" max="7941" width="13.42578125" style="2" customWidth="1"/>
    <col min="7942" max="7942" width="19.5703125" style="2" customWidth="1"/>
    <col min="7943" max="7944" width="17.42578125" style="2" customWidth="1"/>
    <col min="7945" max="7945" width="19.5703125" style="2" customWidth="1"/>
    <col min="7946" max="7946" width="15.85546875" style="2" customWidth="1"/>
    <col min="7947" max="7947" width="14.5703125" style="2" customWidth="1"/>
    <col min="7948" max="7950" width="0" style="2" hidden="1" customWidth="1"/>
    <col min="7951" max="7952" width="14.42578125" style="2" customWidth="1"/>
    <col min="7953" max="7953" width="11.7109375" style="2" customWidth="1"/>
    <col min="7954" max="7954" width="13.28515625" style="2" customWidth="1"/>
    <col min="7955" max="7955" width="10.5703125" style="2" bestFit="1" customWidth="1"/>
    <col min="7956" max="7956" width="13.28515625" style="2" customWidth="1"/>
    <col min="7957" max="8193" width="8.7109375" style="2"/>
    <col min="8194" max="8194" width="17.28515625" style="2" customWidth="1"/>
    <col min="8195" max="8195" width="12.5703125" style="2" customWidth="1"/>
    <col min="8196" max="8196" width="13" style="2" customWidth="1"/>
    <col min="8197" max="8197" width="13.42578125" style="2" customWidth="1"/>
    <col min="8198" max="8198" width="19.5703125" style="2" customWidth="1"/>
    <col min="8199" max="8200" width="17.42578125" style="2" customWidth="1"/>
    <col min="8201" max="8201" width="19.5703125" style="2" customWidth="1"/>
    <col min="8202" max="8202" width="15.85546875" style="2" customWidth="1"/>
    <col min="8203" max="8203" width="14.5703125" style="2" customWidth="1"/>
    <col min="8204" max="8206" width="0" style="2" hidden="1" customWidth="1"/>
    <col min="8207" max="8208" width="14.42578125" style="2" customWidth="1"/>
    <col min="8209" max="8209" width="11.7109375" style="2" customWidth="1"/>
    <col min="8210" max="8210" width="13.28515625" style="2" customWidth="1"/>
    <col min="8211" max="8211" width="10.5703125" style="2" bestFit="1" customWidth="1"/>
    <col min="8212" max="8212" width="13.28515625" style="2" customWidth="1"/>
    <col min="8213" max="8449" width="8.7109375" style="2"/>
    <col min="8450" max="8450" width="17.28515625" style="2" customWidth="1"/>
    <col min="8451" max="8451" width="12.5703125" style="2" customWidth="1"/>
    <col min="8452" max="8452" width="13" style="2" customWidth="1"/>
    <col min="8453" max="8453" width="13.42578125" style="2" customWidth="1"/>
    <col min="8454" max="8454" width="19.5703125" style="2" customWidth="1"/>
    <col min="8455" max="8456" width="17.42578125" style="2" customWidth="1"/>
    <col min="8457" max="8457" width="19.5703125" style="2" customWidth="1"/>
    <col min="8458" max="8458" width="15.85546875" style="2" customWidth="1"/>
    <col min="8459" max="8459" width="14.5703125" style="2" customWidth="1"/>
    <col min="8460" max="8462" width="0" style="2" hidden="1" customWidth="1"/>
    <col min="8463" max="8464" width="14.42578125" style="2" customWidth="1"/>
    <col min="8465" max="8465" width="11.7109375" style="2" customWidth="1"/>
    <col min="8466" max="8466" width="13.28515625" style="2" customWidth="1"/>
    <col min="8467" max="8467" width="10.5703125" style="2" bestFit="1" customWidth="1"/>
    <col min="8468" max="8468" width="13.28515625" style="2" customWidth="1"/>
    <col min="8469" max="8705" width="8.7109375" style="2"/>
    <col min="8706" max="8706" width="17.28515625" style="2" customWidth="1"/>
    <col min="8707" max="8707" width="12.5703125" style="2" customWidth="1"/>
    <col min="8708" max="8708" width="13" style="2" customWidth="1"/>
    <col min="8709" max="8709" width="13.42578125" style="2" customWidth="1"/>
    <col min="8710" max="8710" width="19.5703125" style="2" customWidth="1"/>
    <col min="8711" max="8712" width="17.42578125" style="2" customWidth="1"/>
    <col min="8713" max="8713" width="19.5703125" style="2" customWidth="1"/>
    <col min="8714" max="8714" width="15.85546875" style="2" customWidth="1"/>
    <col min="8715" max="8715" width="14.5703125" style="2" customWidth="1"/>
    <col min="8716" max="8718" width="0" style="2" hidden="1" customWidth="1"/>
    <col min="8719" max="8720" width="14.42578125" style="2" customWidth="1"/>
    <col min="8721" max="8721" width="11.7109375" style="2" customWidth="1"/>
    <col min="8722" max="8722" width="13.28515625" style="2" customWidth="1"/>
    <col min="8723" max="8723" width="10.5703125" style="2" bestFit="1" customWidth="1"/>
    <col min="8724" max="8724" width="13.28515625" style="2" customWidth="1"/>
    <col min="8725" max="8961" width="8.7109375" style="2"/>
    <col min="8962" max="8962" width="17.28515625" style="2" customWidth="1"/>
    <col min="8963" max="8963" width="12.5703125" style="2" customWidth="1"/>
    <col min="8964" max="8964" width="13" style="2" customWidth="1"/>
    <col min="8965" max="8965" width="13.42578125" style="2" customWidth="1"/>
    <col min="8966" max="8966" width="19.5703125" style="2" customWidth="1"/>
    <col min="8967" max="8968" width="17.42578125" style="2" customWidth="1"/>
    <col min="8969" max="8969" width="19.5703125" style="2" customWidth="1"/>
    <col min="8970" max="8970" width="15.85546875" style="2" customWidth="1"/>
    <col min="8971" max="8971" width="14.5703125" style="2" customWidth="1"/>
    <col min="8972" max="8974" width="0" style="2" hidden="1" customWidth="1"/>
    <col min="8975" max="8976" width="14.42578125" style="2" customWidth="1"/>
    <col min="8977" max="8977" width="11.7109375" style="2" customWidth="1"/>
    <col min="8978" max="8978" width="13.28515625" style="2" customWidth="1"/>
    <col min="8979" max="8979" width="10.5703125" style="2" bestFit="1" customWidth="1"/>
    <col min="8980" max="8980" width="13.28515625" style="2" customWidth="1"/>
    <col min="8981" max="9217" width="8.7109375" style="2"/>
    <col min="9218" max="9218" width="17.28515625" style="2" customWidth="1"/>
    <col min="9219" max="9219" width="12.5703125" style="2" customWidth="1"/>
    <col min="9220" max="9220" width="13" style="2" customWidth="1"/>
    <col min="9221" max="9221" width="13.42578125" style="2" customWidth="1"/>
    <col min="9222" max="9222" width="19.5703125" style="2" customWidth="1"/>
    <col min="9223" max="9224" width="17.42578125" style="2" customWidth="1"/>
    <col min="9225" max="9225" width="19.5703125" style="2" customWidth="1"/>
    <col min="9226" max="9226" width="15.85546875" style="2" customWidth="1"/>
    <col min="9227" max="9227" width="14.5703125" style="2" customWidth="1"/>
    <col min="9228" max="9230" width="0" style="2" hidden="1" customWidth="1"/>
    <col min="9231" max="9232" width="14.42578125" style="2" customWidth="1"/>
    <col min="9233" max="9233" width="11.7109375" style="2" customWidth="1"/>
    <col min="9234" max="9234" width="13.28515625" style="2" customWidth="1"/>
    <col min="9235" max="9235" width="10.5703125" style="2" bestFit="1" customWidth="1"/>
    <col min="9236" max="9236" width="13.28515625" style="2" customWidth="1"/>
    <col min="9237" max="9473" width="8.7109375" style="2"/>
    <col min="9474" max="9474" width="17.28515625" style="2" customWidth="1"/>
    <col min="9475" max="9475" width="12.5703125" style="2" customWidth="1"/>
    <col min="9476" max="9476" width="13" style="2" customWidth="1"/>
    <col min="9477" max="9477" width="13.42578125" style="2" customWidth="1"/>
    <col min="9478" max="9478" width="19.5703125" style="2" customWidth="1"/>
    <col min="9479" max="9480" width="17.42578125" style="2" customWidth="1"/>
    <col min="9481" max="9481" width="19.5703125" style="2" customWidth="1"/>
    <col min="9482" max="9482" width="15.85546875" style="2" customWidth="1"/>
    <col min="9483" max="9483" width="14.5703125" style="2" customWidth="1"/>
    <col min="9484" max="9486" width="0" style="2" hidden="1" customWidth="1"/>
    <col min="9487" max="9488" width="14.42578125" style="2" customWidth="1"/>
    <col min="9489" max="9489" width="11.7109375" style="2" customWidth="1"/>
    <col min="9490" max="9490" width="13.28515625" style="2" customWidth="1"/>
    <col min="9491" max="9491" width="10.5703125" style="2" bestFit="1" customWidth="1"/>
    <col min="9492" max="9492" width="13.28515625" style="2" customWidth="1"/>
    <col min="9493" max="9729" width="8.7109375" style="2"/>
    <col min="9730" max="9730" width="17.28515625" style="2" customWidth="1"/>
    <col min="9731" max="9731" width="12.5703125" style="2" customWidth="1"/>
    <col min="9732" max="9732" width="13" style="2" customWidth="1"/>
    <col min="9733" max="9733" width="13.42578125" style="2" customWidth="1"/>
    <col min="9734" max="9734" width="19.5703125" style="2" customWidth="1"/>
    <col min="9735" max="9736" width="17.42578125" style="2" customWidth="1"/>
    <col min="9737" max="9737" width="19.5703125" style="2" customWidth="1"/>
    <col min="9738" max="9738" width="15.85546875" style="2" customWidth="1"/>
    <col min="9739" max="9739" width="14.5703125" style="2" customWidth="1"/>
    <col min="9740" max="9742" width="0" style="2" hidden="1" customWidth="1"/>
    <col min="9743" max="9744" width="14.42578125" style="2" customWidth="1"/>
    <col min="9745" max="9745" width="11.7109375" style="2" customWidth="1"/>
    <col min="9746" max="9746" width="13.28515625" style="2" customWidth="1"/>
    <col min="9747" max="9747" width="10.5703125" style="2" bestFit="1" customWidth="1"/>
    <col min="9748" max="9748" width="13.28515625" style="2" customWidth="1"/>
    <col min="9749" max="9985" width="8.7109375" style="2"/>
    <col min="9986" max="9986" width="17.28515625" style="2" customWidth="1"/>
    <col min="9987" max="9987" width="12.5703125" style="2" customWidth="1"/>
    <col min="9988" max="9988" width="13" style="2" customWidth="1"/>
    <col min="9989" max="9989" width="13.42578125" style="2" customWidth="1"/>
    <col min="9990" max="9990" width="19.5703125" style="2" customWidth="1"/>
    <col min="9991" max="9992" width="17.42578125" style="2" customWidth="1"/>
    <col min="9993" max="9993" width="19.5703125" style="2" customWidth="1"/>
    <col min="9994" max="9994" width="15.85546875" style="2" customWidth="1"/>
    <col min="9995" max="9995" width="14.5703125" style="2" customWidth="1"/>
    <col min="9996" max="9998" width="0" style="2" hidden="1" customWidth="1"/>
    <col min="9999" max="10000" width="14.42578125" style="2" customWidth="1"/>
    <col min="10001" max="10001" width="11.7109375" style="2" customWidth="1"/>
    <col min="10002" max="10002" width="13.28515625" style="2" customWidth="1"/>
    <col min="10003" max="10003" width="10.5703125" style="2" bestFit="1" customWidth="1"/>
    <col min="10004" max="10004" width="13.28515625" style="2" customWidth="1"/>
    <col min="10005" max="10241" width="8.7109375" style="2"/>
    <col min="10242" max="10242" width="17.28515625" style="2" customWidth="1"/>
    <col min="10243" max="10243" width="12.5703125" style="2" customWidth="1"/>
    <col min="10244" max="10244" width="13" style="2" customWidth="1"/>
    <col min="10245" max="10245" width="13.42578125" style="2" customWidth="1"/>
    <col min="10246" max="10246" width="19.5703125" style="2" customWidth="1"/>
    <col min="10247" max="10248" width="17.42578125" style="2" customWidth="1"/>
    <col min="10249" max="10249" width="19.5703125" style="2" customWidth="1"/>
    <col min="10250" max="10250" width="15.85546875" style="2" customWidth="1"/>
    <col min="10251" max="10251" width="14.5703125" style="2" customWidth="1"/>
    <col min="10252" max="10254" width="0" style="2" hidden="1" customWidth="1"/>
    <col min="10255" max="10256" width="14.42578125" style="2" customWidth="1"/>
    <col min="10257" max="10257" width="11.7109375" style="2" customWidth="1"/>
    <col min="10258" max="10258" width="13.28515625" style="2" customWidth="1"/>
    <col min="10259" max="10259" width="10.5703125" style="2" bestFit="1" customWidth="1"/>
    <col min="10260" max="10260" width="13.28515625" style="2" customWidth="1"/>
    <col min="10261" max="10497" width="8.7109375" style="2"/>
    <col min="10498" max="10498" width="17.28515625" style="2" customWidth="1"/>
    <col min="10499" max="10499" width="12.5703125" style="2" customWidth="1"/>
    <col min="10500" max="10500" width="13" style="2" customWidth="1"/>
    <col min="10501" max="10501" width="13.42578125" style="2" customWidth="1"/>
    <col min="10502" max="10502" width="19.5703125" style="2" customWidth="1"/>
    <col min="10503" max="10504" width="17.42578125" style="2" customWidth="1"/>
    <col min="10505" max="10505" width="19.5703125" style="2" customWidth="1"/>
    <col min="10506" max="10506" width="15.85546875" style="2" customWidth="1"/>
    <col min="10507" max="10507" width="14.5703125" style="2" customWidth="1"/>
    <col min="10508" max="10510" width="0" style="2" hidden="1" customWidth="1"/>
    <col min="10511" max="10512" width="14.42578125" style="2" customWidth="1"/>
    <col min="10513" max="10513" width="11.7109375" style="2" customWidth="1"/>
    <col min="10514" max="10514" width="13.28515625" style="2" customWidth="1"/>
    <col min="10515" max="10515" width="10.5703125" style="2" bestFit="1" customWidth="1"/>
    <col min="10516" max="10516" width="13.28515625" style="2" customWidth="1"/>
    <col min="10517" max="10753" width="8.7109375" style="2"/>
    <col min="10754" max="10754" width="17.28515625" style="2" customWidth="1"/>
    <col min="10755" max="10755" width="12.5703125" style="2" customWidth="1"/>
    <col min="10756" max="10756" width="13" style="2" customWidth="1"/>
    <col min="10757" max="10757" width="13.42578125" style="2" customWidth="1"/>
    <col min="10758" max="10758" width="19.5703125" style="2" customWidth="1"/>
    <col min="10759" max="10760" width="17.42578125" style="2" customWidth="1"/>
    <col min="10761" max="10761" width="19.5703125" style="2" customWidth="1"/>
    <col min="10762" max="10762" width="15.85546875" style="2" customWidth="1"/>
    <col min="10763" max="10763" width="14.5703125" style="2" customWidth="1"/>
    <col min="10764" max="10766" width="0" style="2" hidden="1" customWidth="1"/>
    <col min="10767" max="10768" width="14.42578125" style="2" customWidth="1"/>
    <col min="10769" max="10769" width="11.7109375" style="2" customWidth="1"/>
    <col min="10770" max="10770" width="13.28515625" style="2" customWidth="1"/>
    <col min="10771" max="10771" width="10.5703125" style="2" bestFit="1" customWidth="1"/>
    <col min="10772" max="10772" width="13.28515625" style="2" customWidth="1"/>
    <col min="10773" max="11009" width="8.7109375" style="2"/>
    <col min="11010" max="11010" width="17.28515625" style="2" customWidth="1"/>
    <col min="11011" max="11011" width="12.5703125" style="2" customWidth="1"/>
    <col min="11012" max="11012" width="13" style="2" customWidth="1"/>
    <col min="11013" max="11013" width="13.42578125" style="2" customWidth="1"/>
    <col min="11014" max="11014" width="19.5703125" style="2" customWidth="1"/>
    <col min="11015" max="11016" width="17.42578125" style="2" customWidth="1"/>
    <col min="11017" max="11017" width="19.5703125" style="2" customWidth="1"/>
    <col min="11018" max="11018" width="15.85546875" style="2" customWidth="1"/>
    <col min="11019" max="11019" width="14.5703125" style="2" customWidth="1"/>
    <col min="11020" max="11022" width="0" style="2" hidden="1" customWidth="1"/>
    <col min="11023" max="11024" width="14.42578125" style="2" customWidth="1"/>
    <col min="11025" max="11025" width="11.7109375" style="2" customWidth="1"/>
    <col min="11026" max="11026" width="13.28515625" style="2" customWidth="1"/>
    <col min="11027" max="11027" width="10.5703125" style="2" bestFit="1" customWidth="1"/>
    <col min="11028" max="11028" width="13.28515625" style="2" customWidth="1"/>
    <col min="11029" max="11265" width="8.7109375" style="2"/>
    <col min="11266" max="11266" width="17.28515625" style="2" customWidth="1"/>
    <col min="11267" max="11267" width="12.5703125" style="2" customWidth="1"/>
    <col min="11268" max="11268" width="13" style="2" customWidth="1"/>
    <col min="11269" max="11269" width="13.42578125" style="2" customWidth="1"/>
    <col min="11270" max="11270" width="19.5703125" style="2" customWidth="1"/>
    <col min="11271" max="11272" width="17.42578125" style="2" customWidth="1"/>
    <col min="11273" max="11273" width="19.5703125" style="2" customWidth="1"/>
    <col min="11274" max="11274" width="15.85546875" style="2" customWidth="1"/>
    <col min="11275" max="11275" width="14.5703125" style="2" customWidth="1"/>
    <col min="11276" max="11278" width="0" style="2" hidden="1" customWidth="1"/>
    <col min="11279" max="11280" width="14.42578125" style="2" customWidth="1"/>
    <col min="11281" max="11281" width="11.7109375" style="2" customWidth="1"/>
    <col min="11282" max="11282" width="13.28515625" style="2" customWidth="1"/>
    <col min="11283" max="11283" width="10.5703125" style="2" bestFit="1" customWidth="1"/>
    <col min="11284" max="11284" width="13.28515625" style="2" customWidth="1"/>
    <col min="11285" max="11521" width="8.7109375" style="2"/>
    <col min="11522" max="11522" width="17.28515625" style="2" customWidth="1"/>
    <col min="11523" max="11523" width="12.5703125" style="2" customWidth="1"/>
    <col min="11524" max="11524" width="13" style="2" customWidth="1"/>
    <col min="11525" max="11525" width="13.42578125" style="2" customWidth="1"/>
    <col min="11526" max="11526" width="19.5703125" style="2" customWidth="1"/>
    <col min="11527" max="11528" width="17.42578125" style="2" customWidth="1"/>
    <col min="11529" max="11529" width="19.5703125" style="2" customWidth="1"/>
    <col min="11530" max="11530" width="15.85546875" style="2" customWidth="1"/>
    <col min="11531" max="11531" width="14.5703125" style="2" customWidth="1"/>
    <col min="11532" max="11534" width="0" style="2" hidden="1" customWidth="1"/>
    <col min="11535" max="11536" width="14.42578125" style="2" customWidth="1"/>
    <col min="11537" max="11537" width="11.7109375" style="2" customWidth="1"/>
    <col min="11538" max="11538" width="13.28515625" style="2" customWidth="1"/>
    <col min="11539" max="11539" width="10.5703125" style="2" bestFit="1" customWidth="1"/>
    <col min="11540" max="11540" width="13.28515625" style="2" customWidth="1"/>
    <col min="11541" max="11777" width="8.7109375" style="2"/>
    <col min="11778" max="11778" width="17.28515625" style="2" customWidth="1"/>
    <col min="11779" max="11779" width="12.5703125" style="2" customWidth="1"/>
    <col min="11780" max="11780" width="13" style="2" customWidth="1"/>
    <col min="11781" max="11781" width="13.42578125" style="2" customWidth="1"/>
    <col min="11782" max="11782" width="19.5703125" style="2" customWidth="1"/>
    <col min="11783" max="11784" width="17.42578125" style="2" customWidth="1"/>
    <col min="11785" max="11785" width="19.5703125" style="2" customWidth="1"/>
    <col min="11786" max="11786" width="15.85546875" style="2" customWidth="1"/>
    <col min="11787" max="11787" width="14.5703125" style="2" customWidth="1"/>
    <col min="11788" max="11790" width="0" style="2" hidden="1" customWidth="1"/>
    <col min="11791" max="11792" width="14.42578125" style="2" customWidth="1"/>
    <col min="11793" max="11793" width="11.7109375" style="2" customWidth="1"/>
    <col min="11794" max="11794" width="13.28515625" style="2" customWidth="1"/>
    <col min="11795" max="11795" width="10.5703125" style="2" bestFit="1" customWidth="1"/>
    <col min="11796" max="11796" width="13.28515625" style="2" customWidth="1"/>
    <col min="11797" max="12033" width="8.7109375" style="2"/>
    <col min="12034" max="12034" width="17.28515625" style="2" customWidth="1"/>
    <col min="12035" max="12035" width="12.5703125" style="2" customWidth="1"/>
    <col min="12036" max="12036" width="13" style="2" customWidth="1"/>
    <col min="12037" max="12037" width="13.42578125" style="2" customWidth="1"/>
    <col min="12038" max="12038" width="19.5703125" style="2" customWidth="1"/>
    <col min="12039" max="12040" width="17.42578125" style="2" customWidth="1"/>
    <col min="12041" max="12041" width="19.5703125" style="2" customWidth="1"/>
    <col min="12042" max="12042" width="15.85546875" style="2" customWidth="1"/>
    <col min="12043" max="12043" width="14.5703125" style="2" customWidth="1"/>
    <col min="12044" max="12046" width="0" style="2" hidden="1" customWidth="1"/>
    <col min="12047" max="12048" width="14.42578125" style="2" customWidth="1"/>
    <col min="12049" max="12049" width="11.7109375" style="2" customWidth="1"/>
    <col min="12050" max="12050" width="13.28515625" style="2" customWidth="1"/>
    <col min="12051" max="12051" width="10.5703125" style="2" bestFit="1" customWidth="1"/>
    <col min="12052" max="12052" width="13.28515625" style="2" customWidth="1"/>
    <col min="12053" max="12289" width="8.7109375" style="2"/>
    <col min="12290" max="12290" width="17.28515625" style="2" customWidth="1"/>
    <col min="12291" max="12291" width="12.5703125" style="2" customWidth="1"/>
    <col min="12292" max="12292" width="13" style="2" customWidth="1"/>
    <col min="12293" max="12293" width="13.42578125" style="2" customWidth="1"/>
    <col min="12294" max="12294" width="19.5703125" style="2" customWidth="1"/>
    <col min="12295" max="12296" width="17.42578125" style="2" customWidth="1"/>
    <col min="12297" max="12297" width="19.5703125" style="2" customWidth="1"/>
    <col min="12298" max="12298" width="15.85546875" style="2" customWidth="1"/>
    <col min="12299" max="12299" width="14.5703125" style="2" customWidth="1"/>
    <col min="12300" max="12302" width="0" style="2" hidden="1" customWidth="1"/>
    <col min="12303" max="12304" width="14.42578125" style="2" customWidth="1"/>
    <col min="12305" max="12305" width="11.7109375" style="2" customWidth="1"/>
    <col min="12306" max="12306" width="13.28515625" style="2" customWidth="1"/>
    <col min="12307" max="12307" width="10.5703125" style="2" bestFit="1" customWidth="1"/>
    <col min="12308" max="12308" width="13.28515625" style="2" customWidth="1"/>
    <col min="12309" max="12545" width="8.7109375" style="2"/>
    <col min="12546" max="12546" width="17.28515625" style="2" customWidth="1"/>
    <col min="12547" max="12547" width="12.5703125" style="2" customWidth="1"/>
    <col min="12548" max="12548" width="13" style="2" customWidth="1"/>
    <col min="12549" max="12549" width="13.42578125" style="2" customWidth="1"/>
    <col min="12550" max="12550" width="19.5703125" style="2" customWidth="1"/>
    <col min="12551" max="12552" width="17.42578125" style="2" customWidth="1"/>
    <col min="12553" max="12553" width="19.5703125" style="2" customWidth="1"/>
    <col min="12554" max="12554" width="15.85546875" style="2" customWidth="1"/>
    <col min="12555" max="12555" width="14.5703125" style="2" customWidth="1"/>
    <col min="12556" max="12558" width="0" style="2" hidden="1" customWidth="1"/>
    <col min="12559" max="12560" width="14.42578125" style="2" customWidth="1"/>
    <col min="12561" max="12561" width="11.7109375" style="2" customWidth="1"/>
    <col min="12562" max="12562" width="13.28515625" style="2" customWidth="1"/>
    <col min="12563" max="12563" width="10.5703125" style="2" bestFit="1" customWidth="1"/>
    <col min="12564" max="12564" width="13.28515625" style="2" customWidth="1"/>
    <col min="12565" max="12801" width="8.7109375" style="2"/>
    <col min="12802" max="12802" width="17.28515625" style="2" customWidth="1"/>
    <col min="12803" max="12803" width="12.5703125" style="2" customWidth="1"/>
    <col min="12804" max="12804" width="13" style="2" customWidth="1"/>
    <col min="12805" max="12805" width="13.42578125" style="2" customWidth="1"/>
    <col min="12806" max="12806" width="19.5703125" style="2" customWidth="1"/>
    <col min="12807" max="12808" width="17.42578125" style="2" customWidth="1"/>
    <col min="12809" max="12809" width="19.5703125" style="2" customWidth="1"/>
    <col min="12810" max="12810" width="15.85546875" style="2" customWidth="1"/>
    <col min="12811" max="12811" width="14.5703125" style="2" customWidth="1"/>
    <col min="12812" max="12814" width="0" style="2" hidden="1" customWidth="1"/>
    <col min="12815" max="12816" width="14.42578125" style="2" customWidth="1"/>
    <col min="12817" max="12817" width="11.7109375" style="2" customWidth="1"/>
    <col min="12818" max="12818" width="13.28515625" style="2" customWidth="1"/>
    <col min="12819" max="12819" width="10.5703125" style="2" bestFit="1" customWidth="1"/>
    <col min="12820" max="12820" width="13.28515625" style="2" customWidth="1"/>
    <col min="12821" max="13057" width="8.7109375" style="2"/>
    <col min="13058" max="13058" width="17.28515625" style="2" customWidth="1"/>
    <col min="13059" max="13059" width="12.5703125" style="2" customWidth="1"/>
    <col min="13060" max="13060" width="13" style="2" customWidth="1"/>
    <col min="13061" max="13061" width="13.42578125" style="2" customWidth="1"/>
    <col min="13062" max="13062" width="19.5703125" style="2" customWidth="1"/>
    <col min="13063" max="13064" width="17.42578125" style="2" customWidth="1"/>
    <col min="13065" max="13065" width="19.5703125" style="2" customWidth="1"/>
    <col min="13066" max="13066" width="15.85546875" style="2" customWidth="1"/>
    <col min="13067" max="13067" width="14.5703125" style="2" customWidth="1"/>
    <col min="13068" max="13070" width="0" style="2" hidden="1" customWidth="1"/>
    <col min="13071" max="13072" width="14.42578125" style="2" customWidth="1"/>
    <col min="13073" max="13073" width="11.7109375" style="2" customWidth="1"/>
    <col min="13074" max="13074" width="13.28515625" style="2" customWidth="1"/>
    <col min="13075" max="13075" width="10.5703125" style="2" bestFit="1" customWidth="1"/>
    <col min="13076" max="13076" width="13.28515625" style="2" customWidth="1"/>
    <col min="13077" max="13313" width="8.7109375" style="2"/>
    <col min="13314" max="13314" width="17.28515625" style="2" customWidth="1"/>
    <col min="13315" max="13315" width="12.5703125" style="2" customWidth="1"/>
    <col min="13316" max="13316" width="13" style="2" customWidth="1"/>
    <col min="13317" max="13317" width="13.42578125" style="2" customWidth="1"/>
    <col min="13318" max="13318" width="19.5703125" style="2" customWidth="1"/>
    <col min="13319" max="13320" width="17.42578125" style="2" customWidth="1"/>
    <col min="13321" max="13321" width="19.5703125" style="2" customWidth="1"/>
    <col min="13322" max="13322" width="15.85546875" style="2" customWidth="1"/>
    <col min="13323" max="13323" width="14.5703125" style="2" customWidth="1"/>
    <col min="13324" max="13326" width="0" style="2" hidden="1" customWidth="1"/>
    <col min="13327" max="13328" width="14.42578125" style="2" customWidth="1"/>
    <col min="13329" max="13329" width="11.7109375" style="2" customWidth="1"/>
    <col min="13330" max="13330" width="13.28515625" style="2" customWidth="1"/>
    <col min="13331" max="13331" width="10.5703125" style="2" bestFit="1" customWidth="1"/>
    <col min="13332" max="13332" width="13.28515625" style="2" customWidth="1"/>
    <col min="13333" max="13569" width="8.7109375" style="2"/>
    <col min="13570" max="13570" width="17.28515625" style="2" customWidth="1"/>
    <col min="13571" max="13571" width="12.5703125" style="2" customWidth="1"/>
    <col min="13572" max="13572" width="13" style="2" customWidth="1"/>
    <col min="13573" max="13573" width="13.42578125" style="2" customWidth="1"/>
    <col min="13574" max="13574" width="19.5703125" style="2" customWidth="1"/>
    <col min="13575" max="13576" width="17.42578125" style="2" customWidth="1"/>
    <col min="13577" max="13577" width="19.5703125" style="2" customWidth="1"/>
    <col min="13578" max="13578" width="15.85546875" style="2" customWidth="1"/>
    <col min="13579" max="13579" width="14.5703125" style="2" customWidth="1"/>
    <col min="13580" max="13582" width="0" style="2" hidden="1" customWidth="1"/>
    <col min="13583" max="13584" width="14.42578125" style="2" customWidth="1"/>
    <col min="13585" max="13585" width="11.7109375" style="2" customWidth="1"/>
    <col min="13586" max="13586" width="13.28515625" style="2" customWidth="1"/>
    <col min="13587" max="13587" width="10.5703125" style="2" bestFit="1" customWidth="1"/>
    <col min="13588" max="13588" width="13.28515625" style="2" customWidth="1"/>
    <col min="13589" max="13825" width="8.7109375" style="2"/>
    <col min="13826" max="13826" width="17.28515625" style="2" customWidth="1"/>
    <col min="13827" max="13827" width="12.5703125" style="2" customWidth="1"/>
    <col min="13828" max="13828" width="13" style="2" customWidth="1"/>
    <col min="13829" max="13829" width="13.42578125" style="2" customWidth="1"/>
    <col min="13830" max="13830" width="19.5703125" style="2" customWidth="1"/>
    <col min="13831" max="13832" width="17.42578125" style="2" customWidth="1"/>
    <col min="13833" max="13833" width="19.5703125" style="2" customWidth="1"/>
    <col min="13834" max="13834" width="15.85546875" style="2" customWidth="1"/>
    <col min="13835" max="13835" width="14.5703125" style="2" customWidth="1"/>
    <col min="13836" max="13838" width="0" style="2" hidden="1" customWidth="1"/>
    <col min="13839" max="13840" width="14.42578125" style="2" customWidth="1"/>
    <col min="13841" max="13841" width="11.7109375" style="2" customWidth="1"/>
    <col min="13842" max="13842" width="13.28515625" style="2" customWidth="1"/>
    <col min="13843" max="13843" width="10.5703125" style="2" bestFit="1" customWidth="1"/>
    <col min="13844" max="13844" width="13.28515625" style="2" customWidth="1"/>
    <col min="13845" max="14081" width="8.7109375" style="2"/>
    <col min="14082" max="14082" width="17.28515625" style="2" customWidth="1"/>
    <col min="14083" max="14083" width="12.5703125" style="2" customWidth="1"/>
    <col min="14084" max="14084" width="13" style="2" customWidth="1"/>
    <col min="14085" max="14085" width="13.42578125" style="2" customWidth="1"/>
    <col min="14086" max="14086" width="19.5703125" style="2" customWidth="1"/>
    <col min="14087" max="14088" width="17.42578125" style="2" customWidth="1"/>
    <col min="14089" max="14089" width="19.5703125" style="2" customWidth="1"/>
    <col min="14090" max="14090" width="15.85546875" style="2" customWidth="1"/>
    <col min="14091" max="14091" width="14.5703125" style="2" customWidth="1"/>
    <col min="14092" max="14094" width="0" style="2" hidden="1" customWidth="1"/>
    <col min="14095" max="14096" width="14.42578125" style="2" customWidth="1"/>
    <col min="14097" max="14097" width="11.7109375" style="2" customWidth="1"/>
    <col min="14098" max="14098" width="13.28515625" style="2" customWidth="1"/>
    <col min="14099" max="14099" width="10.5703125" style="2" bestFit="1" customWidth="1"/>
    <col min="14100" max="14100" width="13.28515625" style="2" customWidth="1"/>
    <col min="14101" max="14337" width="8.7109375" style="2"/>
    <col min="14338" max="14338" width="17.28515625" style="2" customWidth="1"/>
    <col min="14339" max="14339" width="12.5703125" style="2" customWidth="1"/>
    <col min="14340" max="14340" width="13" style="2" customWidth="1"/>
    <col min="14341" max="14341" width="13.42578125" style="2" customWidth="1"/>
    <col min="14342" max="14342" width="19.5703125" style="2" customWidth="1"/>
    <col min="14343" max="14344" width="17.42578125" style="2" customWidth="1"/>
    <col min="14345" max="14345" width="19.5703125" style="2" customWidth="1"/>
    <col min="14346" max="14346" width="15.85546875" style="2" customWidth="1"/>
    <col min="14347" max="14347" width="14.5703125" style="2" customWidth="1"/>
    <col min="14348" max="14350" width="0" style="2" hidden="1" customWidth="1"/>
    <col min="14351" max="14352" width="14.42578125" style="2" customWidth="1"/>
    <col min="14353" max="14353" width="11.7109375" style="2" customWidth="1"/>
    <col min="14354" max="14354" width="13.28515625" style="2" customWidth="1"/>
    <col min="14355" max="14355" width="10.5703125" style="2" bestFit="1" customWidth="1"/>
    <col min="14356" max="14356" width="13.28515625" style="2" customWidth="1"/>
    <col min="14357" max="14593" width="8.7109375" style="2"/>
    <col min="14594" max="14594" width="17.28515625" style="2" customWidth="1"/>
    <col min="14595" max="14595" width="12.5703125" style="2" customWidth="1"/>
    <col min="14596" max="14596" width="13" style="2" customWidth="1"/>
    <col min="14597" max="14597" width="13.42578125" style="2" customWidth="1"/>
    <col min="14598" max="14598" width="19.5703125" style="2" customWidth="1"/>
    <col min="14599" max="14600" width="17.42578125" style="2" customWidth="1"/>
    <col min="14601" max="14601" width="19.5703125" style="2" customWidth="1"/>
    <col min="14602" max="14602" width="15.85546875" style="2" customWidth="1"/>
    <col min="14603" max="14603" width="14.5703125" style="2" customWidth="1"/>
    <col min="14604" max="14606" width="0" style="2" hidden="1" customWidth="1"/>
    <col min="14607" max="14608" width="14.42578125" style="2" customWidth="1"/>
    <col min="14609" max="14609" width="11.7109375" style="2" customWidth="1"/>
    <col min="14610" max="14610" width="13.28515625" style="2" customWidth="1"/>
    <col min="14611" max="14611" width="10.5703125" style="2" bestFit="1" customWidth="1"/>
    <col min="14612" max="14612" width="13.28515625" style="2" customWidth="1"/>
    <col min="14613" max="14849" width="8.7109375" style="2"/>
    <col min="14850" max="14850" width="17.28515625" style="2" customWidth="1"/>
    <col min="14851" max="14851" width="12.5703125" style="2" customWidth="1"/>
    <col min="14852" max="14852" width="13" style="2" customWidth="1"/>
    <col min="14853" max="14853" width="13.42578125" style="2" customWidth="1"/>
    <col min="14854" max="14854" width="19.5703125" style="2" customWidth="1"/>
    <col min="14855" max="14856" width="17.42578125" style="2" customWidth="1"/>
    <col min="14857" max="14857" width="19.5703125" style="2" customWidth="1"/>
    <col min="14858" max="14858" width="15.85546875" style="2" customWidth="1"/>
    <col min="14859" max="14859" width="14.5703125" style="2" customWidth="1"/>
    <col min="14860" max="14862" width="0" style="2" hidden="1" customWidth="1"/>
    <col min="14863" max="14864" width="14.42578125" style="2" customWidth="1"/>
    <col min="14865" max="14865" width="11.7109375" style="2" customWidth="1"/>
    <col min="14866" max="14866" width="13.28515625" style="2" customWidth="1"/>
    <col min="14867" max="14867" width="10.5703125" style="2" bestFit="1" customWidth="1"/>
    <col min="14868" max="14868" width="13.28515625" style="2" customWidth="1"/>
    <col min="14869" max="15105" width="8.7109375" style="2"/>
    <col min="15106" max="15106" width="17.28515625" style="2" customWidth="1"/>
    <col min="15107" max="15107" width="12.5703125" style="2" customWidth="1"/>
    <col min="15108" max="15108" width="13" style="2" customWidth="1"/>
    <col min="15109" max="15109" width="13.42578125" style="2" customWidth="1"/>
    <col min="15110" max="15110" width="19.5703125" style="2" customWidth="1"/>
    <col min="15111" max="15112" width="17.42578125" style="2" customWidth="1"/>
    <col min="15113" max="15113" width="19.5703125" style="2" customWidth="1"/>
    <col min="15114" max="15114" width="15.85546875" style="2" customWidth="1"/>
    <col min="15115" max="15115" width="14.5703125" style="2" customWidth="1"/>
    <col min="15116" max="15118" width="0" style="2" hidden="1" customWidth="1"/>
    <col min="15119" max="15120" width="14.42578125" style="2" customWidth="1"/>
    <col min="15121" max="15121" width="11.7109375" style="2" customWidth="1"/>
    <col min="15122" max="15122" width="13.28515625" style="2" customWidth="1"/>
    <col min="15123" max="15123" width="10.5703125" style="2" bestFit="1" customWidth="1"/>
    <col min="15124" max="15124" width="13.28515625" style="2" customWidth="1"/>
    <col min="15125" max="15361" width="8.7109375" style="2"/>
    <col min="15362" max="15362" width="17.28515625" style="2" customWidth="1"/>
    <col min="15363" max="15363" width="12.5703125" style="2" customWidth="1"/>
    <col min="15364" max="15364" width="13" style="2" customWidth="1"/>
    <col min="15365" max="15365" width="13.42578125" style="2" customWidth="1"/>
    <col min="15366" max="15366" width="19.5703125" style="2" customWidth="1"/>
    <col min="15367" max="15368" width="17.42578125" style="2" customWidth="1"/>
    <col min="15369" max="15369" width="19.5703125" style="2" customWidth="1"/>
    <col min="15370" max="15370" width="15.85546875" style="2" customWidth="1"/>
    <col min="15371" max="15371" width="14.5703125" style="2" customWidth="1"/>
    <col min="15372" max="15374" width="0" style="2" hidden="1" customWidth="1"/>
    <col min="15375" max="15376" width="14.42578125" style="2" customWidth="1"/>
    <col min="15377" max="15377" width="11.7109375" style="2" customWidth="1"/>
    <col min="15378" max="15378" width="13.28515625" style="2" customWidth="1"/>
    <col min="15379" max="15379" width="10.5703125" style="2" bestFit="1" customWidth="1"/>
    <col min="15380" max="15380" width="13.28515625" style="2" customWidth="1"/>
    <col min="15381" max="15617" width="8.7109375" style="2"/>
    <col min="15618" max="15618" width="17.28515625" style="2" customWidth="1"/>
    <col min="15619" max="15619" width="12.5703125" style="2" customWidth="1"/>
    <col min="15620" max="15620" width="13" style="2" customWidth="1"/>
    <col min="15621" max="15621" width="13.42578125" style="2" customWidth="1"/>
    <col min="15622" max="15622" width="19.5703125" style="2" customWidth="1"/>
    <col min="15623" max="15624" width="17.42578125" style="2" customWidth="1"/>
    <col min="15625" max="15625" width="19.5703125" style="2" customWidth="1"/>
    <col min="15626" max="15626" width="15.85546875" style="2" customWidth="1"/>
    <col min="15627" max="15627" width="14.5703125" style="2" customWidth="1"/>
    <col min="15628" max="15630" width="0" style="2" hidden="1" customWidth="1"/>
    <col min="15631" max="15632" width="14.42578125" style="2" customWidth="1"/>
    <col min="15633" max="15633" width="11.7109375" style="2" customWidth="1"/>
    <col min="15634" max="15634" width="13.28515625" style="2" customWidth="1"/>
    <col min="15635" max="15635" width="10.5703125" style="2" bestFit="1" customWidth="1"/>
    <col min="15636" max="15636" width="13.28515625" style="2" customWidth="1"/>
    <col min="15637" max="15873" width="8.7109375" style="2"/>
    <col min="15874" max="15874" width="17.28515625" style="2" customWidth="1"/>
    <col min="15875" max="15875" width="12.5703125" style="2" customWidth="1"/>
    <col min="15876" max="15876" width="13" style="2" customWidth="1"/>
    <col min="15877" max="15877" width="13.42578125" style="2" customWidth="1"/>
    <col min="15878" max="15878" width="19.5703125" style="2" customWidth="1"/>
    <col min="15879" max="15880" width="17.42578125" style="2" customWidth="1"/>
    <col min="15881" max="15881" width="19.5703125" style="2" customWidth="1"/>
    <col min="15882" max="15882" width="15.85546875" style="2" customWidth="1"/>
    <col min="15883" max="15883" width="14.5703125" style="2" customWidth="1"/>
    <col min="15884" max="15886" width="0" style="2" hidden="1" customWidth="1"/>
    <col min="15887" max="15888" width="14.42578125" style="2" customWidth="1"/>
    <col min="15889" max="15889" width="11.7109375" style="2" customWidth="1"/>
    <col min="15890" max="15890" width="13.28515625" style="2" customWidth="1"/>
    <col min="15891" max="15891" width="10.5703125" style="2" bestFit="1" customWidth="1"/>
    <col min="15892" max="15892" width="13.28515625" style="2" customWidth="1"/>
    <col min="15893" max="16129" width="8.7109375" style="2"/>
    <col min="16130" max="16130" width="17.28515625" style="2" customWidth="1"/>
    <col min="16131" max="16131" width="12.5703125" style="2" customWidth="1"/>
    <col min="16132" max="16132" width="13" style="2" customWidth="1"/>
    <col min="16133" max="16133" width="13.42578125" style="2" customWidth="1"/>
    <col min="16134" max="16134" width="19.5703125" style="2" customWidth="1"/>
    <col min="16135" max="16136" width="17.42578125" style="2" customWidth="1"/>
    <col min="16137" max="16137" width="19.5703125" style="2" customWidth="1"/>
    <col min="16138" max="16138" width="15.85546875" style="2" customWidth="1"/>
    <col min="16139" max="16139" width="14.5703125" style="2" customWidth="1"/>
    <col min="16140" max="16142" width="0" style="2" hidden="1" customWidth="1"/>
    <col min="16143" max="16144" width="14.42578125" style="2" customWidth="1"/>
    <col min="16145" max="16145" width="11.7109375" style="2" customWidth="1"/>
    <col min="16146" max="16146" width="13.28515625" style="2" customWidth="1"/>
    <col min="16147" max="16147" width="10.5703125" style="2" bestFit="1" customWidth="1"/>
    <col min="16148" max="16148" width="13.28515625" style="2" customWidth="1"/>
    <col min="16149" max="16384" width="8.7109375" style="2"/>
  </cols>
  <sheetData>
    <row r="2" spans="1:20" ht="21">
      <c r="A2" s="1" t="s">
        <v>0</v>
      </c>
    </row>
    <row r="3" spans="1:20">
      <c r="A3" s="3" t="str">
        <f>'[43]Air Bawah Tanah'!A3</f>
        <v>Bulan :  Agustus 2020</v>
      </c>
      <c r="P3" s="4"/>
    </row>
    <row r="4" spans="1:20">
      <c r="L4" s="2" t="s">
        <v>1</v>
      </c>
      <c r="M4" s="2" t="s">
        <v>2</v>
      </c>
    </row>
    <row r="5" spans="1:20" ht="32.25" customHeight="1">
      <c r="A5" s="5" t="s">
        <v>3</v>
      </c>
      <c r="B5" s="5" t="s">
        <v>4</v>
      </c>
      <c r="C5" s="5" t="s">
        <v>5</v>
      </c>
      <c r="D5" s="5" t="s">
        <v>25</v>
      </c>
      <c r="E5" s="6" t="s">
        <v>6</v>
      </c>
      <c r="F5" s="7" t="s">
        <v>7</v>
      </c>
      <c r="G5" s="8" t="s">
        <v>8</v>
      </c>
      <c r="H5" s="9" t="s">
        <v>9</v>
      </c>
      <c r="I5" s="10" t="s">
        <v>10</v>
      </c>
      <c r="J5" s="6" t="s">
        <v>11</v>
      </c>
      <c r="L5" s="11">
        <v>3400</v>
      </c>
      <c r="M5" s="11">
        <v>12000</v>
      </c>
      <c r="O5" s="12" t="s">
        <v>12</v>
      </c>
      <c r="P5" s="12"/>
    </row>
    <row r="6" spans="1:20" ht="24.95" customHeight="1">
      <c r="A6" s="13" t="s">
        <v>13</v>
      </c>
      <c r="B6" s="47" t="s">
        <v>23</v>
      </c>
      <c r="C6" s="48" t="s">
        <v>23</v>
      </c>
      <c r="D6" s="23" t="s">
        <v>23</v>
      </c>
      <c r="E6" s="49" t="s">
        <v>23</v>
      </c>
      <c r="F6" s="17">
        <v>0</v>
      </c>
      <c r="G6" s="17">
        <v>0</v>
      </c>
      <c r="H6" s="17">
        <v>0</v>
      </c>
      <c r="I6" s="20">
        <f>(F6*3850)+(G6*16500)+(H6*19500)</f>
        <v>0</v>
      </c>
      <c r="J6" s="21" t="e">
        <f>I6/E6</f>
        <v>#VALUE!</v>
      </c>
      <c r="L6" s="11">
        <f t="shared" ref="L6:L11" si="0">F6*$L$5</f>
        <v>0</v>
      </c>
      <c r="M6" s="11">
        <f>G6*$M$5</f>
        <v>0</v>
      </c>
      <c r="N6" s="11">
        <f>L6+M6</f>
        <v>0</v>
      </c>
      <c r="O6" s="22">
        <f>F6/30</f>
        <v>0</v>
      </c>
      <c r="P6" s="22">
        <f>O6*220</f>
        <v>0</v>
      </c>
      <c r="Q6" s="22">
        <f t="shared" ref="Q6:Q11" si="1">G6/30</f>
        <v>0</v>
      </c>
      <c r="R6" s="22">
        <f t="shared" ref="R6:R11" si="2">Q6*220</f>
        <v>0</v>
      </c>
      <c r="S6" s="4"/>
    </row>
    <row r="7" spans="1:20" ht="24.95" customHeight="1">
      <c r="A7" s="13" t="s">
        <v>14</v>
      </c>
      <c r="B7" s="47" t="s">
        <v>23</v>
      </c>
      <c r="C7" s="23" t="s">
        <v>23</v>
      </c>
      <c r="D7" s="23" t="s">
        <v>23</v>
      </c>
      <c r="E7" s="49" t="s">
        <v>23</v>
      </c>
      <c r="F7" s="50">
        <v>0</v>
      </c>
      <c r="G7" s="24">
        <v>0</v>
      </c>
      <c r="H7" s="51">
        <v>0</v>
      </c>
      <c r="I7" s="27">
        <f>(F7*3850)+(G7*16500)+(H7*19500)</f>
        <v>0</v>
      </c>
      <c r="J7" s="21">
        <v>0</v>
      </c>
      <c r="L7" s="11">
        <f t="shared" si="0"/>
        <v>0</v>
      </c>
      <c r="M7" s="2">
        <v>0</v>
      </c>
      <c r="N7" s="11">
        <f>L7+M7</f>
        <v>0</v>
      </c>
      <c r="O7" s="22"/>
      <c r="P7" s="22"/>
      <c r="Q7" s="22">
        <f t="shared" si="1"/>
        <v>0</v>
      </c>
      <c r="R7" s="22">
        <f t="shared" si="2"/>
        <v>0</v>
      </c>
    </row>
    <row r="8" spans="1:20" ht="24.95" customHeight="1">
      <c r="A8" s="13" t="s">
        <v>17</v>
      </c>
      <c r="B8" s="52">
        <v>7.2</v>
      </c>
      <c r="C8" s="53">
        <v>18</v>
      </c>
      <c r="D8" s="23">
        <f t="shared" ref="D8:D11" si="3">E8*1000/2678400</f>
        <v>2.4022401433691756</v>
      </c>
      <c r="E8" s="49">
        <v>6434.16</v>
      </c>
      <c r="F8" s="24">
        <v>150</v>
      </c>
      <c r="G8" s="28">
        <v>0</v>
      </c>
      <c r="H8" s="29">
        <v>650</v>
      </c>
      <c r="I8" s="27">
        <f>(F8*3850)+(G8*16500)+(H8*17600)</f>
        <v>12017500</v>
      </c>
      <c r="J8" s="21">
        <f>I8/E8</f>
        <v>1867.7651783605008</v>
      </c>
      <c r="K8" s="4"/>
      <c r="L8" s="11">
        <f t="shared" si="0"/>
        <v>510000</v>
      </c>
      <c r="M8" s="11">
        <f>G8*$M$5</f>
        <v>0</v>
      </c>
      <c r="N8" s="11">
        <f>L8+M8</f>
        <v>510000</v>
      </c>
      <c r="O8" s="22">
        <f>F8/30</f>
        <v>5</v>
      </c>
      <c r="P8" s="22">
        <f>O8*220</f>
        <v>1100</v>
      </c>
      <c r="Q8" s="22">
        <f t="shared" si="1"/>
        <v>0</v>
      </c>
      <c r="R8" s="22">
        <f t="shared" si="2"/>
        <v>0</v>
      </c>
    </row>
    <row r="9" spans="1:20" ht="24.95" customHeight="1">
      <c r="A9" s="13" t="s">
        <v>18</v>
      </c>
      <c r="B9" s="54" t="s">
        <v>23</v>
      </c>
      <c r="C9" s="55" t="s">
        <v>23</v>
      </c>
      <c r="D9" s="23" t="s">
        <v>23</v>
      </c>
      <c r="E9" s="49" t="s">
        <v>23</v>
      </c>
      <c r="F9" s="24">
        <v>0</v>
      </c>
      <c r="G9" s="28">
        <v>0</v>
      </c>
      <c r="H9" s="29">
        <v>0</v>
      </c>
      <c r="I9" s="27">
        <f>(F9*3850)+(G9*16500)+(H9*17600)</f>
        <v>0</v>
      </c>
      <c r="J9" s="21">
        <v>0</v>
      </c>
      <c r="K9" s="4"/>
      <c r="L9" s="11">
        <f t="shared" si="0"/>
        <v>0</v>
      </c>
      <c r="M9" s="31">
        <v>0</v>
      </c>
      <c r="N9" s="11">
        <f>L9+M9</f>
        <v>0</v>
      </c>
      <c r="O9" s="22"/>
      <c r="P9" s="22"/>
      <c r="Q9" s="22">
        <f t="shared" si="1"/>
        <v>0</v>
      </c>
      <c r="R9" s="22">
        <f t="shared" si="2"/>
        <v>0</v>
      </c>
    </row>
    <row r="10" spans="1:20" ht="24.95" customHeight="1">
      <c r="A10" s="13" t="s">
        <v>19</v>
      </c>
      <c r="B10" s="52">
        <v>7.3</v>
      </c>
      <c r="C10" s="53">
        <v>10</v>
      </c>
      <c r="D10" s="23">
        <f t="shared" si="3"/>
        <v>7.5451276881720428</v>
      </c>
      <c r="E10" s="49">
        <v>20208.87</v>
      </c>
      <c r="F10" s="24">
        <v>50</v>
      </c>
      <c r="G10" s="28">
        <v>0</v>
      </c>
      <c r="H10" s="29">
        <v>350</v>
      </c>
      <c r="I10" s="27">
        <f>(F10*3850)+(G10*16500)+(H10*17600)</f>
        <v>6352500</v>
      </c>
      <c r="J10" s="21">
        <f>I10/E10</f>
        <v>314.34216757295189</v>
      </c>
      <c r="K10" s="4"/>
      <c r="L10" s="11">
        <f t="shared" si="0"/>
        <v>170000</v>
      </c>
      <c r="M10" s="31"/>
      <c r="N10" s="11"/>
      <c r="O10" s="22">
        <f>F10/30</f>
        <v>1.6666666666666667</v>
      </c>
      <c r="P10" s="22">
        <f>O10*220</f>
        <v>366.66666666666669</v>
      </c>
      <c r="Q10" s="22">
        <f t="shared" si="1"/>
        <v>0</v>
      </c>
      <c r="R10" s="22">
        <f t="shared" si="2"/>
        <v>0</v>
      </c>
    </row>
    <row r="11" spans="1:20" ht="24.95" customHeight="1">
      <c r="A11" s="13" t="s">
        <v>20</v>
      </c>
      <c r="B11" s="52">
        <v>7.1</v>
      </c>
      <c r="C11" s="53">
        <v>13</v>
      </c>
      <c r="D11" s="23">
        <f t="shared" si="3"/>
        <v>69.653397550776589</v>
      </c>
      <c r="E11" s="49">
        <v>186559.66</v>
      </c>
      <c r="F11" s="33">
        <v>4075</v>
      </c>
      <c r="G11" s="34">
        <v>0</v>
      </c>
      <c r="H11" s="29">
        <v>4300</v>
      </c>
      <c r="I11" s="27">
        <f>(F11*3850)+(G11*16500)+(H11*17600)</f>
        <v>91368750</v>
      </c>
      <c r="J11" s="21">
        <f>I11/E11</f>
        <v>489.75619916974546</v>
      </c>
      <c r="K11" s="4"/>
      <c r="L11" s="11">
        <f t="shared" si="0"/>
        <v>13855000</v>
      </c>
      <c r="M11" s="31"/>
      <c r="N11" s="11"/>
      <c r="O11" s="22">
        <f>F11/30</f>
        <v>135.83333333333334</v>
      </c>
      <c r="P11" s="22">
        <f>O11*220</f>
        <v>29883.333333333336</v>
      </c>
      <c r="Q11" s="22">
        <f t="shared" si="1"/>
        <v>0</v>
      </c>
      <c r="R11" s="22">
        <f t="shared" si="2"/>
        <v>0</v>
      </c>
    </row>
    <row r="12" spans="1:20" ht="24.95" customHeight="1">
      <c r="A12" s="13" t="s">
        <v>21</v>
      </c>
      <c r="B12" s="54" t="s">
        <v>23</v>
      </c>
      <c r="C12" s="54" t="s">
        <v>23</v>
      </c>
      <c r="D12" s="23" t="s">
        <v>23</v>
      </c>
      <c r="E12" s="49" t="s">
        <v>23</v>
      </c>
      <c r="F12" s="33">
        <v>0</v>
      </c>
      <c r="G12" s="34">
        <v>0</v>
      </c>
      <c r="H12" s="35">
        <v>0</v>
      </c>
      <c r="I12" s="27">
        <f>(F12*3850)+(G12*16500)+(H12*17600)</f>
        <v>0</v>
      </c>
      <c r="J12" s="21">
        <v>0</v>
      </c>
      <c r="L12" s="11">
        <f>F11*$L$5</f>
        <v>13855000</v>
      </c>
      <c r="M12" s="31"/>
      <c r="N12" s="11"/>
      <c r="O12" s="22"/>
      <c r="P12" s="22">
        <f>SUM(P6:P11)</f>
        <v>31350.000000000004</v>
      </c>
      <c r="Q12" s="12"/>
      <c r="R12" s="22">
        <f>SUM(R6:R11)</f>
        <v>0</v>
      </c>
    </row>
    <row r="13" spans="1:20" ht="24.95" customHeight="1">
      <c r="A13" s="36" t="s">
        <v>22</v>
      </c>
      <c r="B13" s="37">
        <f>AVERAGE(B6:B11)</f>
        <v>7.2</v>
      </c>
      <c r="C13" s="38">
        <f>AVERAGE(C6:C11)</f>
        <v>13.666666666666666</v>
      </c>
      <c r="D13" s="37">
        <f>AVERAGE(D6:D12)</f>
        <v>26.533588460772602</v>
      </c>
      <c r="E13" s="39">
        <f>SUM(E6:E11)</f>
        <v>213202.69</v>
      </c>
      <c r="F13" s="39">
        <f>SUM(F6:F12)</f>
        <v>4275</v>
      </c>
      <c r="G13" s="39">
        <f>SUM(G6:G12)</f>
        <v>0</v>
      </c>
      <c r="H13" s="39">
        <f>SUM(H6:H12)</f>
        <v>5300</v>
      </c>
      <c r="I13" s="40">
        <f>SUM(I6:I12)</f>
        <v>109738750</v>
      </c>
      <c r="J13" s="40">
        <f>I13/E13</f>
        <v>514.71559763153084</v>
      </c>
      <c r="O13" s="41"/>
      <c r="Q13" s="12"/>
      <c r="R13" s="12"/>
    </row>
    <row r="14" spans="1:20">
      <c r="N14" s="42"/>
      <c r="Q14" s="12"/>
      <c r="R14" s="12"/>
      <c r="T14" s="43"/>
    </row>
    <row r="15" spans="1:20">
      <c r="E15" s="44"/>
      <c r="F15" s="45">
        <f>F13*3850</f>
        <v>16458750</v>
      </c>
      <c r="G15" s="22">
        <f>G13*16500</f>
        <v>0</v>
      </c>
      <c r="H15" s="22"/>
      <c r="I15" s="45">
        <f>F15+G15</f>
        <v>16458750</v>
      </c>
      <c r="T15" s="4"/>
    </row>
    <row r="16" spans="1:20">
      <c r="F16" s="12"/>
      <c r="G16" s="12"/>
      <c r="H16" s="12"/>
      <c r="I16" s="46">
        <f>I15/E13</f>
        <v>77.197665751778274</v>
      </c>
    </row>
    <row r="17" spans="4:4">
      <c r="D17" s="2" t="s">
        <v>26</v>
      </c>
    </row>
  </sheetData>
  <sheetProtection selectLockedCells="1" selectUnlockedCells="1"/>
  <pageMargins left="0.7" right="0.7" top="0.75" bottom="0.75" header="0.51180555555555551" footer="0.51180555555555551"/>
  <pageSetup firstPageNumber="0" orientation="portrait" horizontalDpi="300" verticalDpi="300" r:id="rId1"/>
  <headerFooter alignWithMargins="0"/>
  <legacy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4">
    <tabColor rgb="FF00B050"/>
  </sheetPr>
  <dimension ref="A2:T16"/>
  <sheetViews>
    <sheetView zoomScale="85" zoomScaleNormal="85" workbookViewId="0">
      <selection activeCell="C19" sqref="C19"/>
    </sheetView>
  </sheetViews>
  <sheetFormatPr defaultRowHeight="15"/>
  <cols>
    <col min="1" max="1" width="17.28515625" style="2" customWidth="1"/>
    <col min="2" max="2" width="12.5703125" style="2" customWidth="1"/>
    <col min="3" max="3" width="13" style="2" customWidth="1"/>
    <col min="4" max="4" width="18" style="2" bestFit="1" customWidth="1"/>
    <col min="5" max="5" width="13.42578125" style="2" customWidth="1"/>
    <col min="6" max="6" width="19.5703125" style="2" customWidth="1"/>
    <col min="7" max="8" width="17.42578125" style="2" customWidth="1"/>
    <col min="9" max="9" width="19.5703125" style="2" customWidth="1"/>
    <col min="10" max="10" width="15.85546875" style="2" customWidth="1"/>
    <col min="11" max="11" width="14.5703125" style="2" customWidth="1"/>
    <col min="12" max="14" width="0" style="2" hidden="1" customWidth="1"/>
    <col min="15" max="16" width="14.42578125" style="2" customWidth="1"/>
    <col min="17" max="17" width="11.7109375" style="2" customWidth="1"/>
    <col min="18" max="18" width="13.28515625" style="2" customWidth="1"/>
    <col min="19" max="19" width="10.5703125" style="2" bestFit="1" customWidth="1"/>
    <col min="20" max="20" width="13.28515625" style="2" customWidth="1"/>
    <col min="21" max="257" width="8.7109375" style="2"/>
    <col min="258" max="258" width="17.28515625" style="2" customWidth="1"/>
    <col min="259" max="259" width="12.5703125" style="2" customWidth="1"/>
    <col min="260" max="260" width="13" style="2" customWidth="1"/>
    <col min="261" max="261" width="13.42578125" style="2" customWidth="1"/>
    <col min="262" max="262" width="19.5703125" style="2" customWidth="1"/>
    <col min="263" max="264" width="17.42578125" style="2" customWidth="1"/>
    <col min="265" max="265" width="19.5703125" style="2" customWidth="1"/>
    <col min="266" max="266" width="15.85546875" style="2" customWidth="1"/>
    <col min="267" max="267" width="14.5703125" style="2" customWidth="1"/>
    <col min="268" max="270" width="0" style="2" hidden="1" customWidth="1"/>
    <col min="271" max="272" width="14.42578125" style="2" customWidth="1"/>
    <col min="273" max="273" width="11.7109375" style="2" customWidth="1"/>
    <col min="274" max="274" width="13.28515625" style="2" customWidth="1"/>
    <col min="275" max="275" width="10.5703125" style="2" bestFit="1" customWidth="1"/>
    <col min="276" max="276" width="13.28515625" style="2" customWidth="1"/>
    <col min="277" max="513" width="8.7109375" style="2"/>
    <col min="514" max="514" width="17.28515625" style="2" customWidth="1"/>
    <col min="515" max="515" width="12.5703125" style="2" customWidth="1"/>
    <col min="516" max="516" width="13" style="2" customWidth="1"/>
    <col min="517" max="517" width="13.42578125" style="2" customWidth="1"/>
    <col min="518" max="518" width="19.5703125" style="2" customWidth="1"/>
    <col min="519" max="520" width="17.42578125" style="2" customWidth="1"/>
    <col min="521" max="521" width="19.5703125" style="2" customWidth="1"/>
    <col min="522" max="522" width="15.85546875" style="2" customWidth="1"/>
    <col min="523" max="523" width="14.5703125" style="2" customWidth="1"/>
    <col min="524" max="526" width="0" style="2" hidden="1" customWidth="1"/>
    <col min="527" max="528" width="14.42578125" style="2" customWidth="1"/>
    <col min="529" max="529" width="11.7109375" style="2" customWidth="1"/>
    <col min="530" max="530" width="13.28515625" style="2" customWidth="1"/>
    <col min="531" max="531" width="10.5703125" style="2" bestFit="1" customWidth="1"/>
    <col min="532" max="532" width="13.28515625" style="2" customWidth="1"/>
    <col min="533" max="769" width="8.7109375" style="2"/>
    <col min="770" max="770" width="17.28515625" style="2" customWidth="1"/>
    <col min="771" max="771" width="12.5703125" style="2" customWidth="1"/>
    <col min="772" max="772" width="13" style="2" customWidth="1"/>
    <col min="773" max="773" width="13.42578125" style="2" customWidth="1"/>
    <col min="774" max="774" width="19.5703125" style="2" customWidth="1"/>
    <col min="775" max="776" width="17.42578125" style="2" customWidth="1"/>
    <col min="777" max="777" width="19.5703125" style="2" customWidth="1"/>
    <col min="778" max="778" width="15.85546875" style="2" customWidth="1"/>
    <col min="779" max="779" width="14.5703125" style="2" customWidth="1"/>
    <col min="780" max="782" width="0" style="2" hidden="1" customWidth="1"/>
    <col min="783" max="784" width="14.42578125" style="2" customWidth="1"/>
    <col min="785" max="785" width="11.7109375" style="2" customWidth="1"/>
    <col min="786" max="786" width="13.28515625" style="2" customWidth="1"/>
    <col min="787" max="787" width="10.5703125" style="2" bestFit="1" customWidth="1"/>
    <col min="788" max="788" width="13.28515625" style="2" customWidth="1"/>
    <col min="789" max="1025" width="8.7109375" style="2"/>
    <col min="1026" max="1026" width="17.28515625" style="2" customWidth="1"/>
    <col min="1027" max="1027" width="12.5703125" style="2" customWidth="1"/>
    <col min="1028" max="1028" width="13" style="2" customWidth="1"/>
    <col min="1029" max="1029" width="13.42578125" style="2" customWidth="1"/>
    <col min="1030" max="1030" width="19.5703125" style="2" customWidth="1"/>
    <col min="1031" max="1032" width="17.42578125" style="2" customWidth="1"/>
    <col min="1033" max="1033" width="19.5703125" style="2" customWidth="1"/>
    <col min="1034" max="1034" width="15.85546875" style="2" customWidth="1"/>
    <col min="1035" max="1035" width="14.5703125" style="2" customWidth="1"/>
    <col min="1036" max="1038" width="0" style="2" hidden="1" customWidth="1"/>
    <col min="1039" max="1040" width="14.42578125" style="2" customWidth="1"/>
    <col min="1041" max="1041" width="11.7109375" style="2" customWidth="1"/>
    <col min="1042" max="1042" width="13.28515625" style="2" customWidth="1"/>
    <col min="1043" max="1043" width="10.5703125" style="2" bestFit="1" customWidth="1"/>
    <col min="1044" max="1044" width="13.28515625" style="2" customWidth="1"/>
    <col min="1045" max="1281" width="8.7109375" style="2"/>
    <col min="1282" max="1282" width="17.28515625" style="2" customWidth="1"/>
    <col min="1283" max="1283" width="12.5703125" style="2" customWidth="1"/>
    <col min="1284" max="1284" width="13" style="2" customWidth="1"/>
    <col min="1285" max="1285" width="13.42578125" style="2" customWidth="1"/>
    <col min="1286" max="1286" width="19.5703125" style="2" customWidth="1"/>
    <col min="1287" max="1288" width="17.42578125" style="2" customWidth="1"/>
    <col min="1289" max="1289" width="19.5703125" style="2" customWidth="1"/>
    <col min="1290" max="1290" width="15.85546875" style="2" customWidth="1"/>
    <col min="1291" max="1291" width="14.5703125" style="2" customWidth="1"/>
    <col min="1292" max="1294" width="0" style="2" hidden="1" customWidth="1"/>
    <col min="1295" max="1296" width="14.42578125" style="2" customWidth="1"/>
    <col min="1297" max="1297" width="11.7109375" style="2" customWidth="1"/>
    <col min="1298" max="1298" width="13.28515625" style="2" customWidth="1"/>
    <col min="1299" max="1299" width="10.5703125" style="2" bestFit="1" customWidth="1"/>
    <col min="1300" max="1300" width="13.28515625" style="2" customWidth="1"/>
    <col min="1301" max="1537" width="8.7109375" style="2"/>
    <col min="1538" max="1538" width="17.28515625" style="2" customWidth="1"/>
    <col min="1539" max="1539" width="12.5703125" style="2" customWidth="1"/>
    <col min="1540" max="1540" width="13" style="2" customWidth="1"/>
    <col min="1541" max="1541" width="13.42578125" style="2" customWidth="1"/>
    <col min="1542" max="1542" width="19.5703125" style="2" customWidth="1"/>
    <col min="1543" max="1544" width="17.42578125" style="2" customWidth="1"/>
    <col min="1545" max="1545" width="19.5703125" style="2" customWidth="1"/>
    <col min="1546" max="1546" width="15.85546875" style="2" customWidth="1"/>
    <col min="1547" max="1547" width="14.5703125" style="2" customWidth="1"/>
    <col min="1548" max="1550" width="0" style="2" hidden="1" customWidth="1"/>
    <col min="1551" max="1552" width="14.42578125" style="2" customWidth="1"/>
    <col min="1553" max="1553" width="11.7109375" style="2" customWidth="1"/>
    <col min="1554" max="1554" width="13.28515625" style="2" customWidth="1"/>
    <col min="1555" max="1555" width="10.5703125" style="2" bestFit="1" customWidth="1"/>
    <col min="1556" max="1556" width="13.28515625" style="2" customWidth="1"/>
    <col min="1557" max="1793" width="8.7109375" style="2"/>
    <col min="1794" max="1794" width="17.28515625" style="2" customWidth="1"/>
    <col min="1795" max="1795" width="12.5703125" style="2" customWidth="1"/>
    <col min="1796" max="1796" width="13" style="2" customWidth="1"/>
    <col min="1797" max="1797" width="13.42578125" style="2" customWidth="1"/>
    <col min="1798" max="1798" width="19.5703125" style="2" customWidth="1"/>
    <col min="1799" max="1800" width="17.42578125" style="2" customWidth="1"/>
    <col min="1801" max="1801" width="19.5703125" style="2" customWidth="1"/>
    <col min="1802" max="1802" width="15.85546875" style="2" customWidth="1"/>
    <col min="1803" max="1803" width="14.5703125" style="2" customWidth="1"/>
    <col min="1804" max="1806" width="0" style="2" hidden="1" customWidth="1"/>
    <col min="1807" max="1808" width="14.42578125" style="2" customWidth="1"/>
    <col min="1809" max="1809" width="11.7109375" style="2" customWidth="1"/>
    <col min="1810" max="1810" width="13.28515625" style="2" customWidth="1"/>
    <col min="1811" max="1811" width="10.5703125" style="2" bestFit="1" customWidth="1"/>
    <col min="1812" max="1812" width="13.28515625" style="2" customWidth="1"/>
    <col min="1813" max="2049" width="8.7109375" style="2"/>
    <col min="2050" max="2050" width="17.28515625" style="2" customWidth="1"/>
    <col min="2051" max="2051" width="12.5703125" style="2" customWidth="1"/>
    <col min="2052" max="2052" width="13" style="2" customWidth="1"/>
    <col min="2053" max="2053" width="13.42578125" style="2" customWidth="1"/>
    <col min="2054" max="2054" width="19.5703125" style="2" customWidth="1"/>
    <col min="2055" max="2056" width="17.42578125" style="2" customWidth="1"/>
    <col min="2057" max="2057" width="19.5703125" style="2" customWidth="1"/>
    <col min="2058" max="2058" width="15.85546875" style="2" customWidth="1"/>
    <col min="2059" max="2059" width="14.5703125" style="2" customWidth="1"/>
    <col min="2060" max="2062" width="0" style="2" hidden="1" customWidth="1"/>
    <col min="2063" max="2064" width="14.42578125" style="2" customWidth="1"/>
    <col min="2065" max="2065" width="11.7109375" style="2" customWidth="1"/>
    <col min="2066" max="2066" width="13.28515625" style="2" customWidth="1"/>
    <col min="2067" max="2067" width="10.5703125" style="2" bestFit="1" customWidth="1"/>
    <col min="2068" max="2068" width="13.28515625" style="2" customWidth="1"/>
    <col min="2069" max="2305" width="8.7109375" style="2"/>
    <col min="2306" max="2306" width="17.28515625" style="2" customWidth="1"/>
    <col min="2307" max="2307" width="12.5703125" style="2" customWidth="1"/>
    <col min="2308" max="2308" width="13" style="2" customWidth="1"/>
    <col min="2309" max="2309" width="13.42578125" style="2" customWidth="1"/>
    <col min="2310" max="2310" width="19.5703125" style="2" customWidth="1"/>
    <col min="2311" max="2312" width="17.42578125" style="2" customWidth="1"/>
    <col min="2313" max="2313" width="19.5703125" style="2" customWidth="1"/>
    <col min="2314" max="2314" width="15.85546875" style="2" customWidth="1"/>
    <col min="2315" max="2315" width="14.5703125" style="2" customWidth="1"/>
    <col min="2316" max="2318" width="0" style="2" hidden="1" customWidth="1"/>
    <col min="2319" max="2320" width="14.42578125" style="2" customWidth="1"/>
    <col min="2321" max="2321" width="11.7109375" style="2" customWidth="1"/>
    <col min="2322" max="2322" width="13.28515625" style="2" customWidth="1"/>
    <col min="2323" max="2323" width="10.5703125" style="2" bestFit="1" customWidth="1"/>
    <col min="2324" max="2324" width="13.28515625" style="2" customWidth="1"/>
    <col min="2325" max="2561" width="8.7109375" style="2"/>
    <col min="2562" max="2562" width="17.28515625" style="2" customWidth="1"/>
    <col min="2563" max="2563" width="12.5703125" style="2" customWidth="1"/>
    <col min="2564" max="2564" width="13" style="2" customWidth="1"/>
    <col min="2565" max="2565" width="13.42578125" style="2" customWidth="1"/>
    <col min="2566" max="2566" width="19.5703125" style="2" customWidth="1"/>
    <col min="2567" max="2568" width="17.42578125" style="2" customWidth="1"/>
    <col min="2569" max="2569" width="19.5703125" style="2" customWidth="1"/>
    <col min="2570" max="2570" width="15.85546875" style="2" customWidth="1"/>
    <col min="2571" max="2571" width="14.5703125" style="2" customWidth="1"/>
    <col min="2572" max="2574" width="0" style="2" hidden="1" customWidth="1"/>
    <col min="2575" max="2576" width="14.42578125" style="2" customWidth="1"/>
    <col min="2577" max="2577" width="11.7109375" style="2" customWidth="1"/>
    <col min="2578" max="2578" width="13.28515625" style="2" customWidth="1"/>
    <col min="2579" max="2579" width="10.5703125" style="2" bestFit="1" customWidth="1"/>
    <col min="2580" max="2580" width="13.28515625" style="2" customWidth="1"/>
    <col min="2581" max="2817" width="8.7109375" style="2"/>
    <col min="2818" max="2818" width="17.28515625" style="2" customWidth="1"/>
    <col min="2819" max="2819" width="12.5703125" style="2" customWidth="1"/>
    <col min="2820" max="2820" width="13" style="2" customWidth="1"/>
    <col min="2821" max="2821" width="13.42578125" style="2" customWidth="1"/>
    <col min="2822" max="2822" width="19.5703125" style="2" customWidth="1"/>
    <col min="2823" max="2824" width="17.42578125" style="2" customWidth="1"/>
    <col min="2825" max="2825" width="19.5703125" style="2" customWidth="1"/>
    <col min="2826" max="2826" width="15.85546875" style="2" customWidth="1"/>
    <col min="2827" max="2827" width="14.5703125" style="2" customWidth="1"/>
    <col min="2828" max="2830" width="0" style="2" hidden="1" customWidth="1"/>
    <col min="2831" max="2832" width="14.42578125" style="2" customWidth="1"/>
    <col min="2833" max="2833" width="11.7109375" style="2" customWidth="1"/>
    <col min="2834" max="2834" width="13.28515625" style="2" customWidth="1"/>
    <col min="2835" max="2835" width="10.5703125" style="2" bestFit="1" customWidth="1"/>
    <col min="2836" max="2836" width="13.28515625" style="2" customWidth="1"/>
    <col min="2837" max="3073" width="8.7109375" style="2"/>
    <col min="3074" max="3074" width="17.28515625" style="2" customWidth="1"/>
    <col min="3075" max="3075" width="12.5703125" style="2" customWidth="1"/>
    <col min="3076" max="3076" width="13" style="2" customWidth="1"/>
    <col min="3077" max="3077" width="13.42578125" style="2" customWidth="1"/>
    <col min="3078" max="3078" width="19.5703125" style="2" customWidth="1"/>
    <col min="3079" max="3080" width="17.42578125" style="2" customWidth="1"/>
    <col min="3081" max="3081" width="19.5703125" style="2" customWidth="1"/>
    <col min="3082" max="3082" width="15.85546875" style="2" customWidth="1"/>
    <col min="3083" max="3083" width="14.5703125" style="2" customWidth="1"/>
    <col min="3084" max="3086" width="0" style="2" hidden="1" customWidth="1"/>
    <col min="3087" max="3088" width="14.42578125" style="2" customWidth="1"/>
    <col min="3089" max="3089" width="11.7109375" style="2" customWidth="1"/>
    <col min="3090" max="3090" width="13.28515625" style="2" customWidth="1"/>
    <col min="3091" max="3091" width="10.5703125" style="2" bestFit="1" customWidth="1"/>
    <col min="3092" max="3092" width="13.28515625" style="2" customWidth="1"/>
    <col min="3093" max="3329" width="8.7109375" style="2"/>
    <col min="3330" max="3330" width="17.28515625" style="2" customWidth="1"/>
    <col min="3331" max="3331" width="12.5703125" style="2" customWidth="1"/>
    <col min="3332" max="3332" width="13" style="2" customWidth="1"/>
    <col min="3333" max="3333" width="13.42578125" style="2" customWidth="1"/>
    <col min="3334" max="3334" width="19.5703125" style="2" customWidth="1"/>
    <col min="3335" max="3336" width="17.42578125" style="2" customWidth="1"/>
    <col min="3337" max="3337" width="19.5703125" style="2" customWidth="1"/>
    <col min="3338" max="3338" width="15.85546875" style="2" customWidth="1"/>
    <col min="3339" max="3339" width="14.5703125" style="2" customWidth="1"/>
    <col min="3340" max="3342" width="0" style="2" hidden="1" customWidth="1"/>
    <col min="3343" max="3344" width="14.42578125" style="2" customWidth="1"/>
    <col min="3345" max="3345" width="11.7109375" style="2" customWidth="1"/>
    <col min="3346" max="3346" width="13.28515625" style="2" customWidth="1"/>
    <col min="3347" max="3347" width="10.5703125" style="2" bestFit="1" customWidth="1"/>
    <col min="3348" max="3348" width="13.28515625" style="2" customWidth="1"/>
    <col min="3349" max="3585" width="8.7109375" style="2"/>
    <col min="3586" max="3586" width="17.28515625" style="2" customWidth="1"/>
    <col min="3587" max="3587" width="12.5703125" style="2" customWidth="1"/>
    <col min="3588" max="3588" width="13" style="2" customWidth="1"/>
    <col min="3589" max="3589" width="13.42578125" style="2" customWidth="1"/>
    <col min="3590" max="3590" width="19.5703125" style="2" customWidth="1"/>
    <col min="3591" max="3592" width="17.42578125" style="2" customWidth="1"/>
    <col min="3593" max="3593" width="19.5703125" style="2" customWidth="1"/>
    <col min="3594" max="3594" width="15.85546875" style="2" customWidth="1"/>
    <col min="3595" max="3595" width="14.5703125" style="2" customWidth="1"/>
    <col min="3596" max="3598" width="0" style="2" hidden="1" customWidth="1"/>
    <col min="3599" max="3600" width="14.42578125" style="2" customWidth="1"/>
    <col min="3601" max="3601" width="11.7109375" style="2" customWidth="1"/>
    <col min="3602" max="3602" width="13.28515625" style="2" customWidth="1"/>
    <col min="3603" max="3603" width="10.5703125" style="2" bestFit="1" customWidth="1"/>
    <col min="3604" max="3604" width="13.28515625" style="2" customWidth="1"/>
    <col min="3605" max="3841" width="8.7109375" style="2"/>
    <col min="3842" max="3842" width="17.28515625" style="2" customWidth="1"/>
    <col min="3843" max="3843" width="12.5703125" style="2" customWidth="1"/>
    <col min="3844" max="3844" width="13" style="2" customWidth="1"/>
    <col min="3845" max="3845" width="13.42578125" style="2" customWidth="1"/>
    <col min="3846" max="3846" width="19.5703125" style="2" customWidth="1"/>
    <col min="3847" max="3848" width="17.42578125" style="2" customWidth="1"/>
    <col min="3849" max="3849" width="19.5703125" style="2" customWidth="1"/>
    <col min="3850" max="3850" width="15.85546875" style="2" customWidth="1"/>
    <col min="3851" max="3851" width="14.5703125" style="2" customWidth="1"/>
    <col min="3852" max="3854" width="0" style="2" hidden="1" customWidth="1"/>
    <col min="3855" max="3856" width="14.42578125" style="2" customWidth="1"/>
    <col min="3857" max="3857" width="11.7109375" style="2" customWidth="1"/>
    <col min="3858" max="3858" width="13.28515625" style="2" customWidth="1"/>
    <col min="3859" max="3859" width="10.5703125" style="2" bestFit="1" customWidth="1"/>
    <col min="3860" max="3860" width="13.28515625" style="2" customWidth="1"/>
    <col min="3861" max="4097" width="8.7109375" style="2"/>
    <col min="4098" max="4098" width="17.28515625" style="2" customWidth="1"/>
    <col min="4099" max="4099" width="12.5703125" style="2" customWidth="1"/>
    <col min="4100" max="4100" width="13" style="2" customWidth="1"/>
    <col min="4101" max="4101" width="13.42578125" style="2" customWidth="1"/>
    <col min="4102" max="4102" width="19.5703125" style="2" customWidth="1"/>
    <col min="4103" max="4104" width="17.42578125" style="2" customWidth="1"/>
    <col min="4105" max="4105" width="19.5703125" style="2" customWidth="1"/>
    <col min="4106" max="4106" width="15.85546875" style="2" customWidth="1"/>
    <col min="4107" max="4107" width="14.5703125" style="2" customWidth="1"/>
    <col min="4108" max="4110" width="0" style="2" hidden="1" customWidth="1"/>
    <col min="4111" max="4112" width="14.42578125" style="2" customWidth="1"/>
    <col min="4113" max="4113" width="11.7109375" style="2" customWidth="1"/>
    <col min="4114" max="4114" width="13.28515625" style="2" customWidth="1"/>
    <col min="4115" max="4115" width="10.5703125" style="2" bestFit="1" customWidth="1"/>
    <col min="4116" max="4116" width="13.28515625" style="2" customWidth="1"/>
    <col min="4117" max="4353" width="8.7109375" style="2"/>
    <col min="4354" max="4354" width="17.28515625" style="2" customWidth="1"/>
    <col min="4355" max="4355" width="12.5703125" style="2" customWidth="1"/>
    <col min="4356" max="4356" width="13" style="2" customWidth="1"/>
    <col min="4357" max="4357" width="13.42578125" style="2" customWidth="1"/>
    <col min="4358" max="4358" width="19.5703125" style="2" customWidth="1"/>
    <col min="4359" max="4360" width="17.42578125" style="2" customWidth="1"/>
    <col min="4361" max="4361" width="19.5703125" style="2" customWidth="1"/>
    <col min="4362" max="4362" width="15.85546875" style="2" customWidth="1"/>
    <col min="4363" max="4363" width="14.5703125" style="2" customWidth="1"/>
    <col min="4364" max="4366" width="0" style="2" hidden="1" customWidth="1"/>
    <col min="4367" max="4368" width="14.42578125" style="2" customWidth="1"/>
    <col min="4369" max="4369" width="11.7109375" style="2" customWidth="1"/>
    <col min="4370" max="4370" width="13.28515625" style="2" customWidth="1"/>
    <col min="4371" max="4371" width="10.5703125" style="2" bestFit="1" customWidth="1"/>
    <col min="4372" max="4372" width="13.28515625" style="2" customWidth="1"/>
    <col min="4373" max="4609" width="8.7109375" style="2"/>
    <col min="4610" max="4610" width="17.28515625" style="2" customWidth="1"/>
    <col min="4611" max="4611" width="12.5703125" style="2" customWidth="1"/>
    <col min="4612" max="4612" width="13" style="2" customWidth="1"/>
    <col min="4613" max="4613" width="13.42578125" style="2" customWidth="1"/>
    <col min="4614" max="4614" width="19.5703125" style="2" customWidth="1"/>
    <col min="4615" max="4616" width="17.42578125" style="2" customWidth="1"/>
    <col min="4617" max="4617" width="19.5703125" style="2" customWidth="1"/>
    <col min="4618" max="4618" width="15.85546875" style="2" customWidth="1"/>
    <col min="4619" max="4619" width="14.5703125" style="2" customWidth="1"/>
    <col min="4620" max="4622" width="0" style="2" hidden="1" customWidth="1"/>
    <col min="4623" max="4624" width="14.42578125" style="2" customWidth="1"/>
    <col min="4625" max="4625" width="11.7109375" style="2" customWidth="1"/>
    <col min="4626" max="4626" width="13.28515625" style="2" customWidth="1"/>
    <col min="4627" max="4627" width="10.5703125" style="2" bestFit="1" customWidth="1"/>
    <col min="4628" max="4628" width="13.28515625" style="2" customWidth="1"/>
    <col min="4629" max="4865" width="8.7109375" style="2"/>
    <col min="4866" max="4866" width="17.28515625" style="2" customWidth="1"/>
    <col min="4867" max="4867" width="12.5703125" style="2" customWidth="1"/>
    <col min="4868" max="4868" width="13" style="2" customWidth="1"/>
    <col min="4869" max="4869" width="13.42578125" style="2" customWidth="1"/>
    <col min="4870" max="4870" width="19.5703125" style="2" customWidth="1"/>
    <col min="4871" max="4872" width="17.42578125" style="2" customWidth="1"/>
    <col min="4873" max="4873" width="19.5703125" style="2" customWidth="1"/>
    <col min="4874" max="4874" width="15.85546875" style="2" customWidth="1"/>
    <col min="4875" max="4875" width="14.5703125" style="2" customWidth="1"/>
    <col min="4876" max="4878" width="0" style="2" hidden="1" customWidth="1"/>
    <col min="4879" max="4880" width="14.42578125" style="2" customWidth="1"/>
    <col min="4881" max="4881" width="11.7109375" style="2" customWidth="1"/>
    <col min="4882" max="4882" width="13.28515625" style="2" customWidth="1"/>
    <col min="4883" max="4883" width="10.5703125" style="2" bestFit="1" customWidth="1"/>
    <col min="4884" max="4884" width="13.28515625" style="2" customWidth="1"/>
    <col min="4885" max="5121" width="8.7109375" style="2"/>
    <col min="5122" max="5122" width="17.28515625" style="2" customWidth="1"/>
    <col min="5123" max="5123" width="12.5703125" style="2" customWidth="1"/>
    <col min="5124" max="5124" width="13" style="2" customWidth="1"/>
    <col min="5125" max="5125" width="13.42578125" style="2" customWidth="1"/>
    <col min="5126" max="5126" width="19.5703125" style="2" customWidth="1"/>
    <col min="5127" max="5128" width="17.42578125" style="2" customWidth="1"/>
    <col min="5129" max="5129" width="19.5703125" style="2" customWidth="1"/>
    <col min="5130" max="5130" width="15.85546875" style="2" customWidth="1"/>
    <col min="5131" max="5131" width="14.5703125" style="2" customWidth="1"/>
    <col min="5132" max="5134" width="0" style="2" hidden="1" customWidth="1"/>
    <col min="5135" max="5136" width="14.42578125" style="2" customWidth="1"/>
    <col min="5137" max="5137" width="11.7109375" style="2" customWidth="1"/>
    <col min="5138" max="5138" width="13.28515625" style="2" customWidth="1"/>
    <col min="5139" max="5139" width="10.5703125" style="2" bestFit="1" customWidth="1"/>
    <col min="5140" max="5140" width="13.28515625" style="2" customWidth="1"/>
    <col min="5141" max="5377" width="8.7109375" style="2"/>
    <col min="5378" max="5378" width="17.28515625" style="2" customWidth="1"/>
    <col min="5379" max="5379" width="12.5703125" style="2" customWidth="1"/>
    <col min="5380" max="5380" width="13" style="2" customWidth="1"/>
    <col min="5381" max="5381" width="13.42578125" style="2" customWidth="1"/>
    <col min="5382" max="5382" width="19.5703125" style="2" customWidth="1"/>
    <col min="5383" max="5384" width="17.42578125" style="2" customWidth="1"/>
    <col min="5385" max="5385" width="19.5703125" style="2" customWidth="1"/>
    <col min="5386" max="5386" width="15.85546875" style="2" customWidth="1"/>
    <col min="5387" max="5387" width="14.5703125" style="2" customWidth="1"/>
    <col min="5388" max="5390" width="0" style="2" hidden="1" customWidth="1"/>
    <col min="5391" max="5392" width="14.42578125" style="2" customWidth="1"/>
    <col min="5393" max="5393" width="11.7109375" style="2" customWidth="1"/>
    <col min="5394" max="5394" width="13.28515625" style="2" customWidth="1"/>
    <col min="5395" max="5395" width="10.5703125" style="2" bestFit="1" customWidth="1"/>
    <col min="5396" max="5396" width="13.28515625" style="2" customWidth="1"/>
    <col min="5397" max="5633" width="8.7109375" style="2"/>
    <col min="5634" max="5634" width="17.28515625" style="2" customWidth="1"/>
    <col min="5635" max="5635" width="12.5703125" style="2" customWidth="1"/>
    <col min="5636" max="5636" width="13" style="2" customWidth="1"/>
    <col min="5637" max="5637" width="13.42578125" style="2" customWidth="1"/>
    <col min="5638" max="5638" width="19.5703125" style="2" customWidth="1"/>
    <col min="5639" max="5640" width="17.42578125" style="2" customWidth="1"/>
    <col min="5641" max="5641" width="19.5703125" style="2" customWidth="1"/>
    <col min="5642" max="5642" width="15.85546875" style="2" customWidth="1"/>
    <col min="5643" max="5643" width="14.5703125" style="2" customWidth="1"/>
    <col min="5644" max="5646" width="0" style="2" hidden="1" customWidth="1"/>
    <col min="5647" max="5648" width="14.42578125" style="2" customWidth="1"/>
    <col min="5649" max="5649" width="11.7109375" style="2" customWidth="1"/>
    <col min="5650" max="5650" width="13.28515625" style="2" customWidth="1"/>
    <col min="5651" max="5651" width="10.5703125" style="2" bestFit="1" customWidth="1"/>
    <col min="5652" max="5652" width="13.28515625" style="2" customWidth="1"/>
    <col min="5653" max="5889" width="8.7109375" style="2"/>
    <col min="5890" max="5890" width="17.28515625" style="2" customWidth="1"/>
    <col min="5891" max="5891" width="12.5703125" style="2" customWidth="1"/>
    <col min="5892" max="5892" width="13" style="2" customWidth="1"/>
    <col min="5893" max="5893" width="13.42578125" style="2" customWidth="1"/>
    <col min="5894" max="5894" width="19.5703125" style="2" customWidth="1"/>
    <col min="5895" max="5896" width="17.42578125" style="2" customWidth="1"/>
    <col min="5897" max="5897" width="19.5703125" style="2" customWidth="1"/>
    <col min="5898" max="5898" width="15.85546875" style="2" customWidth="1"/>
    <col min="5899" max="5899" width="14.5703125" style="2" customWidth="1"/>
    <col min="5900" max="5902" width="0" style="2" hidden="1" customWidth="1"/>
    <col min="5903" max="5904" width="14.42578125" style="2" customWidth="1"/>
    <col min="5905" max="5905" width="11.7109375" style="2" customWidth="1"/>
    <col min="5906" max="5906" width="13.28515625" style="2" customWidth="1"/>
    <col min="5907" max="5907" width="10.5703125" style="2" bestFit="1" customWidth="1"/>
    <col min="5908" max="5908" width="13.28515625" style="2" customWidth="1"/>
    <col min="5909" max="6145" width="8.7109375" style="2"/>
    <col min="6146" max="6146" width="17.28515625" style="2" customWidth="1"/>
    <col min="6147" max="6147" width="12.5703125" style="2" customWidth="1"/>
    <col min="6148" max="6148" width="13" style="2" customWidth="1"/>
    <col min="6149" max="6149" width="13.42578125" style="2" customWidth="1"/>
    <col min="6150" max="6150" width="19.5703125" style="2" customWidth="1"/>
    <col min="6151" max="6152" width="17.42578125" style="2" customWidth="1"/>
    <col min="6153" max="6153" width="19.5703125" style="2" customWidth="1"/>
    <col min="6154" max="6154" width="15.85546875" style="2" customWidth="1"/>
    <col min="6155" max="6155" width="14.5703125" style="2" customWidth="1"/>
    <col min="6156" max="6158" width="0" style="2" hidden="1" customWidth="1"/>
    <col min="6159" max="6160" width="14.42578125" style="2" customWidth="1"/>
    <col min="6161" max="6161" width="11.7109375" style="2" customWidth="1"/>
    <col min="6162" max="6162" width="13.28515625" style="2" customWidth="1"/>
    <col min="6163" max="6163" width="10.5703125" style="2" bestFit="1" customWidth="1"/>
    <col min="6164" max="6164" width="13.28515625" style="2" customWidth="1"/>
    <col min="6165" max="6401" width="8.7109375" style="2"/>
    <col min="6402" max="6402" width="17.28515625" style="2" customWidth="1"/>
    <col min="6403" max="6403" width="12.5703125" style="2" customWidth="1"/>
    <col min="6404" max="6404" width="13" style="2" customWidth="1"/>
    <col min="6405" max="6405" width="13.42578125" style="2" customWidth="1"/>
    <col min="6406" max="6406" width="19.5703125" style="2" customWidth="1"/>
    <col min="6407" max="6408" width="17.42578125" style="2" customWidth="1"/>
    <col min="6409" max="6409" width="19.5703125" style="2" customWidth="1"/>
    <col min="6410" max="6410" width="15.85546875" style="2" customWidth="1"/>
    <col min="6411" max="6411" width="14.5703125" style="2" customWidth="1"/>
    <col min="6412" max="6414" width="0" style="2" hidden="1" customWidth="1"/>
    <col min="6415" max="6416" width="14.42578125" style="2" customWidth="1"/>
    <col min="6417" max="6417" width="11.7109375" style="2" customWidth="1"/>
    <col min="6418" max="6418" width="13.28515625" style="2" customWidth="1"/>
    <col min="6419" max="6419" width="10.5703125" style="2" bestFit="1" customWidth="1"/>
    <col min="6420" max="6420" width="13.28515625" style="2" customWidth="1"/>
    <col min="6421" max="6657" width="8.7109375" style="2"/>
    <col min="6658" max="6658" width="17.28515625" style="2" customWidth="1"/>
    <col min="6659" max="6659" width="12.5703125" style="2" customWidth="1"/>
    <col min="6660" max="6660" width="13" style="2" customWidth="1"/>
    <col min="6661" max="6661" width="13.42578125" style="2" customWidth="1"/>
    <col min="6662" max="6662" width="19.5703125" style="2" customWidth="1"/>
    <col min="6663" max="6664" width="17.42578125" style="2" customWidth="1"/>
    <col min="6665" max="6665" width="19.5703125" style="2" customWidth="1"/>
    <col min="6666" max="6666" width="15.85546875" style="2" customWidth="1"/>
    <col min="6667" max="6667" width="14.5703125" style="2" customWidth="1"/>
    <col min="6668" max="6670" width="0" style="2" hidden="1" customWidth="1"/>
    <col min="6671" max="6672" width="14.42578125" style="2" customWidth="1"/>
    <col min="6673" max="6673" width="11.7109375" style="2" customWidth="1"/>
    <col min="6674" max="6674" width="13.28515625" style="2" customWidth="1"/>
    <col min="6675" max="6675" width="10.5703125" style="2" bestFit="1" customWidth="1"/>
    <col min="6676" max="6676" width="13.28515625" style="2" customWidth="1"/>
    <col min="6677" max="6913" width="8.7109375" style="2"/>
    <col min="6914" max="6914" width="17.28515625" style="2" customWidth="1"/>
    <col min="6915" max="6915" width="12.5703125" style="2" customWidth="1"/>
    <col min="6916" max="6916" width="13" style="2" customWidth="1"/>
    <col min="6917" max="6917" width="13.42578125" style="2" customWidth="1"/>
    <col min="6918" max="6918" width="19.5703125" style="2" customWidth="1"/>
    <col min="6919" max="6920" width="17.42578125" style="2" customWidth="1"/>
    <col min="6921" max="6921" width="19.5703125" style="2" customWidth="1"/>
    <col min="6922" max="6922" width="15.85546875" style="2" customWidth="1"/>
    <col min="6923" max="6923" width="14.5703125" style="2" customWidth="1"/>
    <col min="6924" max="6926" width="0" style="2" hidden="1" customWidth="1"/>
    <col min="6927" max="6928" width="14.42578125" style="2" customWidth="1"/>
    <col min="6929" max="6929" width="11.7109375" style="2" customWidth="1"/>
    <col min="6930" max="6930" width="13.28515625" style="2" customWidth="1"/>
    <col min="6931" max="6931" width="10.5703125" style="2" bestFit="1" customWidth="1"/>
    <col min="6932" max="6932" width="13.28515625" style="2" customWidth="1"/>
    <col min="6933" max="7169" width="8.7109375" style="2"/>
    <col min="7170" max="7170" width="17.28515625" style="2" customWidth="1"/>
    <col min="7171" max="7171" width="12.5703125" style="2" customWidth="1"/>
    <col min="7172" max="7172" width="13" style="2" customWidth="1"/>
    <col min="7173" max="7173" width="13.42578125" style="2" customWidth="1"/>
    <col min="7174" max="7174" width="19.5703125" style="2" customWidth="1"/>
    <col min="7175" max="7176" width="17.42578125" style="2" customWidth="1"/>
    <col min="7177" max="7177" width="19.5703125" style="2" customWidth="1"/>
    <col min="7178" max="7178" width="15.85546875" style="2" customWidth="1"/>
    <col min="7179" max="7179" width="14.5703125" style="2" customWidth="1"/>
    <col min="7180" max="7182" width="0" style="2" hidden="1" customWidth="1"/>
    <col min="7183" max="7184" width="14.42578125" style="2" customWidth="1"/>
    <col min="7185" max="7185" width="11.7109375" style="2" customWidth="1"/>
    <col min="7186" max="7186" width="13.28515625" style="2" customWidth="1"/>
    <col min="7187" max="7187" width="10.5703125" style="2" bestFit="1" customWidth="1"/>
    <col min="7188" max="7188" width="13.28515625" style="2" customWidth="1"/>
    <col min="7189" max="7425" width="8.7109375" style="2"/>
    <col min="7426" max="7426" width="17.28515625" style="2" customWidth="1"/>
    <col min="7427" max="7427" width="12.5703125" style="2" customWidth="1"/>
    <col min="7428" max="7428" width="13" style="2" customWidth="1"/>
    <col min="7429" max="7429" width="13.42578125" style="2" customWidth="1"/>
    <col min="7430" max="7430" width="19.5703125" style="2" customWidth="1"/>
    <col min="7431" max="7432" width="17.42578125" style="2" customWidth="1"/>
    <col min="7433" max="7433" width="19.5703125" style="2" customWidth="1"/>
    <col min="7434" max="7434" width="15.85546875" style="2" customWidth="1"/>
    <col min="7435" max="7435" width="14.5703125" style="2" customWidth="1"/>
    <col min="7436" max="7438" width="0" style="2" hidden="1" customWidth="1"/>
    <col min="7439" max="7440" width="14.42578125" style="2" customWidth="1"/>
    <col min="7441" max="7441" width="11.7109375" style="2" customWidth="1"/>
    <col min="7442" max="7442" width="13.28515625" style="2" customWidth="1"/>
    <col min="7443" max="7443" width="10.5703125" style="2" bestFit="1" customWidth="1"/>
    <col min="7444" max="7444" width="13.28515625" style="2" customWidth="1"/>
    <col min="7445" max="7681" width="8.7109375" style="2"/>
    <col min="7682" max="7682" width="17.28515625" style="2" customWidth="1"/>
    <col min="7683" max="7683" width="12.5703125" style="2" customWidth="1"/>
    <col min="7684" max="7684" width="13" style="2" customWidth="1"/>
    <col min="7685" max="7685" width="13.42578125" style="2" customWidth="1"/>
    <col min="7686" max="7686" width="19.5703125" style="2" customWidth="1"/>
    <col min="7687" max="7688" width="17.42578125" style="2" customWidth="1"/>
    <col min="7689" max="7689" width="19.5703125" style="2" customWidth="1"/>
    <col min="7690" max="7690" width="15.85546875" style="2" customWidth="1"/>
    <col min="7691" max="7691" width="14.5703125" style="2" customWidth="1"/>
    <col min="7692" max="7694" width="0" style="2" hidden="1" customWidth="1"/>
    <col min="7695" max="7696" width="14.42578125" style="2" customWidth="1"/>
    <col min="7697" max="7697" width="11.7109375" style="2" customWidth="1"/>
    <col min="7698" max="7698" width="13.28515625" style="2" customWidth="1"/>
    <col min="7699" max="7699" width="10.5703125" style="2" bestFit="1" customWidth="1"/>
    <col min="7700" max="7700" width="13.28515625" style="2" customWidth="1"/>
    <col min="7701" max="7937" width="8.7109375" style="2"/>
    <col min="7938" max="7938" width="17.28515625" style="2" customWidth="1"/>
    <col min="7939" max="7939" width="12.5703125" style="2" customWidth="1"/>
    <col min="7940" max="7940" width="13" style="2" customWidth="1"/>
    <col min="7941" max="7941" width="13.42578125" style="2" customWidth="1"/>
    <col min="7942" max="7942" width="19.5703125" style="2" customWidth="1"/>
    <col min="7943" max="7944" width="17.42578125" style="2" customWidth="1"/>
    <col min="7945" max="7945" width="19.5703125" style="2" customWidth="1"/>
    <col min="7946" max="7946" width="15.85546875" style="2" customWidth="1"/>
    <col min="7947" max="7947" width="14.5703125" style="2" customWidth="1"/>
    <col min="7948" max="7950" width="0" style="2" hidden="1" customWidth="1"/>
    <col min="7951" max="7952" width="14.42578125" style="2" customWidth="1"/>
    <col min="7953" max="7953" width="11.7109375" style="2" customWidth="1"/>
    <col min="7954" max="7954" width="13.28515625" style="2" customWidth="1"/>
    <col min="7955" max="7955" width="10.5703125" style="2" bestFit="1" customWidth="1"/>
    <col min="7956" max="7956" width="13.28515625" style="2" customWidth="1"/>
    <col min="7957" max="8193" width="8.7109375" style="2"/>
    <col min="8194" max="8194" width="17.28515625" style="2" customWidth="1"/>
    <col min="8195" max="8195" width="12.5703125" style="2" customWidth="1"/>
    <col min="8196" max="8196" width="13" style="2" customWidth="1"/>
    <col min="8197" max="8197" width="13.42578125" style="2" customWidth="1"/>
    <col min="8198" max="8198" width="19.5703125" style="2" customWidth="1"/>
    <col min="8199" max="8200" width="17.42578125" style="2" customWidth="1"/>
    <col min="8201" max="8201" width="19.5703125" style="2" customWidth="1"/>
    <col min="8202" max="8202" width="15.85546875" style="2" customWidth="1"/>
    <col min="8203" max="8203" width="14.5703125" style="2" customWidth="1"/>
    <col min="8204" max="8206" width="0" style="2" hidden="1" customWidth="1"/>
    <col min="8207" max="8208" width="14.42578125" style="2" customWidth="1"/>
    <col min="8209" max="8209" width="11.7109375" style="2" customWidth="1"/>
    <col min="8210" max="8210" width="13.28515625" style="2" customWidth="1"/>
    <col min="8211" max="8211" width="10.5703125" style="2" bestFit="1" customWidth="1"/>
    <col min="8212" max="8212" width="13.28515625" style="2" customWidth="1"/>
    <col min="8213" max="8449" width="8.7109375" style="2"/>
    <col min="8450" max="8450" width="17.28515625" style="2" customWidth="1"/>
    <col min="8451" max="8451" width="12.5703125" style="2" customWidth="1"/>
    <col min="8452" max="8452" width="13" style="2" customWidth="1"/>
    <col min="8453" max="8453" width="13.42578125" style="2" customWidth="1"/>
    <col min="8454" max="8454" width="19.5703125" style="2" customWidth="1"/>
    <col min="8455" max="8456" width="17.42578125" style="2" customWidth="1"/>
    <col min="8457" max="8457" width="19.5703125" style="2" customWidth="1"/>
    <col min="8458" max="8458" width="15.85546875" style="2" customWidth="1"/>
    <col min="8459" max="8459" width="14.5703125" style="2" customWidth="1"/>
    <col min="8460" max="8462" width="0" style="2" hidden="1" customWidth="1"/>
    <col min="8463" max="8464" width="14.42578125" style="2" customWidth="1"/>
    <col min="8465" max="8465" width="11.7109375" style="2" customWidth="1"/>
    <col min="8466" max="8466" width="13.28515625" style="2" customWidth="1"/>
    <col min="8467" max="8467" width="10.5703125" style="2" bestFit="1" customWidth="1"/>
    <col min="8468" max="8468" width="13.28515625" style="2" customWidth="1"/>
    <col min="8469" max="8705" width="8.7109375" style="2"/>
    <col min="8706" max="8706" width="17.28515625" style="2" customWidth="1"/>
    <col min="8707" max="8707" width="12.5703125" style="2" customWidth="1"/>
    <col min="8708" max="8708" width="13" style="2" customWidth="1"/>
    <col min="8709" max="8709" width="13.42578125" style="2" customWidth="1"/>
    <col min="8710" max="8710" width="19.5703125" style="2" customWidth="1"/>
    <col min="8711" max="8712" width="17.42578125" style="2" customWidth="1"/>
    <col min="8713" max="8713" width="19.5703125" style="2" customWidth="1"/>
    <col min="8714" max="8714" width="15.85546875" style="2" customWidth="1"/>
    <col min="8715" max="8715" width="14.5703125" style="2" customWidth="1"/>
    <col min="8716" max="8718" width="0" style="2" hidden="1" customWidth="1"/>
    <col min="8719" max="8720" width="14.42578125" style="2" customWidth="1"/>
    <col min="8721" max="8721" width="11.7109375" style="2" customWidth="1"/>
    <col min="8722" max="8722" width="13.28515625" style="2" customWidth="1"/>
    <col min="8723" max="8723" width="10.5703125" style="2" bestFit="1" customWidth="1"/>
    <col min="8724" max="8724" width="13.28515625" style="2" customWidth="1"/>
    <col min="8725" max="8961" width="8.7109375" style="2"/>
    <col min="8962" max="8962" width="17.28515625" style="2" customWidth="1"/>
    <col min="8963" max="8963" width="12.5703125" style="2" customWidth="1"/>
    <col min="8964" max="8964" width="13" style="2" customWidth="1"/>
    <col min="8965" max="8965" width="13.42578125" style="2" customWidth="1"/>
    <col min="8966" max="8966" width="19.5703125" style="2" customWidth="1"/>
    <col min="8967" max="8968" width="17.42578125" style="2" customWidth="1"/>
    <col min="8969" max="8969" width="19.5703125" style="2" customWidth="1"/>
    <col min="8970" max="8970" width="15.85546875" style="2" customWidth="1"/>
    <col min="8971" max="8971" width="14.5703125" style="2" customWidth="1"/>
    <col min="8972" max="8974" width="0" style="2" hidden="1" customWidth="1"/>
    <col min="8975" max="8976" width="14.42578125" style="2" customWidth="1"/>
    <col min="8977" max="8977" width="11.7109375" style="2" customWidth="1"/>
    <col min="8978" max="8978" width="13.28515625" style="2" customWidth="1"/>
    <col min="8979" max="8979" width="10.5703125" style="2" bestFit="1" customWidth="1"/>
    <col min="8980" max="8980" width="13.28515625" style="2" customWidth="1"/>
    <col min="8981" max="9217" width="8.7109375" style="2"/>
    <col min="9218" max="9218" width="17.28515625" style="2" customWidth="1"/>
    <col min="9219" max="9219" width="12.5703125" style="2" customWidth="1"/>
    <col min="9220" max="9220" width="13" style="2" customWidth="1"/>
    <col min="9221" max="9221" width="13.42578125" style="2" customWidth="1"/>
    <col min="9222" max="9222" width="19.5703125" style="2" customWidth="1"/>
    <col min="9223" max="9224" width="17.42578125" style="2" customWidth="1"/>
    <col min="9225" max="9225" width="19.5703125" style="2" customWidth="1"/>
    <col min="9226" max="9226" width="15.85546875" style="2" customWidth="1"/>
    <col min="9227" max="9227" width="14.5703125" style="2" customWidth="1"/>
    <col min="9228" max="9230" width="0" style="2" hidden="1" customWidth="1"/>
    <col min="9231" max="9232" width="14.42578125" style="2" customWidth="1"/>
    <col min="9233" max="9233" width="11.7109375" style="2" customWidth="1"/>
    <col min="9234" max="9234" width="13.28515625" style="2" customWidth="1"/>
    <col min="9235" max="9235" width="10.5703125" style="2" bestFit="1" customWidth="1"/>
    <col min="9236" max="9236" width="13.28515625" style="2" customWidth="1"/>
    <col min="9237" max="9473" width="8.7109375" style="2"/>
    <col min="9474" max="9474" width="17.28515625" style="2" customWidth="1"/>
    <col min="9475" max="9475" width="12.5703125" style="2" customWidth="1"/>
    <col min="9476" max="9476" width="13" style="2" customWidth="1"/>
    <col min="9477" max="9477" width="13.42578125" style="2" customWidth="1"/>
    <col min="9478" max="9478" width="19.5703125" style="2" customWidth="1"/>
    <col min="9479" max="9480" width="17.42578125" style="2" customWidth="1"/>
    <col min="9481" max="9481" width="19.5703125" style="2" customWidth="1"/>
    <col min="9482" max="9482" width="15.85546875" style="2" customWidth="1"/>
    <col min="9483" max="9483" width="14.5703125" style="2" customWidth="1"/>
    <col min="9484" max="9486" width="0" style="2" hidden="1" customWidth="1"/>
    <col min="9487" max="9488" width="14.42578125" style="2" customWidth="1"/>
    <col min="9489" max="9489" width="11.7109375" style="2" customWidth="1"/>
    <col min="9490" max="9490" width="13.28515625" style="2" customWidth="1"/>
    <col min="9491" max="9491" width="10.5703125" style="2" bestFit="1" customWidth="1"/>
    <col min="9492" max="9492" width="13.28515625" style="2" customWidth="1"/>
    <col min="9493" max="9729" width="8.7109375" style="2"/>
    <col min="9730" max="9730" width="17.28515625" style="2" customWidth="1"/>
    <col min="9731" max="9731" width="12.5703125" style="2" customWidth="1"/>
    <col min="9732" max="9732" width="13" style="2" customWidth="1"/>
    <col min="9733" max="9733" width="13.42578125" style="2" customWidth="1"/>
    <col min="9734" max="9734" width="19.5703125" style="2" customWidth="1"/>
    <col min="9735" max="9736" width="17.42578125" style="2" customWidth="1"/>
    <col min="9737" max="9737" width="19.5703125" style="2" customWidth="1"/>
    <col min="9738" max="9738" width="15.85546875" style="2" customWidth="1"/>
    <col min="9739" max="9739" width="14.5703125" style="2" customWidth="1"/>
    <col min="9740" max="9742" width="0" style="2" hidden="1" customWidth="1"/>
    <col min="9743" max="9744" width="14.42578125" style="2" customWidth="1"/>
    <col min="9745" max="9745" width="11.7109375" style="2" customWidth="1"/>
    <col min="9746" max="9746" width="13.28515625" style="2" customWidth="1"/>
    <col min="9747" max="9747" width="10.5703125" style="2" bestFit="1" customWidth="1"/>
    <col min="9748" max="9748" width="13.28515625" style="2" customWidth="1"/>
    <col min="9749" max="9985" width="8.7109375" style="2"/>
    <col min="9986" max="9986" width="17.28515625" style="2" customWidth="1"/>
    <col min="9987" max="9987" width="12.5703125" style="2" customWidth="1"/>
    <col min="9988" max="9988" width="13" style="2" customWidth="1"/>
    <col min="9989" max="9989" width="13.42578125" style="2" customWidth="1"/>
    <col min="9990" max="9990" width="19.5703125" style="2" customWidth="1"/>
    <col min="9991" max="9992" width="17.42578125" style="2" customWidth="1"/>
    <col min="9993" max="9993" width="19.5703125" style="2" customWidth="1"/>
    <col min="9994" max="9994" width="15.85546875" style="2" customWidth="1"/>
    <col min="9995" max="9995" width="14.5703125" style="2" customWidth="1"/>
    <col min="9996" max="9998" width="0" style="2" hidden="1" customWidth="1"/>
    <col min="9999" max="10000" width="14.42578125" style="2" customWidth="1"/>
    <col min="10001" max="10001" width="11.7109375" style="2" customWidth="1"/>
    <col min="10002" max="10002" width="13.28515625" style="2" customWidth="1"/>
    <col min="10003" max="10003" width="10.5703125" style="2" bestFit="1" customWidth="1"/>
    <col min="10004" max="10004" width="13.28515625" style="2" customWidth="1"/>
    <col min="10005" max="10241" width="8.7109375" style="2"/>
    <col min="10242" max="10242" width="17.28515625" style="2" customWidth="1"/>
    <col min="10243" max="10243" width="12.5703125" style="2" customWidth="1"/>
    <col min="10244" max="10244" width="13" style="2" customWidth="1"/>
    <col min="10245" max="10245" width="13.42578125" style="2" customWidth="1"/>
    <col min="10246" max="10246" width="19.5703125" style="2" customWidth="1"/>
    <col min="10247" max="10248" width="17.42578125" style="2" customWidth="1"/>
    <col min="10249" max="10249" width="19.5703125" style="2" customWidth="1"/>
    <col min="10250" max="10250" width="15.85546875" style="2" customWidth="1"/>
    <col min="10251" max="10251" width="14.5703125" style="2" customWidth="1"/>
    <col min="10252" max="10254" width="0" style="2" hidden="1" customWidth="1"/>
    <col min="10255" max="10256" width="14.42578125" style="2" customWidth="1"/>
    <col min="10257" max="10257" width="11.7109375" style="2" customWidth="1"/>
    <col min="10258" max="10258" width="13.28515625" style="2" customWidth="1"/>
    <col min="10259" max="10259" width="10.5703125" style="2" bestFit="1" customWidth="1"/>
    <col min="10260" max="10260" width="13.28515625" style="2" customWidth="1"/>
    <col min="10261" max="10497" width="8.7109375" style="2"/>
    <col min="10498" max="10498" width="17.28515625" style="2" customWidth="1"/>
    <col min="10499" max="10499" width="12.5703125" style="2" customWidth="1"/>
    <col min="10500" max="10500" width="13" style="2" customWidth="1"/>
    <col min="10501" max="10501" width="13.42578125" style="2" customWidth="1"/>
    <col min="10502" max="10502" width="19.5703125" style="2" customWidth="1"/>
    <col min="10503" max="10504" width="17.42578125" style="2" customWidth="1"/>
    <col min="10505" max="10505" width="19.5703125" style="2" customWidth="1"/>
    <col min="10506" max="10506" width="15.85546875" style="2" customWidth="1"/>
    <col min="10507" max="10507" width="14.5703125" style="2" customWidth="1"/>
    <col min="10508" max="10510" width="0" style="2" hidden="1" customWidth="1"/>
    <col min="10511" max="10512" width="14.42578125" style="2" customWidth="1"/>
    <col min="10513" max="10513" width="11.7109375" style="2" customWidth="1"/>
    <col min="10514" max="10514" width="13.28515625" style="2" customWidth="1"/>
    <col min="10515" max="10515" width="10.5703125" style="2" bestFit="1" customWidth="1"/>
    <col min="10516" max="10516" width="13.28515625" style="2" customWidth="1"/>
    <col min="10517" max="10753" width="8.7109375" style="2"/>
    <col min="10754" max="10754" width="17.28515625" style="2" customWidth="1"/>
    <col min="10755" max="10755" width="12.5703125" style="2" customWidth="1"/>
    <col min="10756" max="10756" width="13" style="2" customWidth="1"/>
    <col min="10757" max="10757" width="13.42578125" style="2" customWidth="1"/>
    <col min="10758" max="10758" width="19.5703125" style="2" customWidth="1"/>
    <col min="10759" max="10760" width="17.42578125" style="2" customWidth="1"/>
    <col min="10761" max="10761" width="19.5703125" style="2" customWidth="1"/>
    <col min="10762" max="10762" width="15.85546875" style="2" customWidth="1"/>
    <col min="10763" max="10763" width="14.5703125" style="2" customWidth="1"/>
    <col min="10764" max="10766" width="0" style="2" hidden="1" customWidth="1"/>
    <col min="10767" max="10768" width="14.42578125" style="2" customWidth="1"/>
    <col min="10769" max="10769" width="11.7109375" style="2" customWidth="1"/>
    <col min="10770" max="10770" width="13.28515625" style="2" customWidth="1"/>
    <col min="10771" max="10771" width="10.5703125" style="2" bestFit="1" customWidth="1"/>
    <col min="10772" max="10772" width="13.28515625" style="2" customWidth="1"/>
    <col min="10773" max="11009" width="8.7109375" style="2"/>
    <col min="11010" max="11010" width="17.28515625" style="2" customWidth="1"/>
    <col min="11011" max="11011" width="12.5703125" style="2" customWidth="1"/>
    <col min="11012" max="11012" width="13" style="2" customWidth="1"/>
    <col min="11013" max="11013" width="13.42578125" style="2" customWidth="1"/>
    <col min="11014" max="11014" width="19.5703125" style="2" customWidth="1"/>
    <col min="11015" max="11016" width="17.42578125" style="2" customWidth="1"/>
    <col min="11017" max="11017" width="19.5703125" style="2" customWidth="1"/>
    <col min="11018" max="11018" width="15.85546875" style="2" customWidth="1"/>
    <col min="11019" max="11019" width="14.5703125" style="2" customWidth="1"/>
    <col min="11020" max="11022" width="0" style="2" hidden="1" customWidth="1"/>
    <col min="11023" max="11024" width="14.42578125" style="2" customWidth="1"/>
    <col min="11025" max="11025" width="11.7109375" style="2" customWidth="1"/>
    <col min="11026" max="11026" width="13.28515625" style="2" customWidth="1"/>
    <col min="11027" max="11027" width="10.5703125" style="2" bestFit="1" customWidth="1"/>
    <col min="11028" max="11028" width="13.28515625" style="2" customWidth="1"/>
    <col min="11029" max="11265" width="8.7109375" style="2"/>
    <col min="11266" max="11266" width="17.28515625" style="2" customWidth="1"/>
    <col min="11267" max="11267" width="12.5703125" style="2" customWidth="1"/>
    <col min="11268" max="11268" width="13" style="2" customWidth="1"/>
    <col min="11269" max="11269" width="13.42578125" style="2" customWidth="1"/>
    <col min="11270" max="11270" width="19.5703125" style="2" customWidth="1"/>
    <col min="11271" max="11272" width="17.42578125" style="2" customWidth="1"/>
    <col min="11273" max="11273" width="19.5703125" style="2" customWidth="1"/>
    <col min="11274" max="11274" width="15.85546875" style="2" customWidth="1"/>
    <col min="11275" max="11275" width="14.5703125" style="2" customWidth="1"/>
    <col min="11276" max="11278" width="0" style="2" hidden="1" customWidth="1"/>
    <col min="11279" max="11280" width="14.42578125" style="2" customWidth="1"/>
    <col min="11281" max="11281" width="11.7109375" style="2" customWidth="1"/>
    <col min="11282" max="11282" width="13.28515625" style="2" customWidth="1"/>
    <col min="11283" max="11283" width="10.5703125" style="2" bestFit="1" customWidth="1"/>
    <col min="11284" max="11284" width="13.28515625" style="2" customWidth="1"/>
    <col min="11285" max="11521" width="8.7109375" style="2"/>
    <col min="11522" max="11522" width="17.28515625" style="2" customWidth="1"/>
    <col min="11523" max="11523" width="12.5703125" style="2" customWidth="1"/>
    <col min="11524" max="11524" width="13" style="2" customWidth="1"/>
    <col min="11525" max="11525" width="13.42578125" style="2" customWidth="1"/>
    <col min="11526" max="11526" width="19.5703125" style="2" customWidth="1"/>
    <col min="11527" max="11528" width="17.42578125" style="2" customWidth="1"/>
    <col min="11529" max="11529" width="19.5703125" style="2" customWidth="1"/>
    <col min="11530" max="11530" width="15.85546875" style="2" customWidth="1"/>
    <col min="11531" max="11531" width="14.5703125" style="2" customWidth="1"/>
    <col min="11532" max="11534" width="0" style="2" hidden="1" customWidth="1"/>
    <col min="11535" max="11536" width="14.42578125" style="2" customWidth="1"/>
    <col min="11537" max="11537" width="11.7109375" style="2" customWidth="1"/>
    <col min="11538" max="11538" width="13.28515625" style="2" customWidth="1"/>
    <col min="11539" max="11539" width="10.5703125" style="2" bestFit="1" customWidth="1"/>
    <col min="11540" max="11540" width="13.28515625" style="2" customWidth="1"/>
    <col min="11541" max="11777" width="8.7109375" style="2"/>
    <col min="11778" max="11778" width="17.28515625" style="2" customWidth="1"/>
    <col min="11779" max="11779" width="12.5703125" style="2" customWidth="1"/>
    <col min="11780" max="11780" width="13" style="2" customWidth="1"/>
    <col min="11781" max="11781" width="13.42578125" style="2" customWidth="1"/>
    <col min="11782" max="11782" width="19.5703125" style="2" customWidth="1"/>
    <col min="11783" max="11784" width="17.42578125" style="2" customWidth="1"/>
    <col min="11785" max="11785" width="19.5703125" style="2" customWidth="1"/>
    <col min="11786" max="11786" width="15.85546875" style="2" customWidth="1"/>
    <col min="11787" max="11787" width="14.5703125" style="2" customWidth="1"/>
    <col min="11788" max="11790" width="0" style="2" hidden="1" customWidth="1"/>
    <col min="11791" max="11792" width="14.42578125" style="2" customWidth="1"/>
    <col min="11793" max="11793" width="11.7109375" style="2" customWidth="1"/>
    <col min="11794" max="11794" width="13.28515625" style="2" customWidth="1"/>
    <col min="11795" max="11795" width="10.5703125" style="2" bestFit="1" customWidth="1"/>
    <col min="11796" max="11796" width="13.28515625" style="2" customWidth="1"/>
    <col min="11797" max="12033" width="8.7109375" style="2"/>
    <col min="12034" max="12034" width="17.28515625" style="2" customWidth="1"/>
    <col min="12035" max="12035" width="12.5703125" style="2" customWidth="1"/>
    <col min="12036" max="12036" width="13" style="2" customWidth="1"/>
    <col min="12037" max="12037" width="13.42578125" style="2" customWidth="1"/>
    <col min="12038" max="12038" width="19.5703125" style="2" customWidth="1"/>
    <col min="12039" max="12040" width="17.42578125" style="2" customWidth="1"/>
    <col min="12041" max="12041" width="19.5703125" style="2" customWidth="1"/>
    <col min="12042" max="12042" width="15.85546875" style="2" customWidth="1"/>
    <col min="12043" max="12043" width="14.5703125" style="2" customWidth="1"/>
    <col min="12044" max="12046" width="0" style="2" hidden="1" customWidth="1"/>
    <col min="12047" max="12048" width="14.42578125" style="2" customWidth="1"/>
    <col min="12049" max="12049" width="11.7109375" style="2" customWidth="1"/>
    <col min="12050" max="12050" width="13.28515625" style="2" customWidth="1"/>
    <col min="12051" max="12051" width="10.5703125" style="2" bestFit="1" customWidth="1"/>
    <col min="12052" max="12052" width="13.28515625" style="2" customWidth="1"/>
    <col min="12053" max="12289" width="8.7109375" style="2"/>
    <col min="12290" max="12290" width="17.28515625" style="2" customWidth="1"/>
    <col min="12291" max="12291" width="12.5703125" style="2" customWidth="1"/>
    <col min="12292" max="12292" width="13" style="2" customWidth="1"/>
    <col min="12293" max="12293" width="13.42578125" style="2" customWidth="1"/>
    <col min="12294" max="12294" width="19.5703125" style="2" customWidth="1"/>
    <col min="12295" max="12296" width="17.42578125" style="2" customWidth="1"/>
    <col min="12297" max="12297" width="19.5703125" style="2" customWidth="1"/>
    <col min="12298" max="12298" width="15.85546875" style="2" customWidth="1"/>
    <col min="12299" max="12299" width="14.5703125" style="2" customWidth="1"/>
    <col min="12300" max="12302" width="0" style="2" hidden="1" customWidth="1"/>
    <col min="12303" max="12304" width="14.42578125" style="2" customWidth="1"/>
    <col min="12305" max="12305" width="11.7109375" style="2" customWidth="1"/>
    <col min="12306" max="12306" width="13.28515625" style="2" customWidth="1"/>
    <col min="12307" max="12307" width="10.5703125" style="2" bestFit="1" customWidth="1"/>
    <col min="12308" max="12308" width="13.28515625" style="2" customWidth="1"/>
    <col min="12309" max="12545" width="8.7109375" style="2"/>
    <col min="12546" max="12546" width="17.28515625" style="2" customWidth="1"/>
    <col min="12547" max="12547" width="12.5703125" style="2" customWidth="1"/>
    <col min="12548" max="12548" width="13" style="2" customWidth="1"/>
    <col min="12549" max="12549" width="13.42578125" style="2" customWidth="1"/>
    <col min="12550" max="12550" width="19.5703125" style="2" customWidth="1"/>
    <col min="12551" max="12552" width="17.42578125" style="2" customWidth="1"/>
    <col min="12553" max="12553" width="19.5703125" style="2" customWidth="1"/>
    <col min="12554" max="12554" width="15.85546875" style="2" customWidth="1"/>
    <col min="12555" max="12555" width="14.5703125" style="2" customWidth="1"/>
    <col min="12556" max="12558" width="0" style="2" hidden="1" customWidth="1"/>
    <col min="12559" max="12560" width="14.42578125" style="2" customWidth="1"/>
    <col min="12561" max="12561" width="11.7109375" style="2" customWidth="1"/>
    <col min="12562" max="12562" width="13.28515625" style="2" customWidth="1"/>
    <col min="12563" max="12563" width="10.5703125" style="2" bestFit="1" customWidth="1"/>
    <col min="12564" max="12564" width="13.28515625" style="2" customWidth="1"/>
    <col min="12565" max="12801" width="8.7109375" style="2"/>
    <col min="12802" max="12802" width="17.28515625" style="2" customWidth="1"/>
    <col min="12803" max="12803" width="12.5703125" style="2" customWidth="1"/>
    <col min="12804" max="12804" width="13" style="2" customWidth="1"/>
    <col min="12805" max="12805" width="13.42578125" style="2" customWidth="1"/>
    <col min="12806" max="12806" width="19.5703125" style="2" customWidth="1"/>
    <col min="12807" max="12808" width="17.42578125" style="2" customWidth="1"/>
    <col min="12809" max="12809" width="19.5703125" style="2" customWidth="1"/>
    <col min="12810" max="12810" width="15.85546875" style="2" customWidth="1"/>
    <col min="12811" max="12811" width="14.5703125" style="2" customWidth="1"/>
    <col min="12812" max="12814" width="0" style="2" hidden="1" customWidth="1"/>
    <col min="12815" max="12816" width="14.42578125" style="2" customWidth="1"/>
    <col min="12817" max="12817" width="11.7109375" style="2" customWidth="1"/>
    <col min="12818" max="12818" width="13.28515625" style="2" customWidth="1"/>
    <col min="12819" max="12819" width="10.5703125" style="2" bestFit="1" customWidth="1"/>
    <col min="12820" max="12820" width="13.28515625" style="2" customWidth="1"/>
    <col min="12821" max="13057" width="8.7109375" style="2"/>
    <col min="13058" max="13058" width="17.28515625" style="2" customWidth="1"/>
    <col min="13059" max="13059" width="12.5703125" style="2" customWidth="1"/>
    <col min="13060" max="13060" width="13" style="2" customWidth="1"/>
    <col min="13061" max="13061" width="13.42578125" style="2" customWidth="1"/>
    <col min="13062" max="13062" width="19.5703125" style="2" customWidth="1"/>
    <col min="13063" max="13064" width="17.42578125" style="2" customWidth="1"/>
    <col min="13065" max="13065" width="19.5703125" style="2" customWidth="1"/>
    <col min="13066" max="13066" width="15.85546875" style="2" customWidth="1"/>
    <col min="13067" max="13067" width="14.5703125" style="2" customWidth="1"/>
    <col min="13068" max="13070" width="0" style="2" hidden="1" customWidth="1"/>
    <col min="13071" max="13072" width="14.42578125" style="2" customWidth="1"/>
    <col min="13073" max="13073" width="11.7109375" style="2" customWidth="1"/>
    <col min="13074" max="13074" width="13.28515625" style="2" customWidth="1"/>
    <col min="13075" max="13075" width="10.5703125" style="2" bestFit="1" customWidth="1"/>
    <col min="13076" max="13076" width="13.28515625" style="2" customWidth="1"/>
    <col min="13077" max="13313" width="8.7109375" style="2"/>
    <col min="13314" max="13314" width="17.28515625" style="2" customWidth="1"/>
    <col min="13315" max="13315" width="12.5703125" style="2" customWidth="1"/>
    <col min="13316" max="13316" width="13" style="2" customWidth="1"/>
    <col min="13317" max="13317" width="13.42578125" style="2" customWidth="1"/>
    <col min="13318" max="13318" width="19.5703125" style="2" customWidth="1"/>
    <col min="13319" max="13320" width="17.42578125" style="2" customWidth="1"/>
    <col min="13321" max="13321" width="19.5703125" style="2" customWidth="1"/>
    <col min="13322" max="13322" width="15.85546875" style="2" customWidth="1"/>
    <col min="13323" max="13323" width="14.5703125" style="2" customWidth="1"/>
    <col min="13324" max="13326" width="0" style="2" hidden="1" customWidth="1"/>
    <col min="13327" max="13328" width="14.42578125" style="2" customWidth="1"/>
    <col min="13329" max="13329" width="11.7109375" style="2" customWidth="1"/>
    <col min="13330" max="13330" width="13.28515625" style="2" customWidth="1"/>
    <col min="13331" max="13331" width="10.5703125" style="2" bestFit="1" customWidth="1"/>
    <col min="13332" max="13332" width="13.28515625" style="2" customWidth="1"/>
    <col min="13333" max="13569" width="8.7109375" style="2"/>
    <col min="13570" max="13570" width="17.28515625" style="2" customWidth="1"/>
    <col min="13571" max="13571" width="12.5703125" style="2" customWidth="1"/>
    <col min="13572" max="13572" width="13" style="2" customWidth="1"/>
    <col min="13573" max="13573" width="13.42578125" style="2" customWidth="1"/>
    <col min="13574" max="13574" width="19.5703125" style="2" customWidth="1"/>
    <col min="13575" max="13576" width="17.42578125" style="2" customWidth="1"/>
    <col min="13577" max="13577" width="19.5703125" style="2" customWidth="1"/>
    <col min="13578" max="13578" width="15.85546875" style="2" customWidth="1"/>
    <col min="13579" max="13579" width="14.5703125" style="2" customWidth="1"/>
    <col min="13580" max="13582" width="0" style="2" hidden="1" customWidth="1"/>
    <col min="13583" max="13584" width="14.42578125" style="2" customWidth="1"/>
    <col min="13585" max="13585" width="11.7109375" style="2" customWidth="1"/>
    <col min="13586" max="13586" width="13.28515625" style="2" customWidth="1"/>
    <col min="13587" max="13587" width="10.5703125" style="2" bestFit="1" customWidth="1"/>
    <col min="13588" max="13588" width="13.28515625" style="2" customWidth="1"/>
    <col min="13589" max="13825" width="8.7109375" style="2"/>
    <col min="13826" max="13826" width="17.28515625" style="2" customWidth="1"/>
    <col min="13827" max="13827" width="12.5703125" style="2" customWidth="1"/>
    <col min="13828" max="13828" width="13" style="2" customWidth="1"/>
    <col min="13829" max="13829" width="13.42578125" style="2" customWidth="1"/>
    <col min="13830" max="13830" width="19.5703125" style="2" customWidth="1"/>
    <col min="13831" max="13832" width="17.42578125" style="2" customWidth="1"/>
    <col min="13833" max="13833" width="19.5703125" style="2" customWidth="1"/>
    <col min="13834" max="13834" width="15.85546875" style="2" customWidth="1"/>
    <col min="13835" max="13835" width="14.5703125" style="2" customWidth="1"/>
    <col min="13836" max="13838" width="0" style="2" hidden="1" customWidth="1"/>
    <col min="13839" max="13840" width="14.42578125" style="2" customWidth="1"/>
    <col min="13841" max="13841" width="11.7109375" style="2" customWidth="1"/>
    <col min="13842" max="13842" width="13.28515625" style="2" customWidth="1"/>
    <col min="13843" max="13843" width="10.5703125" style="2" bestFit="1" customWidth="1"/>
    <col min="13844" max="13844" width="13.28515625" style="2" customWidth="1"/>
    <col min="13845" max="14081" width="8.7109375" style="2"/>
    <col min="14082" max="14082" width="17.28515625" style="2" customWidth="1"/>
    <col min="14083" max="14083" width="12.5703125" style="2" customWidth="1"/>
    <col min="14084" max="14084" width="13" style="2" customWidth="1"/>
    <col min="14085" max="14085" width="13.42578125" style="2" customWidth="1"/>
    <col min="14086" max="14086" width="19.5703125" style="2" customWidth="1"/>
    <col min="14087" max="14088" width="17.42578125" style="2" customWidth="1"/>
    <col min="14089" max="14089" width="19.5703125" style="2" customWidth="1"/>
    <col min="14090" max="14090" width="15.85546875" style="2" customWidth="1"/>
    <col min="14091" max="14091" width="14.5703125" style="2" customWidth="1"/>
    <col min="14092" max="14094" width="0" style="2" hidden="1" customWidth="1"/>
    <col min="14095" max="14096" width="14.42578125" style="2" customWidth="1"/>
    <col min="14097" max="14097" width="11.7109375" style="2" customWidth="1"/>
    <col min="14098" max="14098" width="13.28515625" style="2" customWidth="1"/>
    <col min="14099" max="14099" width="10.5703125" style="2" bestFit="1" customWidth="1"/>
    <col min="14100" max="14100" width="13.28515625" style="2" customWidth="1"/>
    <col min="14101" max="14337" width="8.7109375" style="2"/>
    <col min="14338" max="14338" width="17.28515625" style="2" customWidth="1"/>
    <col min="14339" max="14339" width="12.5703125" style="2" customWidth="1"/>
    <col min="14340" max="14340" width="13" style="2" customWidth="1"/>
    <col min="14341" max="14341" width="13.42578125" style="2" customWidth="1"/>
    <col min="14342" max="14342" width="19.5703125" style="2" customWidth="1"/>
    <col min="14343" max="14344" width="17.42578125" style="2" customWidth="1"/>
    <col min="14345" max="14345" width="19.5703125" style="2" customWidth="1"/>
    <col min="14346" max="14346" width="15.85546875" style="2" customWidth="1"/>
    <col min="14347" max="14347" width="14.5703125" style="2" customWidth="1"/>
    <col min="14348" max="14350" width="0" style="2" hidden="1" customWidth="1"/>
    <col min="14351" max="14352" width="14.42578125" style="2" customWidth="1"/>
    <col min="14353" max="14353" width="11.7109375" style="2" customWidth="1"/>
    <col min="14354" max="14354" width="13.28515625" style="2" customWidth="1"/>
    <col min="14355" max="14355" width="10.5703125" style="2" bestFit="1" customWidth="1"/>
    <col min="14356" max="14356" width="13.28515625" style="2" customWidth="1"/>
    <col min="14357" max="14593" width="8.7109375" style="2"/>
    <col min="14594" max="14594" width="17.28515625" style="2" customWidth="1"/>
    <col min="14595" max="14595" width="12.5703125" style="2" customWidth="1"/>
    <col min="14596" max="14596" width="13" style="2" customWidth="1"/>
    <col min="14597" max="14597" width="13.42578125" style="2" customWidth="1"/>
    <col min="14598" max="14598" width="19.5703125" style="2" customWidth="1"/>
    <col min="14599" max="14600" width="17.42578125" style="2" customWidth="1"/>
    <col min="14601" max="14601" width="19.5703125" style="2" customWidth="1"/>
    <col min="14602" max="14602" width="15.85546875" style="2" customWidth="1"/>
    <col min="14603" max="14603" width="14.5703125" style="2" customWidth="1"/>
    <col min="14604" max="14606" width="0" style="2" hidden="1" customWidth="1"/>
    <col min="14607" max="14608" width="14.42578125" style="2" customWidth="1"/>
    <col min="14609" max="14609" width="11.7109375" style="2" customWidth="1"/>
    <col min="14610" max="14610" width="13.28515625" style="2" customWidth="1"/>
    <col min="14611" max="14611" width="10.5703125" style="2" bestFit="1" customWidth="1"/>
    <col min="14612" max="14612" width="13.28515625" style="2" customWidth="1"/>
    <col min="14613" max="14849" width="8.7109375" style="2"/>
    <col min="14850" max="14850" width="17.28515625" style="2" customWidth="1"/>
    <col min="14851" max="14851" width="12.5703125" style="2" customWidth="1"/>
    <col min="14852" max="14852" width="13" style="2" customWidth="1"/>
    <col min="14853" max="14853" width="13.42578125" style="2" customWidth="1"/>
    <col min="14854" max="14854" width="19.5703125" style="2" customWidth="1"/>
    <col min="14855" max="14856" width="17.42578125" style="2" customWidth="1"/>
    <col min="14857" max="14857" width="19.5703125" style="2" customWidth="1"/>
    <col min="14858" max="14858" width="15.85546875" style="2" customWidth="1"/>
    <col min="14859" max="14859" width="14.5703125" style="2" customWidth="1"/>
    <col min="14860" max="14862" width="0" style="2" hidden="1" customWidth="1"/>
    <col min="14863" max="14864" width="14.42578125" style="2" customWidth="1"/>
    <col min="14865" max="14865" width="11.7109375" style="2" customWidth="1"/>
    <col min="14866" max="14866" width="13.28515625" style="2" customWidth="1"/>
    <col min="14867" max="14867" width="10.5703125" style="2" bestFit="1" customWidth="1"/>
    <col min="14868" max="14868" width="13.28515625" style="2" customWidth="1"/>
    <col min="14869" max="15105" width="8.7109375" style="2"/>
    <col min="15106" max="15106" width="17.28515625" style="2" customWidth="1"/>
    <col min="15107" max="15107" width="12.5703125" style="2" customWidth="1"/>
    <col min="15108" max="15108" width="13" style="2" customWidth="1"/>
    <col min="15109" max="15109" width="13.42578125" style="2" customWidth="1"/>
    <col min="15110" max="15110" width="19.5703125" style="2" customWidth="1"/>
    <col min="15111" max="15112" width="17.42578125" style="2" customWidth="1"/>
    <col min="15113" max="15113" width="19.5703125" style="2" customWidth="1"/>
    <col min="15114" max="15114" width="15.85546875" style="2" customWidth="1"/>
    <col min="15115" max="15115" width="14.5703125" style="2" customWidth="1"/>
    <col min="15116" max="15118" width="0" style="2" hidden="1" customWidth="1"/>
    <col min="15119" max="15120" width="14.42578125" style="2" customWidth="1"/>
    <col min="15121" max="15121" width="11.7109375" style="2" customWidth="1"/>
    <col min="15122" max="15122" width="13.28515625" style="2" customWidth="1"/>
    <col min="15123" max="15123" width="10.5703125" style="2" bestFit="1" customWidth="1"/>
    <col min="15124" max="15124" width="13.28515625" style="2" customWidth="1"/>
    <col min="15125" max="15361" width="8.7109375" style="2"/>
    <col min="15362" max="15362" width="17.28515625" style="2" customWidth="1"/>
    <col min="15363" max="15363" width="12.5703125" style="2" customWidth="1"/>
    <col min="15364" max="15364" width="13" style="2" customWidth="1"/>
    <col min="15365" max="15365" width="13.42578125" style="2" customWidth="1"/>
    <col min="15366" max="15366" width="19.5703125" style="2" customWidth="1"/>
    <col min="15367" max="15368" width="17.42578125" style="2" customWidth="1"/>
    <col min="15369" max="15369" width="19.5703125" style="2" customWidth="1"/>
    <col min="15370" max="15370" width="15.85546875" style="2" customWidth="1"/>
    <col min="15371" max="15371" width="14.5703125" style="2" customWidth="1"/>
    <col min="15372" max="15374" width="0" style="2" hidden="1" customWidth="1"/>
    <col min="15375" max="15376" width="14.42578125" style="2" customWidth="1"/>
    <col min="15377" max="15377" width="11.7109375" style="2" customWidth="1"/>
    <col min="15378" max="15378" width="13.28515625" style="2" customWidth="1"/>
    <col min="15379" max="15379" width="10.5703125" style="2" bestFit="1" customWidth="1"/>
    <col min="15380" max="15380" width="13.28515625" style="2" customWidth="1"/>
    <col min="15381" max="15617" width="8.7109375" style="2"/>
    <col min="15618" max="15618" width="17.28515625" style="2" customWidth="1"/>
    <col min="15619" max="15619" width="12.5703125" style="2" customWidth="1"/>
    <col min="15620" max="15620" width="13" style="2" customWidth="1"/>
    <col min="15621" max="15621" width="13.42578125" style="2" customWidth="1"/>
    <col min="15622" max="15622" width="19.5703125" style="2" customWidth="1"/>
    <col min="15623" max="15624" width="17.42578125" style="2" customWidth="1"/>
    <col min="15625" max="15625" width="19.5703125" style="2" customWidth="1"/>
    <col min="15626" max="15626" width="15.85546875" style="2" customWidth="1"/>
    <col min="15627" max="15627" width="14.5703125" style="2" customWidth="1"/>
    <col min="15628" max="15630" width="0" style="2" hidden="1" customWidth="1"/>
    <col min="15631" max="15632" width="14.42578125" style="2" customWidth="1"/>
    <col min="15633" max="15633" width="11.7109375" style="2" customWidth="1"/>
    <col min="15634" max="15634" width="13.28515625" style="2" customWidth="1"/>
    <col min="15635" max="15635" width="10.5703125" style="2" bestFit="1" customWidth="1"/>
    <col min="15636" max="15636" width="13.28515625" style="2" customWidth="1"/>
    <col min="15637" max="15873" width="8.7109375" style="2"/>
    <col min="15874" max="15874" width="17.28515625" style="2" customWidth="1"/>
    <col min="15875" max="15875" width="12.5703125" style="2" customWidth="1"/>
    <col min="15876" max="15876" width="13" style="2" customWidth="1"/>
    <col min="15877" max="15877" width="13.42578125" style="2" customWidth="1"/>
    <col min="15878" max="15878" width="19.5703125" style="2" customWidth="1"/>
    <col min="15879" max="15880" width="17.42578125" style="2" customWidth="1"/>
    <col min="15881" max="15881" width="19.5703125" style="2" customWidth="1"/>
    <col min="15882" max="15882" width="15.85546875" style="2" customWidth="1"/>
    <col min="15883" max="15883" width="14.5703125" style="2" customWidth="1"/>
    <col min="15884" max="15886" width="0" style="2" hidden="1" customWidth="1"/>
    <col min="15887" max="15888" width="14.42578125" style="2" customWidth="1"/>
    <col min="15889" max="15889" width="11.7109375" style="2" customWidth="1"/>
    <col min="15890" max="15890" width="13.28515625" style="2" customWidth="1"/>
    <col min="15891" max="15891" width="10.5703125" style="2" bestFit="1" customWidth="1"/>
    <col min="15892" max="15892" width="13.28515625" style="2" customWidth="1"/>
    <col min="15893" max="16129" width="8.7109375" style="2"/>
    <col min="16130" max="16130" width="17.28515625" style="2" customWidth="1"/>
    <col min="16131" max="16131" width="12.5703125" style="2" customWidth="1"/>
    <col min="16132" max="16132" width="13" style="2" customWidth="1"/>
    <col min="16133" max="16133" width="13.42578125" style="2" customWidth="1"/>
    <col min="16134" max="16134" width="19.5703125" style="2" customWidth="1"/>
    <col min="16135" max="16136" width="17.42578125" style="2" customWidth="1"/>
    <col min="16137" max="16137" width="19.5703125" style="2" customWidth="1"/>
    <col min="16138" max="16138" width="15.85546875" style="2" customWidth="1"/>
    <col min="16139" max="16139" width="14.5703125" style="2" customWidth="1"/>
    <col min="16140" max="16142" width="0" style="2" hidden="1" customWidth="1"/>
    <col min="16143" max="16144" width="14.42578125" style="2" customWidth="1"/>
    <col min="16145" max="16145" width="11.7109375" style="2" customWidth="1"/>
    <col min="16146" max="16146" width="13.28515625" style="2" customWidth="1"/>
    <col min="16147" max="16147" width="10.5703125" style="2" bestFit="1" customWidth="1"/>
    <col min="16148" max="16148" width="13.28515625" style="2" customWidth="1"/>
    <col min="16149" max="16384" width="8.7109375" style="2"/>
  </cols>
  <sheetData>
    <row r="2" spans="1:20" ht="21">
      <c r="A2" s="1" t="s">
        <v>0</v>
      </c>
    </row>
    <row r="3" spans="1:20">
      <c r="A3" s="3" t="str">
        <f>'[44]Air Bawah Tanah'!A3</f>
        <v>Bulan: Juli 2020</v>
      </c>
      <c r="P3" s="4"/>
    </row>
    <row r="4" spans="1:20">
      <c r="L4" s="2" t="s">
        <v>1</v>
      </c>
      <c r="M4" s="2" t="s">
        <v>2</v>
      </c>
    </row>
    <row r="5" spans="1:20" ht="32.25" customHeight="1">
      <c r="A5" s="5" t="s">
        <v>3</v>
      </c>
      <c r="B5" s="5" t="s">
        <v>4</v>
      </c>
      <c r="C5" s="5" t="s">
        <v>5</v>
      </c>
      <c r="D5" s="5" t="s">
        <v>25</v>
      </c>
      <c r="E5" s="6" t="s">
        <v>6</v>
      </c>
      <c r="F5" s="7" t="s">
        <v>7</v>
      </c>
      <c r="G5" s="8" t="s">
        <v>8</v>
      </c>
      <c r="H5" s="9" t="s">
        <v>9</v>
      </c>
      <c r="I5" s="10" t="s">
        <v>10</v>
      </c>
      <c r="J5" s="6" t="s">
        <v>11</v>
      </c>
      <c r="L5" s="11">
        <v>3400</v>
      </c>
      <c r="M5" s="11">
        <v>12000</v>
      </c>
      <c r="O5" s="12" t="s">
        <v>12</v>
      </c>
      <c r="P5" s="12"/>
    </row>
    <row r="6" spans="1:20" ht="24.95" customHeight="1">
      <c r="A6" s="13" t="s">
        <v>13</v>
      </c>
      <c r="B6" s="47" t="s">
        <v>23</v>
      </c>
      <c r="C6" s="48" t="s">
        <v>23</v>
      </c>
      <c r="D6" s="23" t="s">
        <v>23</v>
      </c>
      <c r="E6" s="49" t="s">
        <v>23</v>
      </c>
      <c r="F6" s="17"/>
      <c r="G6" s="17"/>
      <c r="H6" s="17"/>
      <c r="I6" s="20">
        <f t="shared" ref="I6:I12" si="0">(F6*3850)+(G6*16500)+(H6*19500)</f>
        <v>0</v>
      </c>
      <c r="J6" s="21" t="e">
        <f>I6/E6</f>
        <v>#VALUE!</v>
      </c>
      <c r="L6" s="11">
        <f>F6*$L$5</f>
        <v>0</v>
      </c>
      <c r="M6" s="11">
        <f>G6*$M$5</f>
        <v>0</v>
      </c>
      <c r="N6" s="11">
        <f>L6+M6</f>
        <v>0</v>
      </c>
      <c r="O6" s="22">
        <f>F6/30</f>
        <v>0</v>
      </c>
      <c r="P6" s="22">
        <f>O6*220</f>
        <v>0</v>
      </c>
      <c r="Q6" s="22">
        <f t="shared" ref="Q6:Q11" si="1">G6/30</f>
        <v>0</v>
      </c>
      <c r="R6" s="22">
        <f t="shared" ref="R6:R11" si="2">Q6*220</f>
        <v>0</v>
      </c>
      <c r="S6" s="4"/>
    </row>
    <row r="7" spans="1:20" ht="24.95" customHeight="1">
      <c r="A7" s="13" t="s">
        <v>14</v>
      </c>
      <c r="B7" s="47" t="s">
        <v>23</v>
      </c>
      <c r="C7" s="23" t="s">
        <v>23</v>
      </c>
      <c r="D7" s="23" t="s">
        <v>23</v>
      </c>
      <c r="E7" s="49" t="s">
        <v>23</v>
      </c>
      <c r="F7" s="50"/>
      <c r="G7" s="24"/>
      <c r="H7" s="51"/>
      <c r="I7" s="27">
        <f t="shared" si="0"/>
        <v>0</v>
      </c>
      <c r="J7" s="21">
        <v>0</v>
      </c>
      <c r="L7" s="11">
        <f>F7*$L$5</f>
        <v>0</v>
      </c>
      <c r="M7" s="2">
        <v>0</v>
      </c>
      <c r="N7" s="11">
        <f>L7+M7</f>
        <v>0</v>
      </c>
      <c r="O7" s="22"/>
      <c r="P7" s="22"/>
      <c r="Q7" s="22">
        <f t="shared" si="1"/>
        <v>0</v>
      </c>
      <c r="R7" s="22">
        <f t="shared" si="2"/>
        <v>0</v>
      </c>
    </row>
    <row r="8" spans="1:20" ht="24.95" customHeight="1">
      <c r="A8" s="13" t="s">
        <v>17</v>
      </c>
      <c r="B8" s="52">
        <v>7</v>
      </c>
      <c r="C8" s="53">
        <v>24</v>
      </c>
      <c r="D8" s="23">
        <f t="shared" ref="D8:D11" si="3">E8*1000/2678400</f>
        <v>1.1221102150537634</v>
      </c>
      <c r="E8" s="49">
        <v>3005.46</v>
      </c>
      <c r="F8" s="24">
        <v>75</v>
      </c>
      <c r="G8" s="28"/>
      <c r="H8" s="29"/>
      <c r="I8" s="27">
        <f>(F8*3850)+(G8*16500)+(H8*19500)</f>
        <v>288750</v>
      </c>
      <c r="J8" s="21">
        <f>I8/E8</f>
        <v>96.075143239304467</v>
      </c>
      <c r="K8" s="4"/>
      <c r="L8" s="11">
        <f>F8*$L$5</f>
        <v>255000</v>
      </c>
      <c r="M8" s="11">
        <f>G8*$M$5</f>
        <v>0</v>
      </c>
      <c r="N8" s="11">
        <f>L8+M8</f>
        <v>255000</v>
      </c>
      <c r="O8" s="22">
        <f>F8/30</f>
        <v>2.5</v>
      </c>
      <c r="P8" s="22">
        <f>O8*220</f>
        <v>550</v>
      </c>
      <c r="Q8" s="22">
        <f t="shared" si="1"/>
        <v>0</v>
      </c>
      <c r="R8" s="22">
        <f t="shared" si="2"/>
        <v>0</v>
      </c>
    </row>
    <row r="9" spans="1:20" ht="24.95" customHeight="1">
      <c r="A9" s="13" t="s">
        <v>18</v>
      </c>
      <c r="B9" s="54" t="s">
        <v>23</v>
      </c>
      <c r="C9" s="55" t="s">
        <v>23</v>
      </c>
      <c r="D9" s="23" t="s">
        <v>23</v>
      </c>
      <c r="E9" s="49" t="s">
        <v>23</v>
      </c>
      <c r="F9" s="24"/>
      <c r="G9" s="28"/>
      <c r="H9" s="29"/>
      <c r="I9" s="27">
        <f>(F9*3850)+(G9*16500)+(H9*19500)</f>
        <v>0</v>
      </c>
      <c r="J9" s="21">
        <v>0</v>
      </c>
      <c r="K9" s="4"/>
      <c r="L9" s="11">
        <f>F9*$L$5</f>
        <v>0</v>
      </c>
      <c r="M9" s="31">
        <v>0</v>
      </c>
      <c r="N9" s="11">
        <f>L9+M9</f>
        <v>0</v>
      </c>
      <c r="O9" s="22"/>
      <c r="P9" s="22"/>
      <c r="Q9" s="22">
        <f t="shared" si="1"/>
        <v>0</v>
      </c>
      <c r="R9" s="22">
        <f t="shared" si="2"/>
        <v>0</v>
      </c>
    </row>
    <row r="10" spans="1:20" ht="24.95" customHeight="1">
      <c r="A10" s="13" t="s">
        <v>19</v>
      </c>
      <c r="B10" s="52">
        <v>7.1</v>
      </c>
      <c r="C10" s="53">
        <v>16</v>
      </c>
      <c r="D10" s="23">
        <f t="shared" si="3"/>
        <v>0.10850134408602151</v>
      </c>
      <c r="E10" s="49">
        <v>290.61</v>
      </c>
      <c r="F10" s="24">
        <v>300</v>
      </c>
      <c r="G10" s="28"/>
      <c r="H10" s="29">
        <v>0</v>
      </c>
      <c r="I10" s="27">
        <f t="shared" si="0"/>
        <v>1155000</v>
      </c>
      <c r="J10" s="21">
        <f>I10/E10</f>
        <v>3974.398678641478</v>
      </c>
      <c r="K10" s="4"/>
      <c r="L10" s="11">
        <f>F10*$L$5</f>
        <v>1020000</v>
      </c>
      <c r="M10" s="31"/>
      <c r="N10" s="11"/>
      <c r="O10" s="22">
        <f>F10/30</f>
        <v>10</v>
      </c>
      <c r="P10" s="22">
        <f>O10*220</f>
        <v>2200</v>
      </c>
      <c r="Q10" s="22">
        <f t="shared" si="1"/>
        <v>0</v>
      </c>
      <c r="R10" s="22">
        <f t="shared" si="2"/>
        <v>0</v>
      </c>
    </row>
    <row r="11" spans="1:20" ht="24.95" customHeight="1">
      <c r="A11" s="13" t="s">
        <v>20</v>
      </c>
      <c r="B11" s="52">
        <v>6.5</v>
      </c>
      <c r="C11" s="53">
        <v>6</v>
      </c>
      <c r="D11" s="23">
        <f t="shared" si="3"/>
        <v>9.4483796296296294</v>
      </c>
      <c r="E11" s="49">
        <v>25306.54</v>
      </c>
      <c r="F11" s="33">
        <v>1175</v>
      </c>
      <c r="G11" s="34">
        <v>0</v>
      </c>
      <c r="H11" s="29">
        <v>800</v>
      </c>
      <c r="I11" s="27">
        <f t="shared" si="0"/>
        <v>20123750</v>
      </c>
      <c r="J11" s="21">
        <f>I11/E11</f>
        <v>795.19958081981963</v>
      </c>
      <c r="K11" s="4"/>
      <c r="L11" s="11"/>
      <c r="M11" s="31"/>
      <c r="N11" s="11"/>
      <c r="O11" s="22">
        <f>F11/30</f>
        <v>39.166666666666664</v>
      </c>
      <c r="P11" s="22">
        <f>O11*220</f>
        <v>8616.6666666666661</v>
      </c>
      <c r="Q11" s="22">
        <f t="shared" si="1"/>
        <v>0</v>
      </c>
      <c r="R11" s="22">
        <f t="shared" si="2"/>
        <v>0</v>
      </c>
    </row>
    <row r="12" spans="1:20" ht="24.95" customHeight="1">
      <c r="A12" s="13" t="s">
        <v>21</v>
      </c>
      <c r="B12" s="54" t="s">
        <v>23</v>
      </c>
      <c r="C12" s="54" t="s">
        <v>23</v>
      </c>
      <c r="D12" s="23" t="s">
        <v>23</v>
      </c>
      <c r="E12" s="49" t="s">
        <v>23</v>
      </c>
      <c r="F12" s="33">
        <v>0</v>
      </c>
      <c r="G12" s="34">
        <v>0</v>
      </c>
      <c r="H12" s="35">
        <v>0</v>
      </c>
      <c r="I12" s="27">
        <f t="shared" si="0"/>
        <v>0</v>
      </c>
      <c r="J12" s="21">
        <v>0</v>
      </c>
      <c r="L12" s="11">
        <f>F11*$L$5</f>
        <v>3995000</v>
      </c>
      <c r="M12" s="31"/>
      <c r="N12" s="11"/>
      <c r="O12" s="22"/>
      <c r="P12" s="22">
        <f>SUM(P6:P11)</f>
        <v>11366.666666666666</v>
      </c>
      <c r="Q12" s="12"/>
      <c r="R12" s="22">
        <f>SUM(R6:R11)</f>
        <v>0</v>
      </c>
    </row>
    <row r="13" spans="1:20" ht="24.95" customHeight="1">
      <c r="A13" s="36" t="s">
        <v>22</v>
      </c>
      <c r="B13" s="37">
        <f>AVERAGE(B6:B11)</f>
        <v>6.8666666666666671</v>
      </c>
      <c r="C13" s="38">
        <f>AVERAGE(C6:C11)</f>
        <v>15.333333333333334</v>
      </c>
      <c r="D13" s="37">
        <f>AVERAGE(D6:D12)</f>
        <v>3.5596637295898046</v>
      </c>
      <c r="E13" s="39">
        <f>SUM(E6:E11)</f>
        <v>28602.61</v>
      </c>
      <c r="F13" s="39">
        <f>SUM(F6:F12)</f>
        <v>1550</v>
      </c>
      <c r="G13" s="39">
        <f>SUM(G6:G12)</f>
        <v>0</v>
      </c>
      <c r="H13" s="39">
        <f>SUM(H6:H12)</f>
        <v>800</v>
      </c>
      <c r="I13" s="40">
        <f>SUM(I6:I12)</f>
        <v>21567500</v>
      </c>
      <c r="J13" s="40">
        <f>I13/E13</f>
        <v>754.03957890556137</v>
      </c>
      <c r="O13" s="41"/>
      <c r="Q13" s="12"/>
      <c r="R13" s="12"/>
    </row>
    <row r="14" spans="1:20">
      <c r="N14" s="42"/>
      <c r="Q14" s="12"/>
      <c r="R14" s="12"/>
      <c r="T14" s="43"/>
    </row>
    <row r="15" spans="1:20">
      <c r="E15" s="44"/>
      <c r="F15" s="45">
        <f>F13*3850</f>
        <v>5967500</v>
      </c>
      <c r="G15" s="22">
        <f>G13*16500</f>
        <v>0</v>
      </c>
      <c r="H15" s="22"/>
      <c r="I15" s="45">
        <f>F15+G15</f>
        <v>5967500</v>
      </c>
      <c r="T15" s="4"/>
    </row>
    <row r="16" spans="1:20">
      <c r="F16" s="12"/>
      <c r="G16" s="12"/>
      <c r="H16" s="12"/>
      <c r="I16" s="46">
        <f>I15/E13</f>
        <v>208.63480640403097</v>
      </c>
    </row>
  </sheetData>
  <sheetProtection selectLockedCells="1" selectUnlockedCells="1"/>
  <pageMargins left="0.7" right="0.7" top="0.75" bottom="0.75" header="0.51180555555555551" footer="0.51180555555555551"/>
  <pageSetup firstPageNumber="0" orientation="portrait" horizontalDpi="300" verticalDpi="300" r:id="rId1"/>
  <headerFooter alignWithMargins="0"/>
  <legacy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5">
    <tabColor rgb="FF00B050"/>
  </sheetPr>
  <dimension ref="A2:T16"/>
  <sheetViews>
    <sheetView zoomScale="85" zoomScaleNormal="85" workbookViewId="0">
      <selection activeCell="C19" sqref="C19"/>
    </sheetView>
  </sheetViews>
  <sheetFormatPr defaultRowHeight="15"/>
  <cols>
    <col min="1" max="1" width="17.28515625" style="2" customWidth="1"/>
    <col min="2" max="2" width="12.5703125" style="2" customWidth="1"/>
    <col min="3" max="3" width="13" style="2" customWidth="1"/>
    <col min="4" max="4" width="18" style="2" bestFit="1" customWidth="1"/>
    <col min="5" max="5" width="13.42578125" style="2" customWidth="1"/>
    <col min="6" max="6" width="19.5703125" style="2" customWidth="1"/>
    <col min="7" max="8" width="17.42578125" style="2" customWidth="1"/>
    <col min="9" max="9" width="19.5703125" style="2" customWidth="1"/>
    <col min="10" max="10" width="15.85546875" style="2" customWidth="1"/>
    <col min="11" max="11" width="14.5703125" style="2" customWidth="1"/>
    <col min="12" max="14" width="0" style="2" hidden="1" customWidth="1"/>
    <col min="15" max="16" width="14.42578125" style="2" customWidth="1"/>
    <col min="17" max="17" width="11.7109375" style="2" customWidth="1"/>
    <col min="18" max="18" width="13.28515625" style="2" customWidth="1"/>
    <col min="19" max="19" width="10.5703125" style="2" bestFit="1" customWidth="1"/>
    <col min="20" max="20" width="13.28515625" style="2" customWidth="1"/>
    <col min="21" max="257" width="8.7109375" style="2"/>
    <col min="258" max="258" width="17.28515625" style="2" customWidth="1"/>
    <col min="259" max="259" width="12.5703125" style="2" customWidth="1"/>
    <col min="260" max="260" width="13" style="2" customWidth="1"/>
    <col min="261" max="261" width="13.42578125" style="2" customWidth="1"/>
    <col min="262" max="262" width="19.5703125" style="2" customWidth="1"/>
    <col min="263" max="264" width="17.42578125" style="2" customWidth="1"/>
    <col min="265" max="265" width="19.5703125" style="2" customWidth="1"/>
    <col min="266" max="266" width="15.85546875" style="2" customWidth="1"/>
    <col min="267" max="267" width="14.5703125" style="2" customWidth="1"/>
    <col min="268" max="270" width="0" style="2" hidden="1" customWidth="1"/>
    <col min="271" max="272" width="14.42578125" style="2" customWidth="1"/>
    <col min="273" max="273" width="11.7109375" style="2" customWidth="1"/>
    <col min="274" max="274" width="13.28515625" style="2" customWidth="1"/>
    <col min="275" max="275" width="10.5703125" style="2" bestFit="1" customWidth="1"/>
    <col min="276" max="276" width="13.28515625" style="2" customWidth="1"/>
    <col min="277" max="513" width="8.7109375" style="2"/>
    <col min="514" max="514" width="17.28515625" style="2" customWidth="1"/>
    <col min="515" max="515" width="12.5703125" style="2" customWidth="1"/>
    <col min="516" max="516" width="13" style="2" customWidth="1"/>
    <col min="517" max="517" width="13.42578125" style="2" customWidth="1"/>
    <col min="518" max="518" width="19.5703125" style="2" customWidth="1"/>
    <col min="519" max="520" width="17.42578125" style="2" customWidth="1"/>
    <col min="521" max="521" width="19.5703125" style="2" customWidth="1"/>
    <col min="522" max="522" width="15.85546875" style="2" customWidth="1"/>
    <col min="523" max="523" width="14.5703125" style="2" customWidth="1"/>
    <col min="524" max="526" width="0" style="2" hidden="1" customWidth="1"/>
    <col min="527" max="528" width="14.42578125" style="2" customWidth="1"/>
    <col min="529" max="529" width="11.7109375" style="2" customWidth="1"/>
    <col min="530" max="530" width="13.28515625" style="2" customWidth="1"/>
    <col min="531" max="531" width="10.5703125" style="2" bestFit="1" customWidth="1"/>
    <col min="532" max="532" width="13.28515625" style="2" customWidth="1"/>
    <col min="533" max="769" width="8.7109375" style="2"/>
    <col min="770" max="770" width="17.28515625" style="2" customWidth="1"/>
    <col min="771" max="771" width="12.5703125" style="2" customWidth="1"/>
    <col min="772" max="772" width="13" style="2" customWidth="1"/>
    <col min="773" max="773" width="13.42578125" style="2" customWidth="1"/>
    <col min="774" max="774" width="19.5703125" style="2" customWidth="1"/>
    <col min="775" max="776" width="17.42578125" style="2" customWidth="1"/>
    <col min="777" max="777" width="19.5703125" style="2" customWidth="1"/>
    <col min="778" max="778" width="15.85546875" style="2" customWidth="1"/>
    <col min="779" max="779" width="14.5703125" style="2" customWidth="1"/>
    <col min="780" max="782" width="0" style="2" hidden="1" customWidth="1"/>
    <col min="783" max="784" width="14.42578125" style="2" customWidth="1"/>
    <col min="785" max="785" width="11.7109375" style="2" customWidth="1"/>
    <col min="786" max="786" width="13.28515625" style="2" customWidth="1"/>
    <col min="787" max="787" width="10.5703125" style="2" bestFit="1" customWidth="1"/>
    <col min="788" max="788" width="13.28515625" style="2" customWidth="1"/>
    <col min="789" max="1025" width="8.7109375" style="2"/>
    <col min="1026" max="1026" width="17.28515625" style="2" customWidth="1"/>
    <col min="1027" max="1027" width="12.5703125" style="2" customWidth="1"/>
    <col min="1028" max="1028" width="13" style="2" customWidth="1"/>
    <col min="1029" max="1029" width="13.42578125" style="2" customWidth="1"/>
    <col min="1030" max="1030" width="19.5703125" style="2" customWidth="1"/>
    <col min="1031" max="1032" width="17.42578125" style="2" customWidth="1"/>
    <col min="1033" max="1033" width="19.5703125" style="2" customWidth="1"/>
    <col min="1034" max="1034" width="15.85546875" style="2" customWidth="1"/>
    <col min="1035" max="1035" width="14.5703125" style="2" customWidth="1"/>
    <col min="1036" max="1038" width="0" style="2" hidden="1" customWidth="1"/>
    <col min="1039" max="1040" width="14.42578125" style="2" customWidth="1"/>
    <col min="1041" max="1041" width="11.7109375" style="2" customWidth="1"/>
    <col min="1042" max="1042" width="13.28515625" style="2" customWidth="1"/>
    <col min="1043" max="1043" width="10.5703125" style="2" bestFit="1" customWidth="1"/>
    <col min="1044" max="1044" width="13.28515625" style="2" customWidth="1"/>
    <col min="1045" max="1281" width="8.7109375" style="2"/>
    <col min="1282" max="1282" width="17.28515625" style="2" customWidth="1"/>
    <col min="1283" max="1283" width="12.5703125" style="2" customWidth="1"/>
    <col min="1284" max="1284" width="13" style="2" customWidth="1"/>
    <col min="1285" max="1285" width="13.42578125" style="2" customWidth="1"/>
    <col min="1286" max="1286" width="19.5703125" style="2" customWidth="1"/>
    <col min="1287" max="1288" width="17.42578125" style="2" customWidth="1"/>
    <col min="1289" max="1289" width="19.5703125" style="2" customWidth="1"/>
    <col min="1290" max="1290" width="15.85546875" style="2" customWidth="1"/>
    <col min="1291" max="1291" width="14.5703125" style="2" customWidth="1"/>
    <col min="1292" max="1294" width="0" style="2" hidden="1" customWidth="1"/>
    <col min="1295" max="1296" width="14.42578125" style="2" customWidth="1"/>
    <col min="1297" max="1297" width="11.7109375" style="2" customWidth="1"/>
    <col min="1298" max="1298" width="13.28515625" style="2" customWidth="1"/>
    <col min="1299" max="1299" width="10.5703125" style="2" bestFit="1" customWidth="1"/>
    <col min="1300" max="1300" width="13.28515625" style="2" customWidth="1"/>
    <col min="1301" max="1537" width="8.7109375" style="2"/>
    <col min="1538" max="1538" width="17.28515625" style="2" customWidth="1"/>
    <col min="1539" max="1539" width="12.5703125" style="2" customWidth="1"/>
    <col min="1540" max="1540" width="13" style="2" customWidth="1"/>
    <col min="1541" max="1541" width="13.42578125" style="2" customWidth="1"/>
    <col min="1542" max="1542" width="19.5703125" style="2" customWidth="1"/>
    <col min="1543" max="1544" width="17.42578125" style="2" customWidth="1"/>
    <col min="1545" max="1545" width="19.5703125" style="2" customWidth="1"/>
    <col min="1546" max="1546" width="15.85546875" style="2" customWidth="1"/>
    <col min="1547" max="1547" width="14.5703125" style="2" customWidth="1"/>
    <col min="1548" max="1550" width="0" style="2" hidden="1" customWidth="1"/>
    <col min="1551" max="1552" width="14.42578125" style="2" customWidth="1"/>
    <col min="1553" max="1553" width="11.7109375" style="2" customWidth="1"/>
    <col min="1554" max="1554" width="13.28515625" style="2" customWidth="1"/>
    <col min="1555" max="1555" width="10.5703125" style="2" bestFit="1" customWidth="1"/>
    <col min="1556" max="1556" width="13.28515625" style="2" customWidth="1"/>
    <col min="1557" max="1793" width="8.7109375" style="2"/>
    <col min="1794" max="1794" width="17.28515625" style="2" customWidth="1"/>
    <col min="1795" max="1795" width="12.5703125" style="2" customWidth="1"/>
    <col min="1796" max="1796" width="13" style="2" customWidth="1"/>
    <col min="1797" max="1797" width="13.42578125" style="2" customWidth="1"/>
    <col min="1798" max="1798" width="19.5703125" style="2" customWidth="1"/>
    <col min="1799" max="1800" width="17.42578125" style="2" customWidth="1"/>
    <col min="1801" max="1801" width="19.5703125" style="2" customWidth="1"/>
    <col min="1802" max="1802" width="15.85546875" style="2" customWidth="1"/>
    <col min="1803" max="1803" width="14.5703125" style="2" customWidth="1"/>
    <col min="1804" max="1806" width="0" style="2" hidden="1" customWidth="1"/>
    <col min="1807" max="1808" width="14.42578125" style="2" customWidth="1"/>
    <col min="1809" max="1809" width="11.7109375" style="2" customWidth="1"/>
    <col min="1810" max="1810" width="13.28515625" style="2" customWidth="1"/>
    <col min="1811" max="1811" width="10.5703125" style="2" bestFit="1" customWidth="1"/>
    <col min="1812" max="1812" width="13.28515625" style="2" customWidth="1"/>
    <col min="1813" max="2049" width="8.7109375" style="2"/>
    <col min="2050" max="2050" width="17.28515625" style="2" customWidth="1"/>
    <col min="2051" max="2051" width="12.5703125" style="2" customWidth="1"/>
    <col min="2052" max="2052" width="13" style="2" customWidth="1"/>
    <col min="2053" max="2053" width="13.42578125" style="2" customWidth="1"/>
    <col min="2054" max="2054" width="19.5703125" style="2" customWidth="1"/>
    <col min="2055" max="2056" width="17.42578125" style="2" customWidth="1"/>
    <col min="2057" max="2057" width="19.5703125" style="2" customWidth="1"/>
    <col min="2058" max="2058" width="15.85546875" style="2" customWidth="1"/>
    <col min="2059" max="2059" width="14.5703125" style="2" customWidth="1"/>
    <col min="2060" max="2062" width="0" style="2" hidden="1" customWidth="1"/>
    <col min="2063" max="2064" width="14.42578125" style="2" customWidth="1"/>
    <col min="2065" max="2065" width="11.7109375" style="2" customWidth="1"/>
    <col min="2066" max="2066" width="13.28515625" style="2" customWidth="1"/>
    <col min="2067" max="2067" width="10.5703125" style="2" bestFit="1" customWidth="1"/>
    <col min="2068" max="2068" width="13.28515625" style="2" customWidth="1"/>
    <col min="2069" max="2305" width="8.7109375" style="2"/>
    <col min="2306" max="2306" width="17.28515625" style="2" customWidth="1"/>
    <col min="2307" max="2307" width="12.5703125" style="2" customWidth="1"/>
    <col min="2308" max="2308" width="13" style="2" customWidth="1"/>
    <col min="2309" max="2309" width="13.42578125" style="2" customWidth="1"/>
    <col min="2310" max="2310" width="19.5703125" style="2" customWidth="1"/>
    <col min="2311" max="2312" width="17.42578125" style="2" customWidth="1"/>
    <col min="2313" max="2313" width="19.5703125" style="2" customWidth="1"/>
    <col min="2314" max="2314" width="15.85546875" style="2" customWidth="1"/>
    <col min="2315" max="2315" width="14.5703125" style="2" customWidth="1"/>
    <col min="2316" max="2318" width="0" style="2" hidden="1" customWidth="1"/>
    <col min="2319" max="2320" width="14.42578125" style="2" customWidth="1"/>
    <col min="2321" max="2321" width="11.7109375" style="2" customWidth="1"/>
    <col min="2322" max="2322" width="13.28515625" style="2" customWidth="1"/>
    <col min="2323" max="2323" width="10.5703125" style="2" bestFit="1" customWidth="1"/>
    <col min="2324" max="2324" width="13.28515625" style="2" customWidth="1"/>
    <col min="2325" max="2561" width="8.7109375" style="2"/>
    <col min="2562" max="2562" width="17.28515625" style="2" customWidth="1"/>
    <col min="2563" max="2563" width="12.5703125" style="2" customWidth="1"/>
    <col min="2564" max="2564" width="13" style="2" customWidth="1"/>
    <col min="2565" max="2565" width="13.42578125" style="2" customWidth="1"/>
    <col min="2566" max="2566" width="19.5703125" style="2" customWidth="1"/>
    <col min="2567" max="2568" width="17.42578125" style="2" customWidth="1"/>
    <col min="2569" max="2569" width="19.5703125" style="2" customWidth="1"/>
    <col min="2570" max="2570" width="15.85546875" style="2" customWidth="1"/>
    <col min="2571" max="2571" width="14.5703125" style="2" customWidth="1"/>
    <col min="2572" max="2574" width="0" style="2" hidden="1" customWidth="1"/>
    <col min="2575" max="2576" width="14.42578125" style="2" customWidth="1"/>
    <col min="2577" max="2577" width="11.7109375" style="2" customWidth="1"/>
    <col min="2578" max="2578" width="13.28515625" style="2" customWidth="1"/>
    <col min="2579" max="2579" width="10.5703125" style="2" bestFit="1" customWidth="1"/>
    <col min="2580" max="2580" width="13.28515625" style="2" customWidth="1"/>
    <col min="2581" max="2817" width="8.7109375" style="2"/>
    <col min="2818" max="2818" width="17.28515625" style="2" customWidth="1"/>
    <col min="2819" max="2819" width="12.5703125" style="2" customWidth="1"/>
    <col min="2820" max="2820" width="13" style="2" customWidth="1"/>
    <col min="2821" max="2821" width="13.42578125" style="2" customWidth="1"/>
    <col min="2822" max="2822" width="19.5703125" style="2" customWidth="1"/>
    <col min="2823" max="2824" width="17.42578125" style="2" customWidth="1"/>
    <col min="2825" max="2825" width="19.5703125" style="2" customWidth="1"/>
    <col min="2826" max="2826" width="15.85546875" style="2" customWidth="1"/>
    <col min="2827" max="2827" width="14.5703125" style="2" customWidth="1"/>
    <col min="2828" max="2830" width="0" style="2" hidden="1" customWidth="1"/>
    <col min="2831" max="2832" width="14.42578125" style="2" customWidth="1"/>
    <col min="2833" max="2833" width="11.7109375" style="2" customWidth="1"/>
    <col min="2834" max="2834" width="13.28515625" style="2" customWidth="1"/>
    <col min="2835" max="2835" width="10.5703125" style="2" bestFit="1" customWidth="1"/>
    <col min="2836" max="2836" width="13.28515625" style="2" customWidth="1"/>
    <col min="2837" max="3073" width="8.7109375" style="2"/>
    <col min="3074" max="3074" width="17.28515625" style="2" customWidth="1"/>
    <col min="3075" max="3075" width="12.5703125" style="2" customWidth="1"/>
    <col min="3076" max="3076" width="13" style="2" customWidth="1"/>
    <col min="3077" max="3077" width="13.42578125" style="2" customWidth="1"/>
    <col min="3078" max="3078" width="19.5703125" style="2" customWidth="1"/>
    <col min="3079" max="3080" width="17.42578125" style="2" customWidth="1"/>
    <col min="3081" max="3081" width="19.5703125" style="2" customWidth="1"/>
    <col min="3082" max="3082" width="15.85546875" style="2" customWidth="1"/>
    <col min="3083" max="3083" width="14.5703125" style="2" customWidth="1"/>
    <col min="3084" max="3086" width="0" style="2" hidden="1" customWidth="1"/>
    <col min="3087" max="3088" width="14.42578125" style="2" customWidth="1"/>
    <col min="3089" max="3089" width="11.7109375" style="2" customWidth="1"/>
    <col min="3090" max="3090" width="13.28515625" style="2" customWidth="1"/>
    <col min="3091" max="3091" width="10.5703125" style="2" bestFit="1" customWidth="1"/>
    <col min="3092" max="3092" width="13.28515625" style="2" customWidth="1"/>
    <col min="3093" max="3329" width="8.7109375" style="2"/>
    <col min="3330" max="3330" width="17.28515625" style="2" customWidth="1"/>
    <col min="3331" max="3331" width="12.5703125" style="2" customWidth="1"/>
    <col min="3332" max="3332" width="13" style="2" customWidth="1"/>
    <col min="3333" max="3333" width="13.42578125" style="2" customWidth="1"/>
    <col min="3334" max="3334" width="19.5703125" style="2" customWidth="1"/>
    <col min="3335" max="3336" width="17.42578125" style="2" customWidth="1"/>
    <col min="3337" max="3337" width="19.5703125" style="2" customWidth="1"/>
    <col min="3338" max="3338" width="15.85546875" style="2" customWidth="1"/>
    <col min="3339" max="3339" width="14.5703125" style="2" customWidth="1"/>
    <col min="3340" max="3342" width="0" style="2" hidden="1" customWidth="1"/>
    <col min="3343" max="3344" width="14.42578125" style="2" customWidth="1"/>
    <col min="3345" max="3345" width="11.7109375" style="2" customWidth="1"/>
    <col min="3346" max="3346" width="13.28515625" style="2" customWidth="1"/>
    <col min="3347" max="3347" width="10.5703125" style="2" bestFit="1" customWidth="1"/>
    <col min="3348" max="3348" width="13.28515625" style="2" customWidth="1"/>
    <col min="3349" max="3585" width="8.7109375" style="2"/>
    <col min="3586" max="3586" width="17.28515625" style="2" customWidth="1"/>
    <col min="3587" max="3587" width="12.5703125" style="2" customWidth="1"/>
    <col min="3588" max="3588" width="13" style="2" customWidth="1"/>
    <col min="3589" max="3589" width="13.42578125" style="2" customWidth="1"/>
    <col min="3590" max="3590" width="19.5703125" style="2" customWidth="1"/>
    <col min="3591" max="3592" width="17.42578125" style="2" customWidth="1"/>
    <col min="3593" max="3593" width="19.5703125" style="2" customWidth="1"/>
    <col min="3594" max="3594" width="15.85546875" style="2" customWidth="1"/>
    <col min="3595" max="3595" width="14.5703125" style="2" customWidth="1"/>
    <col min="3596" max="3598" width="0" style="2" hidden="1" customWidth="1"/>
    <col min="3599" max="3600" width="14.42578125" style="2" customWidth="1"/>
    <col min="3601" max="3601" width="11.7109375" style="2" customWidth="1"/>
    <col min="3602" max="3602" width="13.28515625" style="2" customWidth="1"/>
    <col min="3603" max="3603" width="10.5703125" style="2" bestFit="1" customWidth="1"/>
    <col min="3604" max="3604" width="13.28515625" style="2" customWidth="1"/>
    <col min="3605" max="3841" width="8.7109375" style="2"/>
    <col min="3842" max="3842" width="17.28515625" style="2" customWidth="1"/>
    <col min="3843" max="3843" width="12.5703125" style="2" customWidth="1"/>
    <col min="3844" max="3844" width="13" style="2" customWidth="1"/>
    <col min="3845" max="3845" width="13.42578125" style="2" customWidth="1"/>
    <col min="3846" max="3846" width="19.5703125" style="2" customWidth="1"/>
    <col min="3847" max="3848" width="17.42578125" style="2" customWidth="1"/>
    <col min="3849" max="3849" width="19.5703125" style="2" customWidth="1"/>
    <col min="3850" max="3850" width="15.85546875" style="2" customWidth="1"/>
    <col min="3851" max="3851" width="14.5703125" style="2" customWidth="1"/>
    <col min="3852" max="3854" width="0" style="2" hidden="1" customWidth="1"/>
    <col min="3855" max="3856" width="14.42578125" style="2" customWidth="1"/>
    <col min="3857" max="3857" width="11.7109375" style="2" customWidth="1"/>
    <col min="3858" max="3858" width="13.28515625" style="2" customWidth="1"/>
    <col min="3859" max="3859" width="10.5703125" style="2" bestFit="1" customWidth="1"/>
    <col min="3860" max="3860" width="13.28515625" style="2" customWidth="1"/>
    <col min="3861" max="4097" width="8.7109375" style="2"/>
    <col min="4098" max="4098" width="17.28515625" style="2" customWidth="1"/>
    <col min="4099" max="4099" width="12.5703125" style="2" customWidth="1"/>
    <col min="4100" max="4100" width="13" style="2" customWidth="1"/>
    <col min="4101" max="4101" width="13.42578125" style="2" customWidth="1"/>
    <col min="4102" max="4102" width="19.5703125" style="2" customWidth="1"/>
    <col min="4103" max="4104" width="17.42578125" style="2" customWidth="1"/>
    <col min="4105" max="4105" width="19.5703125" style="2" customWidth="1"/>
    <col min="4106" max="4106" width="15.85546875" style="2" customWidth="1"/>
    <col min="4107" max="4107" width="14.5703125" style="2" customWidth="1"/>
    <col min="4108" max="4110" width="0" style="2" hidden="1" customWidth="1"/>
    <col min="4111" max="4112" width="14.42578125" style="2" customWidth="1"/>
    <col min="4113" max="4113" width="11.7109375" style="2" customWidth="1"/>
    <col min="4114" max="4114" width="13.28515625" style="2" customWidth="1"/>
    <col min="4115" max="4115" width="10.5703125" style="2" bestFit="1" customWidth="1"/>
    <col min="4116" max="4116" width="13.28515625" style="2" customWidth="1"/>
    <col min="4117" max="4353" width="8.7109375" style="2"/>
    <col min="4354" max="4354" width="17.28515625" style="2" customWidth="1"/>
    <col min="4355" max="4355" width="12.5703125" style="2" customWidth="1"/>
    <col min="4356" max="4356" width="13" style="2" customWidth="1"/>
    <col min="4357" max="4357" width="13.42578125" style="2" customWidth="1"/>
    <col min="4358" max="4358" width="19.5703125" style="2" customWidth="1"/>
    <col min="4359" max="4360" width="17.42578125" style="2" customWidth="1"/>
    <col min="4361" max="4361" width="19.5703125" style="2" customWidth="1"/>
    <col min="4362" max="4362" width="15.85546875" style="2" customWidth="1"/>
    <col min="4363" max="4363" width="14.5703125" style="2" customWidth="1"/>
    <col min="4364" max="4366" width="0" style="2" hidden="1" customWidth="1"/>
    <col min="4367" max="4368" width="14.42578125" style="2" customWidth="1"/>
    <col min="4369" max="4369" width="11.7109375" style="2" customWidth="1"/>
    <col min="4370" max="4370" width="13.28515625" style="2" customWidth="1"/>
    <col min="4371" max="4371" width="10.5703125" style="2" bestFit="1" customWidth="1"/>
    <col min="4372" max="4372" width="13.28515625" style="2" customWidth="1"/>
    <col min="4373" max="4609" width="8.7109375" style="2"/>
    <col min="4610" max="4610" width="17.28515625" style="2" customWidth="1"/>
    <col min="4611" max="4611" width="12.5703125" style="2" customWidth="1"/>
    <col min="4612" max="4612" width="13" style="2" customWidth="1"/>
    <col min="4613" max="4613" width="13.42578125" style="2" customWidth="1"/>
    <col min="4614" max="4614" width="19.5703125" style="2" customWidth="1"/>
    <col min="4615" max="4616" width="17.42578125" style="2" customWidth="1"/>
    <col min="4617" max="4617" width="19.5703125" style="2" customWidth="1"/>
    <col min="4618" max="4618" width="15.85546875" style="2" customWidth="1"/>
    <col min="4619" max="4619" width="14.5703125" style="2" customWidth="1"/>
    <col min="4620" max="4622" width="0" style="2" hidden="1" customWidth="1"/>
    <col min="4623" max="4624" width="14.42578125" style="2" customWidth="1"/>
    <col min="4625" max="4625" width="11.7109375" style="2" customWidth="1"/>
    <col min="4626" max="4626" width="13.28515625" style="2" customWidth="1"/>
    <col min="4627" max="4627" width="10.5703125" style="2" bestFit="1" customWidth="1"/>
    <col min="4628" max="4628" width="13.28515625" style="2" customWidth="1"/>
    <col min="4629" max="4865" width="8.7109375" style="2"/>
    <col min="4866" max="4866" width="17.28515625" style="2" customWidth="1"/>
    <col min="4867" max="4867" width="12.5703125" style="2" customWidth="1"/>
    <col min="4868" max="4868" width="13" style="2" customWidth="1"/>
    <col min="4869" max="4869" width="13.42578125" style="2" customWidth="1"/>
    <col min="4870" max="4870" width="19.5703125" style="2" customWidth="1"/>
    <col min="4871" max="4872" width="17.42578125" style="2" customWidth="1"/>
    <col min="4873" max="4873" width="19.5703125" style="2" customWidth="1"/>
    <col min="4874" max="4874" width="15.85546875" style="2" customWidth="1"/>
    <col min="4875" max="4875" width="14.5703125" style="2" customWidth="1"/>
    <col min="4876" max="4878" width="0" style="2" hidden="1" customWidth="1"/>
    <col min="4879" max="4880" width="14.42578125" style="2" customWidth="1"/>
    <col min="4881" max="4881" width="11.7109375" style="2" customWidth="1"/>
    <col min="4882" max="4882" width="13.28515625" style="2" customWidth="1"/>
    <col min="4883" max="4883" width="10.5703125" style="2" bestFit="1" customWidth="1"/>
    <col min="4884" max="4884" width="13.28515625" style="2" customWidth="1"/>
    <col min="4885" max="5121" width="8.7109375" style="2"/>
    <col min="5122" max="5122" width="17.28515625" style="2" customWidth="1"/>
    <col min="5123" max="5123" width="12.5703125" style="2" customWidth="1"/>
    <col min="5124" max="5124" width="13" style="2" customWidth="1"/>
    <col min="5125" max="5125" width="13.42578125" style="2" customWidth="1"/>
    <col min="5126" max="5126" width="19.5703125" style="2" customWidth="1"/>
    <col min="5127" max="5128" width="17.42578125" style="2" customWidth="1"/>
    <col min="5129" max="5129" width="19.5703125" style="2" customWidth="1"/>
    <col min="5130" max="5130" width="15.85546875" style="2" customWidth="1"/>
    <col min="5131" max="5131" width="14.5703125" style="2" customWidth="1"/>
    <col min="5132" max="5134" width="0" style="2" hidden="1" customWidth="1"/>
    <col min="5135" max="5136" width="14.42578125" style="2" customWidth="1"/>
    <col min="5137" max="5137" width="11.7109375" style="2" customWidth="1"/>
    <col min="5138" max="5138" width="13.28515625" style="2" customWidth="1"/>
    <col min="5139" max="5139" width="10.5703125" style="2" bestFit="1" customWidth="1"/>
    <col min="5140" max="5140" width="13.28515625" style="2" customWidth="1"/>
    <col min="5141" max="5377" width="8.7109375" style="2"/>
    <col min="5378" max="5378" width="17.28515625" style="2" customWidth="1"/>
    <col min="5379" max="5379" width="12.5703125" style="2" customWidth="1"/>
    <col min="5380" max="5380" width="13" style="2" customWidth="1"/>
    <col min="5381" max="5381" width="13.42578125" style="2" customWidth="1"/>
    <col min="5382" max="5382" width="19.5703125" style="2" customWidth="1"/>
    <col min="5383" max="5384" width="17.42578125" style="2" customWidth="1"/>
    <col min="5385" max="5385" width="19.5703125" style="2" customWidth="1"/>
    <col min="5386" max="5386" width="15.85546875" style="2" customWidth="1"/>
    <col min="5387" max="5387" width="14.5703125" style="2" customWidth="1"/>
    <col min="5388" max="5390" width="0" style="2" hidden="1" customWidth="1"/>
    <col min="5391" max="5392" width="14.42578125" style="2" customWidth="1"/>
    <col min="5393" max="5393" width="11.7109375" style="2" customWidth="1"/>
    <col min="5394" max="5394" width="13.28515625" style="2" customWidth="1"/>
    <col min="5395" max="5395" width="10.5703125" style="2" bestFit="1" customWidth="1"/>
    <col min="5396" max="5396" width="13.28515625" style="2" customWidth="1"/>
    <col min="5397" max="5633" width="8.7109375" style="2"/>
    <col min="5634" max="5634" width="17.28515625" style="2" customWidth="1"/>
    <col min="5635" max="5635" width="12.5703125" style="2" customWidth="1"/>
    <col min="5636" max="5636" width="13" style="2" customWidth="1"/>
    <col min="5637" max="5637" width="13.42578125" style="2" customWidth="1"/>
    <col min="5638" max="5638" width="19.5703125" style="2" customWidth="1"/>
    <col min="5639" max="5640" width="17.42578125" style="2" customWidth="1"/>
    <col min="5641" max="5641" width="19.5703125" style="2" customWidth="1"/>
    <col min="5642" max="5642" width="15.85546875" style="2" customWidth="1"/>
    <col min="5643" max="5643" width="14.5703125" style="2" customWidth="1"/>
    <col min="5644" max="5646" width="0" style="2" hidden="1" customWidth="1"/>
    <col min="5647" max="5648" width="14.42578125" style="2" customWidth="1"/>
    <col min="5649" max="5649" width="11.7109375" style="2" customWidth="1"/>
    <col min="5650" max="5650" width="13.28515625" style="2" customWidth="1"/>
    <col min="5651" max="5651" width="10.5703125" style="2" bestFit="1" customWidth="1"/>
    <col min="5652" max="5652" width="13.28515625" style="2" customWidth="1"/>
    <col min="5653" max="5889" width="8.7109375" style="2"/>
    <col min="5890" max="5890" width="17.28515625" style="2" customWidth="1"/>
    <col min="5891" max="5891" width="12.5703125" style="2" customWidth="1"/>
    <col min="5892" max="5892" width="13" style="2" customWidth="1"/>
    <col min="5893" max="5893" width="13.42578125" style="2" customWidth="1"/>
    <col min="5894" max="5894" width="19.5703125" style="2" customWidth="1"/>
    <col min="5895" max="5896" width="17.42578125" style="2" customWidth="1"/>
    <col min="5897" max="5897" width="19.5703125" style="2" customWidth="1"/>
    <col min="5898" max="5898" width="15.85546875" style="2" customWidth="1"/>
    <col min="5899" max="5899" width="14.5703125" style="2" customWidth="1"/>
    <col min="5900" max="5902" width="0" style="2" hidden="1" customWidth="1"/>
    <col min="5903" max="5904" width="14.42578125" style="2" customWidth="1"/>
    <col min="5905" max="5905" width="11.7109375" style="2" customWidth="1"/>
    <col min="5906" max="5906" width="13.28515625" style="2" customWidth="1"/>
    <col min="5907" max="5907" width="10.5703125" style="2" bestFit="1" customWidth="1"/>
    <col min="5908" max="5908" width="13.28515625" style="2" customWidth="1"/>
    <col min="5909" max="6145" width="8.7109375" style="2"/>
    <col min="6146" max="6146" width="17.28515625" style="2" customWidth="1"/>
    <col min="6147" max="6147" width="12.5703125" style="2" customWidth="1"/>
    <col min="6148" max="6148" width="13" style="2" customWidth="1"/>
    <col min="6149" max="6149" width="13.42578125" style="2" customWidth="1"/>
    <col min="6150" max="6150" width="19.5703125" style="2" customWidth="1"/>
    <col min="6151" max="6152" width="17.42578125" style="2" customWidth="1"/>
    <col min="6153" max="6153" width="19.5703125" style="2" customWidth="1"/>
    <col min="6154" max="6154" width="15.85546875" style="2" customWidth="1"/>
    <col min="6155" max="6155" width="14.5703125" style="2" customWidth="1"/>
    <col min="6156" max="6158" width="0" style="2" hidden="1" customWidth="1"/>
    <col min="6159" max="6160" width="14.42578125" style="2" customWidth="1"/>
    <col min="6161" max="6161" width="11.7109375" style="2" customWidth="1"/>
    <col min="6162" max="6162" width="13.28515625" style="2" customWidth="1"/>
    <col min="6163" max="6163" width="10.5703125" style="2" bestFit="1" customWidth="1"/>
    <col min="6164" max="6164" width="13.28515625" style="2" customWidth="1"/>
    <col min="6165" max="6401" width="8.7109375" style="2"/>
    <col min="6402" max="6402" width="17.28515625" style="2" customWidth="1"/>
    <col min="6403" max="6403" width="12.5703125" style="2" customWidth="1"/>
    <col min="6404" max="6404" width="13" style="2" customWidth="1"/>
    <col min="6405" max="6405" width="13.42578125" style="2" customWidth="1"/>
    <col min="6406" max="6406" width="19.5703125" style="2" customWidth="1"/>
    <col min="6407" max="6408" width="17.42578125" style="2" customWidth="1"/>
    <col min="6409" max="6409" width="19.5703125" style="2" customWidth="1"/>
    <col min="6410" max="6410" width="15.85546875" style="2" customWidth="1"/>
    <col min="6411" max="6411" width="14.5703125" style="2" customWidth="1"/>
    <col min="6412" max="6414" width="0" style="2" hidden="1" customWidth="1"/>
    <col min="6415" max="6416" width="14.42578125" style="2" customWidth="1"/>
    <col min="6417" max="6417" width="11.7109375" style="2" customWidth="1"/>
    <col min="6418" max="6418" width="13.28515625" style="2" customWidth="1"/>
    <col min="6419" max="6419" width="10.5703125" style="2" bestFit="1" customWidth="1"/>
    <col min="6420" max="6420" width="13.28515625" style="2" customWidth="1"/>
    <col min="6421" max="6657" width="8.7109375" style="2"/>
    <col min="6658" max="6658" width="17.28515625" style="2" customWidth="1"/>
    <col min="6659" max="6659" width="12.5703125" style="2" customWidth="1"/>
    <col min="6660" max="6660" width="13" style="2" customWidth="1"/>
    <col min="6661" max="6661" width="13.42578125" style="2" customWidth="1"/>
    <col min="6662" max="6662" width="19.5703125" style="2" customWidth="1"/>
    <col min="6663" max="6664" width="17.42578125" style="2" customWidth="1"/>
    <col min="6665" max="6665" width="19.5703125" style="2" customWidth="1"/>
    <col min="6666" max="6666" width="15.85546875" style="2" customWidth="1"/>
    <col min="6667" max="6667" width="14.5703125" style="2" customWidth="1"/>
    <col min="6668" max="6670" width="0" style="2" hidden="1" customWidth="1"/>
    <col min="6671" max="6672" width="14.42578125" style="2" customWidth="1"/>
    <col min="6673" max="6673" width="11.7109375" style="2" customWidth="1"/>
    <col min="6674" max="6674" width="13.28515625" style="2" customWidth="1"/>
    <col min="6675" max="6675" width="10.5703125" style="2" bestFit="1" customWidth="1"/>
    <col min="6676" max="6676" width="13.28515625" style="2" customWidth="1"/>
    <col min="6677" max="6913" width="8.7109375" style="2"/>
    <col min="6914" max="6914" width="17.28515625" style="2" customWidth="1"/>
    <col min="6915" max="6915" width="12.5703125" style="2" customWidth="1"/>
    <col min="6916" max="6916" width="13" style="2" customWidth="1"/>
    <col min="6917" max="6917" width="13.42578125" style="2" customWidth="1"/>
    <col min="6918" max="6918" width="19.5703125" style="2" customWidth="1"/>
    <col min="6919" max="6920" width="17.42578125" style="2" customWidth="1"/>
    <col min="6921" max="6921" width="19.5703125" style="2" customWidth="1"/>
    <col min="6922" max="6922" width="15.85546875" style="2" customWidth="1"/>
    <col min="6923" max="6923" width="14.5703125" style="2" customWidth="1"/>
    <col min="6924" max="6926" width="0" style="2" hidden="1" customWidth="1"/>
    <col min="6927" max="6928" width="14.42578125" style="2" customWidth="1"/>
    <col min="6929" max="6929" width="11.7109375" style="2" customWidth="1"/>
    <col min="6930" max="6930" width="13.28515625" style="2" customWidth="1"/>
    <col min="6931" max="6931" width="10.5703125" style="2" bestFit="1" customWidth="1"/>
    <col min="6932" max="6932" width="13.28515625" style="2" customWidth="1"/>
    <col min="6933" max="7169" width="8.7109375" style="2"/>
    <col min="7170" max="7170" width="17.28515625" style="2" customWidth="1"/>
    <col min="7171" max="7171" width="12.5703125" style="2" customWidth="1"/>
    <col min="7172" max="7172" width="13" style="2" customWidth="1"/>
    <col min="7173" max="7173" width="13.42578125" style="2" customWidth="1"/>
    <col min="7174" max="7174" width="19.5703125" style="2" customWidth="1"/>
    <col min="7175" max="7176" width="17.42578125" style="2" customWidth="1"/>
    <col min="7177" max="7177" width="19.5703125" style="2" customWidth="1"/>
    <col min="7178" max="7178" width="15.85546875" style="2" customWidth="1"/>
    <col min="7179" max="7179" width="14.5703125" style="2" customWidth="1"/>
    <col min="7180" max="7182" width="0" style="2" hidden="1" customWidth="1"/>
    <col min="7183" max="7184" width="14.42578125" style="2" customWidth="1"/>
    <col min="7185" max="7185" width="11.7109375" style="2" customWidth="1"/>
    <col min="7186" max="7186" width="13.28515625" style="2" customWidth="1"/>
    <col min="7187" max="7187" width="10.5703125" style="2" bestFit="1" customWidth="1"/>
    <col min="7188" max="7188" width="13.28515625" style="2" customWidth="1"/>
    <col min="7189" max="7425" width="8.7109375" style="2"/>
    <col min="7426" max="7426" width="17.28515625" style="2" customWidth="1"/>
    <col min="7427" max="7427" width="12.5703125" style="2" customWidth="1"/>
    <col min="7428" max="7428" width="13" style="2" customWidth="1"/>
    <col min="7429" max="7429" width="13.42578125" style="2" customWidth="1"/>
    <col min="7430" max="7430" width="19.5703125" style="2" customWidth="1"/>
    <col min="7431" max="7432" width="17.42578125" style="2" customWidth="1"/>
    <col min="7433" max="7433" width="19.5703125" style="2" customWidth="1"/>
    <col min="7434" max="7434" width="15.85546875" style="2" customWidth="1"/>
    <col min="7435" max="7435" width="14.5703125" style="2" customWidth="1"/>
    <col min="7436" max="7438" width="0" style="2" hidden="1" customWidth="1"/>
    <col min="7439" max="7440" width="14.42578125" style="2" customWidth="1"/>
    <col min="7441" max="7441" width="11.7109375" style="2" customWidth="1"/>
    <col min="7442" max="7442" width="13.28515625" style="2" customWidth="1"/>
    <col min="7443" max="7443" width="10.5703125" style="2" bestFit="1" customWidth="1"/>
    <col min="7444" max="7444" width="13.28515625" style="2" customWidth="1"/>
    <col min="7445" max="7681" width="8.7109375" style="2"/>
    <col min="7682" max="7682" width="17.28515625" style="2" customWidth="1"/>
    <col min="7683" max="7683" width="12.5703125" style="2" customWidth="1"/>
    <col min="7684" max="7684" width="13" style="2" customWidth="1"/>
    <col min="7685" max="7685" width="13.42578125" style="2" customWidth="1"/>
    <col min="7686" max="7686" width="19.5703125" style="2" customWidth="1"/>
    <col min="7687" max="7688" width="17.42578125" style="2" customWidth="1"/>
    <col min="7689" max="7689" width="19.5703125" style="2" customWidth="1"/>
    <col min="7690" max="7690" width="15.85546875" style="2" customWidth="1"/>
    <col min="7691" max="7691" width="14.5703125" style="2" customWidth="1"/>
    <col min="7692" max="7694" width="0" style="2" hidden="1" customWidth="1"/>
    <col min="7695" max="7696" width="14.42578125" style="2" customWidth="1"/>
    <col min="7697" max="7697" width="11.7109375" style="2" customWidth="1"/>
    <col min="7698" max="7698" width="13.28515625" style="2" customWidth="1"/>
    <col min="7699" max="7699" width="10.5703125" style="2" bestFit="1" customWidth="1"/>
    <col min="7700" max="7700" width="13.28515625" style="2" customWidth="1"/>
    <col min="7701" max="7937" width="8.7109375" style="2"/>
    <col min="7938" max="7938" width="17.28515625" style="2" customWidth="1"/>
    <col min="7939" max="7939" width="12.5703125" style="2" customWidth="1"/>
    <col min="7940" max="7940" width="13" style="2" customWidth="1"/>
    <col min="7941" max="7941" width="13.42578125" style="2" customWidth="1"/>
    <col min="7942" max="7942" width="19.5703125" style="2" customWidth="1"/>
    <col min="7943" max="7944" width="17.42578125" style="2" customWidth="1"/>
    <col min="7945" max="7945" width="19.5703125" style="2" customWidth="1"/>
    <col min="7946" max="7946" width="15.85546875" style="2" customWidth="1"/>
    <col min="7947" max="7947" width="14.5703125" style="2" customWidth="1"/>
    <col min="7948" max="7950" width="0" style="2" hidden="1" customWidth="1"/>
    <col min="7951" max="7952" width="14.42578125" style="2" customWidth="1"/>
    <col min="7953" max="7953" width="11.7109375" style="2" customWidth="1"/>
    <col min="7954" max="7954" width="13.28515625" style="2" customWidth="1"/>
    <col min="7955" max="7955" width="10.5703125" style="2" bestFit="1" customWidth="1"/>
    <col min="7956" max="7956" width="13.28515625" style="2" customWidth="1"/>
    <col min="7957" max="8193" width="8.7109375" style="2"/>
    <col min="8194" max="8194" width="17.28515625" style="2" customWidth="1"/>
    <col min="8195" max="8195" width="12.5703125" style="2" customWidth="1"/>
    <col min="8196" max="8196" width="13" style="2" customWidth="1"/>
    <col min="8197" max="8197" width="13.42578125" style="2" customWidth="1"/>
    <col min="8198" max="8198" width="19.5703125" style="2" customWidth="1"/>
    <col min="8199" max="8200" width="17.42578125" style="2" customWidth="1"/>
    <col min="8201" max="8201" width="19.5703125" style="2" customWidth="1"/>
    <col min="8202" max="8202" width="15.85546875" style="2" customWidth="1"/>
    <col min="8203" max="8203" width="14.5703125" style="2" customWidth="1"/>
    <col min="8204" max="8206" width="0" style="2" hidden="1" customWidth="1"/>
    <col min="8207" max="8208" width="14.42578125" style="2" customWidth="1"/>
    <col min="8209" max="8209" width="11.7109375" style="2" customWidth="1"/>
    <col min="8210" max="8210" width="13.28515625" style="2" customWidth="1"/>
    <col min="8211" max="8211" width="10.5703125" style="2" bestFit="1" customWidth="1"/>
    <col min="8212" max="8212" width="13.28515625" style="2" customWidth="1"/>
    <col min="8213" max="8449" width="8.7109375" style="2"/>
    <col min="8450" max="8450" width="17.28515625" style="2" customWidth="1"/>
    <col min="8451" max="8451" width="12.5703125" style="2" customWidth="1"/>
    <col min="8452" max="8452" width="13" style="2" customWidth="1"/>
    <col min="8453" max="8453" width="13.42578125" style="2" customWidth="1"/>
    <col min="8454" max="8454" width="19.5703125" style="2" customWidth="1"/>
    <col min="8455" max="8456" width="17.42578125" style="2" customWidth="1"/>
    <col min="8457" max="8457" width="19.5703125" style="2" customWidth="1"/>
    <col min="8458" max="8458" width="15.85546875" style="2" customWidth="1"/>
    <col min="8459" max="8459" width="14.5703125" style="2" customWidth="1"/>
    <col min="8460" max="8462" width="0" style="2" hidden="1" customWidth="1"/>
    <col min="8463" max="8464" width="14.42578125" style="2" customWidth="1"/>
    <col min="8465" max="8465" width="11.7109375" style="2" customWidth="1"/>
    <col min="8466" max="8466" width="13.28515625" style="2" customWidth="1"/>
    <col min="8467" max="8467" width="10.5703125" style="2" bestFit="1" customWidth="1"/>
    <col min="8468" max="8468" width="13.28515625" style="2" customWidth="1"/>
    <col min="8469" max="8705" width="8.7109375" style="2"/>
    <col min="8706" max="8706" width="17.28515625" style="2" customWidth="1"/>
    <col min="8707" max="8707" width="12.5703125" style="2" customWidth="1"/>
    <col min="8708" max="8708" width="13" style="2" customWidth="1"/>
    <col min="8709" max="8709" width="13.42578125" style="2" customWidth="1"/>
    <col min="8710" max="8710" width="19.5703125" style="2" customWidth="1"/>
    <col min="8711" max="8712" width="17.42578125" style="2" customWidth="1"/>
    <col min="8713" max="8713" width="19.5703125" style="2" customWidth="1"/>
    <col min="8714" max="8714" width="15.85546875" style="2" customWidth="1"/>
    <col min="8715" max="8715" width="14.5703125" style="2" customWidth="1"/>
    <col min="8716" max="8718" width="0" style="2" hidden="1" customWidth="1"/>
    <col min="8719" max="8720" width="14.42578125" style="2" customWidth="1"/>
    <col min="8721" max="8721" width="11.7109375" style="2" customWidth="1"/>
    <col min="8722" max="8722" width="13.28515625" style="2" customWidth="1"/>
    <col min="8723" max="8723" width="10.5703125" style="2" bestFit="1" customWidth="1"/>
    <col min="8724" max="8724" width="13.28515625" style="2" customWidth="1"/>
    <col min="8725" max="8961" width="8.7109375" style="2"/>
    <col min="8962" max="8962" width="17.28515625" style="2" customWidth="1"/>
    <col min="8963" max="8963" width="12.5703125" style="2" customWidth="1"/>
    <col min="8964" max="8964" width="13" style="2" customWidth="1"/>
    <col min="8965" max="8965" width="13.42578125" style="2" customWidth="1"/>
    <col min="8966" max="8966" width="19.5703125" style="2" customWidth="1"/>
    <col min="8967" max="8968" width="17.42578125" style="2" customWidth="1"/>
    <col min="8969" max="8969" width="19.5703125" style="2" customWidth="1"/>
    <col min="8970" max="8970" width="15.85546875" style="2" customWidth="1"/>
    <col min="8971" max="8971" width="14.5703125" style="2" customWidth="1"/>
    <col min="8972" max="8974" width="0" style="2" hidden="1" customWidth="1"/>
    <col min="8975" max="8976" width="14.42578125" style="2" customWidth="1"/>
    <col min="8977" max="8977" width="11.7109375" style="2" customWidth="1"/>
    <col min="8978" max="8978" width="13.28515625" style="2" customWidth="1"/>
    <col min="8979" max="8979" width="10.5703125" style="2" bestFit="1" customWidth="1"/>
    <col min="8980" max="8980" width="13.28515625" style="2" customWidth="1"/>
    <col min="8981" max="9217" width="8.7109375" style="2"/>
    <col min="9218" max="9218" width="17.28515625" style="2" customWidth="1"/>
    <col min="9219" max="9219" width="12.5703125" style="2" customWidth="1"/>
    <col min="9220" max="9220" width="13" style="2" customWidth="1"/>
    <col min="9221" max="9221" width="13.42578125" style="2" customWidth="1"/>
    <col min="9222" max="9222" width="19.5703125" style="2" customWidth="1"/>
    <col min="9223" max="9224" width="17.42578125" style="2" customWidth="1"/>
    <col min="9225" max="9225" width="19.5703125" style="2" customWidth="1"/>
    <col min="9226" max="9226" width="15.85546875" style="2" customWidth="1"/>
    <col min="9227" max="9227" width="14.5703125" style="2" customWidth="1"/>
    <col min="9228" max="9230" width="0" style="2" hidden="1" customWidth="1"/>
    <col min="9231" max="9232" width="14.42578125" style="2" customWidth="1"/>
    <col min="9233" max="9233" width="11.7109375" style="2" customWidth="1"/>
    <col min="9234" max="9234" width="13.28515625" style="2" customWidth="1"/>
    <col min="9235" max="9235" width="10.5703125" style="2" bestFit="1" customWidth="1"/>
    <col min="9236" max="9236" width="13.28515625" style="2" customWidth="1"/>
    <col min="9237" max="9473" width="8.7109375" style="2"/>
    <col min="9474" max="9474" width="17.28515625" style="2" customWidth="1"/>
    <col min="9475" max="9475" width="12.5703125" style="2" customWidth="1"/>
    <col min="9476" max="9476" width="13" style="2" customWidth="1"/>
    <col min="9477" max="9477" width="13.42578125" style="2" customWidth="1"/>
    <col min="9478" max="9478" width="19.5703125" style="2" customWidth="1"/>
    <col min="9479" max="9480" width="17.42578125" style="2" customWidth="1"/>
    <col min="9481" max="9481" width="19.5703125" style="2" customWidth="1"/>
    <col min="9482" max="9482" width="15.85546875" style="2" customWidth="1"/>
    <col min="9483" max="9483" width="14.5703125" style="2" customWidth="1"/>
    <col min="9484" max="9486" width="0" style="2" hidden="1" customWidth="1"/>
    <col min="9487" max="9488" width="14.42578125" style="2" customWidth="1"/>
    <col min="9489" max="9489" width="11.7109375" style="2" customWidth="1"/>
    <col min="9490" max="9490" width="13.28515625" style="2" customWidth="1"/>
    <col min="9491" max="9491" width="10.5703125" style="2" bestFit="1" customWidth="1"/>
    <col min="9492" max="9492" width="13.28515625" style="2" customWidth="1"/>
    <col min="9493" max="9729" width="8.7109375" style="2"/>
    <col min="9730" max="9730" width="17.28515625" style="2" customWidth="1"/>
    <col min="9731" max="9731" width="12.5703125" style="2" customWidth="1"/>
    <col min="9732" max="9732" width="13" style="2" customWidth="1"/>
    <col min="9733" max="9733" width="13.42578125" style="2" customWidth="1"/>
    <col min="9734" max="9734" width="19.5703125" style="2" customWidth="1"/>
    <col min="9735" max="9736" width="17.42578125" style="2" customWidth="1"/>
    <col min="9737" max="9737" width="19.5703125" style="2" customWidth="1"/>
    <col min="9738" max="9738" width="15.85546875" style="2" customWidth="1"/>
    <col min="9739" max="9739" width="14.5703125" style="2" customWidth="1"/>
    <col min="9740" max="9742" width="0" style="2" hidden="1" customWidth="1"/>
    <col min="9743" max="9744" width="14.42578125" style="2" customWidth="1"/>
    <col min="9745" max="9745" width="11.7109375" style="2" customWidth="1"/>
    <col min="9746" max="9746" width="13.28515625" style="2" customWidth="1"/>
    <col min="9747" max="9747" width="10.5703125" style="2" bestFit="1" customWidth="1"/>
    <col min="9748" max="9748" width="13.28515625" style="2" customWidth="1"/>
    <col min="9749" max="9985" width="8.7109375" style="2"/>
    <col min="9986" max="9986" width="17.28515625" style="2" customWidth="1"/>
    <col min="9987" max="9987" width="12.5703125" style="2" customWidth="1"/>
    <col min="9988" max="9988" width="13" style="2" customWidth="1"/>
    <col min="9989" max="9989" width="13.42578125" style="2" customWidth="1"/>
    <col min="9990" max="9990" width="19.5703125" style="2" customWidth="1"/>
    <col min="9991" max="9992" width="17.42578125" style="2" customWidth="1"/>
    <col min="9993" max="9993" width="19.5703125" style="2" customWidth="1"/>
    <col min="9994" max="9994" width="15.85546875" style="2" customWidth="1"/>
    <col min="9995" max="9995" width="14.5703125" style="2" customWidth="1"/>
    <col min="9996" max="9998" width="0" style="2" hidden="1" customWidth="1"/>
    <col min="9999" max="10000" width="14.42578125" style="2" customWidth="1"/>
    <col min="10001" max="10001" width="11.7109375" style="2" customWidth="1"/>
    <col min="10002" max="10002" width="13.28515625" style="2" customWidth="1"/>
    <col min="10003" max="10003" width="10.5703125" style="2" bestFit="1" customWidth="1"/>
    <col min="10004" max="10004" width="13.28515625" style="2" customWidth="1"/>
    <col min="10005" max="10241" width="8.7109375" style="2"/>
    <col min="10242" max="10242" width="17.28515625" style="2" customWidth="1"/>
    <col min="10243" max="10243" width="12.5703125" style="2" customWidth="1"/>
    <col min="10244" max="10244" width="13" style="2" customWidth="1"/>
    <col min="10245" max="10245" width="13.42578125" style="2" customWidth="1"/>
    <col min="10246" max="10246" width="19.5703125" style="2" customWidth="1"/>
    <col min="10247" max="10248" width="17.42578125" style="2" customWidth="1"/>
    <col min="10249" max="10249" width="19.5703125" style="2" customWidth="1"/>
    <col min="10250" max="10250" width="15.85546875" style="2" customWidth="1"/>
    <col min="10251" max="10251" width="14.5703125" style="2" customWidth="1"/>
    <col min="10252" max="10254" width="0" style="2" hidden="1" customWidth="1"/>
    <col min="10255" max="10256" width="14.42578125" style="2" customWidth="1"/>
    <col min="10257" max="10257" width="11.7109375" style="2" customWidth="1"/>
    <col min="10258" max="10258" width="13.28515625" style="2" customWidth="1"/>
    <col min="10259" max="10259" width="10.5703125" style="2" bestFit="1" customWidth="1"/>
    <col min="10260" max="10260" width="13.28515625" style="2" customWidth="1"/>
    <col min="10261" max="10497" width="8.7109375" style="2"/>
    <col min="10498" max="10498" width="17.28515625" style="2" customWidth="1"/>
    <col min="10499" max="10499" width="12.5703125" style="2" customWidth="1"/>
    <col min="10500" max="10500" width="13" style="2" customWidth="1"/>
    <col min="10501" max="10501" width="13.42578125" style="2" customWidth="1"/>
    <col min="10502" max="10502" width="19.5703125" style="2" customWidth="1"/>
    <col min="10503" max="10504" width="17.42578125" style="2" customWidth="1"/>
    <col min="10505" max="10505" width="19.5703125" style="2" customWidth="1"/>
    <col min="10506" max="10506" width="15.85546875" style="2" customWidth="1"/>
    <col min="10507" max="10507" width="14.5703125" style="2" customWidth="1"/>
    <col min="10508" max="10510" width="0" style="2" hidden="1" customWidth="1"/>
    <col min="10511" max="10512" width="14.42578125" style="2" customWidth="1"/>
    <col min="10513" max="10513" width="11.7109375" style="2" customWidth="1"/>
    <col min="10514" max="10514" width="13.28515625" style="2" customWidth="1"/>
    <col min="10515" max="10515" width="10.5703125" style="2" bestFit="1" customWidth="1"/>
    <col min="10516" max="10516" width="13.28515625" style="2" customWidth="1"/>
    <col min="10517" max="10753" width="8.7109375" style="2"/>
    <col min="10754" max="10754" width="17.28515625" style="2" customWidth="1"/>
    <col min="10755" max="10755" width="12.5703125" style="2" customWidth="1"/>
    <col min="10756" max="10756" width="13" style="2" customWidth="1"/>
    <col min="10757" max="10757" width="13.42578125" style="2" customWidth="1"/>
    <col min="10758" max="10758" width="19.5703125" style="2" customWidth="1"/>
    <col min="10759" max="10760" width="17.42578125" style="2" customWidth="1"/>
    <col min="10761" max="10761" width="19.5703125" style="2" customWidth="1"/>
    <col min="10762" max="10762" width="15.85546875" style="2" customWidth="1"/>
    <col min="10763" max="10763" width="14.5703125" style="2" customWidth="1"/>
    <col min="10764" max="10766" width="0" style="2" hidden="1" customWidth="1"/>
    <col min="10767" max="10768" width="14.42578125" style="2" customWidth="1"/>
    <col min="10769" max="10769" width="11.7109375" style="2" customWidth="1"/>
    <col min="10770" max="10770" width="13.28515625" style="2" customWidth="1"/>
    <col min="10771" max="10771" width="10.5703125" style="2" bestFit="1" customWidth="1"/>
    <col min="10772" max="10772" width="13.28515625" style="2" customWidth="1"/>
    <col min="10773" max="11009" width="8.7109375" style="2"/>
    <col min="11010" max="11010" width="17.28515625" style="2" customWidth="1"/>
    <col min="11011" max="11011" width="12.5703125" style="2" customWidth="1"/>
    <col min="11012" max="11012" width="13" style="2" customWidth="1"/>
    <col min="11013" max="11013" width="13.42578125" style="2" customWidth="1"/>
    <col min="11014" max="11014" width="19.5703125" style="2" customWidth="1"/>
    <col min="11015" max="11016" width="17.42578125" style="2" customWidth="1"/>
    <col min="11017" max="11017" width="19.5703125" style="2" customWidth="1"/>
    <col min="11018" max="11018" width="15.85546875" style="2" customWidth="1"/>
    <col min="11019" max="11019" width="14.5703125" style="2" customWidth="1"/>
    <col min="11020" max="11022" width="0" style="2" hidden="1" customWidth="1"/>
    <col min="11023" max="11024" width="14.42578125" style="2" customWidth="1"/>
    <col min="11025" max="11025" width="11.7109375" style="2" customWidth="1"/>
    <col min="11026" max="11026" width="13.28515625" style="2" customWidth="1"/>
    <col min="11027" max="11027" width="10.5703125" style="2" bestFit="1" customWidth="1"/>
    <col min="11028" max="11028" width="13.28515625" style="2" customWidth="1"/>
    <col min="11029" max="11265" width="8.7109375" style="2"/>
    <col min="11266" max="11266" width="17.28515625" style="2" customWidth="1"/>
    <col min="11267" max="11267" width="12.5703125" style="2" customWidth="1"/>
    <col min="11268" max="11268" width="13" style="2" customWidth="1"/>
    <col min="11269" max="11269" width="13.42578125" style="2" customWidth="1"/>
    <col min="11270" max="11270" width="19.5703125" style="2" customWidth="1"/>
    <col min="11271" max="11272" width="17.42578125" style="2" customWidth="1"/>
    <col min="11273" max="11273" width="19.5703125" style="2" customWidth="1"/>
    <col min="11274" max="11274" width="15.85546875" style="2" customWidth="1"/>
    <col min="11275" max="11275" width="14.5703125" style="2" customWidth="1"/>
    <col min="11276" max="11278" width="0" style="2" hidden="1" customWidth="1"/>
    <col min="11279" max="11280" width="14.42578125" style="2" customWidth="1"/>
    <col min="11281" max="11281" width="11.7109375" style="2" customWidth="1"/>
    <col min="11282" max="11282" width="13.28515625" style="2" customWidth="1"/>
    <col min="11283" max="11283" width="10.5703125" style="2" bestFit="1" customWidth="1"/>
    <col min="11284" max="11284" width="13.28515625" style="2" customWidth="1"/>
    <col min="11285" max="11521" width="8.7109375" style="2"/>
    <col min="11522" max="11522" width="17.28515625" style="2" customWidth="1"/>
    <col min="11523" max="11523" width="12.5703125" style="2" customWidth="1"/>
    <col min="11524" max="11524" width="13" style="2" customWidth="1"/>
    <col min="11525" max="11525" width="13.42578125" style="2" customWidth="1"/>
    <col min="11526" max="11526" width="19.5703125" style="2" customWidth="1"/>
    <col min="11527" max="11528" width="17.42578125" style="2" customWidth="1"/>
    <col min="11529" max="11529" width="19.5703125" style="2" customWidth="1"/>
    <col min="11530" max="11530" width="15.85546875" style="2" customWidth="1"/>
    <col min="11531" max="11531" width="14.5703125" style="2" customWidth="1"/>
    <col min="11532" max="11534" width="0" style="2" hidden="1" customWidth="1"/>
    <col min="11535" max="11536" width="14.42578125" style="2" customWidth="1"/>
    <col min="11537" max="11537" width="11.7109375" style="2" customWidth="1"/>
    <col min="11538" max="11538" width="13.28515625" style="2" customWidth="1"/>
    <col min="11539" max="11539" width="10.5703125" style="2" bestFit="1" customWidth="1"/>
    <col min="11540" max="11540" width="13.28515625" style="2" customWidth="1"/>
    <col min="11541" max="11777" width="8.7109375" style="2"/>
    <col min="11778" max="11778" width="17.28515625" style="2" customWidth="1"/>
    <col min="11779" max="11779" width="12.5703125" style="2" customWidth="1"/>
    <col min="11780" max="11780" width="13" style="2" customWidth="1"/>
    <col min="11781" max="11781" width="13.42578125" style="2" customWidth="1"/>
    <col min="11782" max="11782" width="19.5703125" style="2" customWidth="1"/>
    <col min="11783" max="11784" width="17.42578125" style="2" customWidth="1"/>
    <col min="11785" max="11785" width="19.5703125" style="2" customWidth="1"/>
    <col min="11786" max="11786" width="15.85546875" style="2" customWidth="1"/>
    <col min="11787" max="11787" width="14.5703125" style="2" customWidth="1"/>
    <col min="11788" max="11790" width="0" style="2" hidden="1" customWidth="1"/>
    <col min="11791" max="11792" width="14.42578125" style="2" customWidth="1"/>
    <col min="11793" max="11793" width="11.7109375" style="2" customWidth="1"/>
    <col min="11794" max="11794" width="13.28515625" style="2" customWidth="1"/>
    <col min="11795" max="11795" width="10.5703125" style="2" bestFit="1" customWidth="1"/>
    <col min="11796" max="11796" width="13.28515625" style="2" customWidth="1"/>
    <col min="11797" max="12033" width="8.7109375" style="2"/>
    <col min="12034" max="12034" width="17.28515625" style="2" customWidth="1"/>
    <col min="12035" max="12035" width="12.5703125" style="2" customWidth="1"/>
    <col min="12036" max="12036" width="13" style="2" customWidth="1"/>
    <col min="12037" max="12037" width="13.42578125" style="2" customWidth="1"/>
    <col min="12038" max="12038" width="19.5703125" style="2" customWidth="1"/>
    <col min="12039" max="12040" width="17.42578125" style="2" customWidth="1"/>
    <col min="12041" max="12041" width="19.5703125" style="2" customWidth="1"/>
    <col min="12042" max="12042" width="15.85546875" style="2" customWidth="1"/>
    <col min="12043" max="12043" width="14.5703125" style="2" customWidth="1"/>
    <col min="12044" max="12046" width="0" style="2" hidden="1" customWidth="1"/>
    <col min="12047" max="12048" width="14.42578125" style="2" customWidth="1"/>
    <col min="12049" max="12049" width="11.7109375" style="2" customWidth="1"/>
    <col min="12050" max="12050" width="13.28515625" style="2" customWidth="1"/>
    <col min="12051" max="12051" width="10.5703125" style="2" bestFit="1" customWidth="1"/>
    <col min="12052" max="12052" width="13.28515625" style="2" customWidth="1"/>
    <col min="12053" max="12289" width="8.7109375" style="2"/>
    <col min="12290" max="12290" width="17.28515625" style="2" customWidth="1"/>
    <col min="12291" max="12291" width="12.5703125" style="2" customWidth="1"/>
    <col min="12292" max="12292" width="13" style="2" customWidth="1"/>
    <col min="12293" max="12293" width="13.42578125" style="2" customWidth="1"/>
    <col min="12294" max="12294" width="19.5703125" style="2" customWidth="1"/>
    <col min="12295" max="12296" width="17.42578125" style="2" customWidth="1"/>
    <col min="12297" max="12297" width="19.5703125" style="2" customWidth="1"/>
    <col min="12298" max="12298" width="15.85546875" style="2" customWidth="1"/>
    <col min="12299" max="12299" width="14.5703125" style="2" customWidth="1"/>
    <col min="12300" max="12302" width="0" style="2" hidden="1" customWidth="1"/>
    <col min="12303" max="12304" width="14.42578125" style="2" customWidth="1"/>
    <col min="12305" max="12305" width="11.7109375" style="2" customWidth="1"/>
    <col min="12306" max="12306" width="13.28515625" style="2" customWidth="1"/>
    <col min="12307" max="12307" width="10.5703125" style="2" bestFit="1" customWidth="1"/>
    <col min="12308" max="12308" width="13.28515625" style="2" customWidth="1"/>
    <col min="12309" max="12545" width="8.7109375" style="2"/>
    <col min="12546" max="12546" width="17.28515625" style="2" customWidth="1"/>
    <col min="12547" max="12547" width="12.5703125" style="2" customWidth="1"/>
    <col min="12548" max="12548" width="13" style="2" customWidth="1"/>
    <col min="12549" max="12549" width="13.42578125" style="2" customWidth="1"/>
    <col min="12550" max="12550" width="19.5703125" style="2" customWidth="1"/>
    <col min="12551" max="12552" width="17.42578125" style="2" customWidth="1"/>
    <col min="12553" max="12553" width="19.5703125" style="2" customWidth="1"/>
    <col min="12554" max="12554" width="15.85546875" style="2" customWidth="1"/>
    <col min="12555" max="12555" width="14.5703125" style="2" customWidth="1"/>
    <col min="12556" max="12558" width="0" style="2" hidden="1" customWidth="1"/>
    <col min="12559" max="12560" width="14.42578125" style="2" customWidth="1"/>
    <col min="12561" max="12561" width="11.7109375" style="2" customWidth="1"/>
    <col min="12562" max="12562" width="13.28515625" style="2" customWidth="1"/>
    <col min="12563" max="12563" width="10.5703125" style="2" bestFit="1" customWidth="1"/>
    <col min="12564" max="12564" width="13.28515625" style="2" customWidth="1"/>
    <col min="12565" max="12801" width="8.7109375" style="2"/>
    <col min="12802" max="12802" width="17.28515625" style="2" customWidth="1"/>
    <col min="12803" max="12803" width="12.5703125" style="2" customWidth="1"/>
    <col min="12804" max="12804" width="13" style="2" customWidth="1"/>
    <col min="12805" max="12805" width="13.42578125" style="2" customWidth="1"/>
    <col min="12806" max="12806" width="19.5703125" style="2" customWidth="1"/>
    <col min="12807" max="12808" width="17.42578125" style="2" customWidth="1"/>
    <col min="12809" max="12809" width="19.5703125" style="2" customWidth="1"/>
    <col min="12810" max="12810" width="15.85546875" style="2" customWidth="1"/>
    <col min="12811" max="12811" width="14.5703125" style="2" customWidth="1"/>
    <col min="12812" max="12814" width="0" style="2" hidden="1" customWidth="1"/>
    <col min="12815" max="12816" width="14.42578125" style="2" customWidth="1"/>
    <col min="12817" max="12817" width="11.7109375" style="2" customWidth="1"/>
    <col min="12818" max="12818" width="13.28515625" style="2" customWidth="1"/>
    <col min="12819" max="12819" width="10.5703125" style="2" bestFit="1" customWidth="1"/>
    <col min="12820" max="12820" width="13.28515625" style="2" customWidth="1"/>
    <col min="12821" max="13057" width="8.7109375" style="2"/>
    <col min="13058" max="13058" width="17.28515625" style="2" customWidth="1"/>
    <col min="13059" max="13059" width="12.5703125" style="2" customWidth="1"/>
    <col min="13060" max="13060" width="13" style="2" customWidth="1"/>
    <col min="13061" max="13061" width="13.42578125" style="2" customWidth="1"/>
    <col min="13062" max="13062" width="19.5703125" style="2" customWidth="1"/>
    <col min="13063" max="13064" width="17.42578125" style="2" customWidth="1"/>
    <col min="13065" max="13065" width="19.5703125" style="2" customWidth="1"/>
    <col min="13066" max="13066" width="15.85546875" style="2" customWidth="1"/>
    <col min="13067" max="13067" width="14.5703125" style="2" customWidth="1"/>
    <col min="13068" max="13070" width="0" style="2" hidden="1" customWidth="1"/>
    <col min="13071" max="13072" width="14.42578125" style="2" customWidth="1"/>
    <col min="13073" max="13073" width="11.7109375" style="2" customWidth="1"/>
    <col min="13074" max="13074" width="13.28515625" style="2" customWidth="1"/>
    <col min="13075" max="13075" width="10.5703125" style="2" bestFit="1" customWidth="1"/>
    <col min="13076" max="13076" width="13.28515625" style="2" customWidth="1"/>
    <col min="13077" max="13313" width="8.7109375" style="2"/>
    <col min="13314" max="13314" width="17.28515625" style="2" customWidth="1"/>
    <col min="13315" max="13315" width="12.5703125" style="2" customWidth="1"/>
    <col min="13316" max="13316" width="13" style="2" customWidth="1"/>
    <col min="13317" max="13317" width="13.42578125" style="2" customWidth="1"/>
    <col min="13318" max="13318" width="19.5703125" style="2" customWidth="1"/>
    <col min="13319" max="13320" width="17.42578125" style="2" customWidth="1"/>
    <col min="13321" max="13321" width="19.5703125" style="2" customWidth="1"/>
    <col min="13322" max="13322" width="15.85546875" style="2" customWidth="1"/>
    <col min="13323" max="13323" width="14.5703125" style="2" customWidth="1"/>
    <col min="13324" max="13326" width="0" style="2" hidden="1" customWidth="1"/>
    <col min="13327" max="13328" width="14.42578125" style="2" customWidth="1"/>
    <col min="13329" max="13329" width="11.7109375" style="2" customWidth="1"/>
    <col min="13330" max="13330" width="13.28515625" style="2" customWidth="1"/>
    <col min="13331" max="13331" width="10.5703125" style="2" bestFit="1" customWidth="1"/>
    <col min="13332" max="13332" width="13.28515625" style="2" customWidth="1"/>
    <col min="13333" max="13569" width="8.7109375" style="2"/>
    <col min="13570" max="13570" width="17.28515625" style="2" customWidth="1"/>
    <col min="13571" max="13571" width="12.5703125" style="2" customWidth="1"/>
    <col min="13572" max="13572" width="13" style="2" customWidth="1"/>
    <col min="13573" max="13573" width="13.42578125" style="2" customWidth="1"/>
    <col min="13574" max="13574" width="19.5703125" style="2" customWidth="1"/>
    <col min="13575" max="13576" width="17.42578125" style="2" customWidth="1"/>
    <col min="13577" max="13577" width="19.5703125" style="2" customWidth="1"/>
    <col min="13578" max="13578" width="15.85546875" style="2" customWidth="1"/>
    <col min="13579" max="13579" width="14.5703125" style="2" customWidth="1"/>
    <col min="13580" max="13582" width="0" style="2" hidden="1" customWidth="1"/>
    <col min="13583" max="13584" width="14.42578125" style="2" customWidth="1"/>
    <col min="13585" max="13585" width="11.7109375" style="2" customWidth="1"/>
    <col min="13586" max="13586" width="13.28515625" style="2" customWidth="1"/>
    <col min="13587" max="13587" width="10.5703125" style="2" bestFit="1" customWidth="1"/>
    <col min="13588" max="13588" width="13.28515625" style="2" customWidth="1"/>
    <col min="13589" max="13825" width="8.7109375" style="2"/>
    <col min="13826" max="13826" width="17.28515625" style="2" customWidth="1"/>
    <col min="13827" max="13827" width="12.5703125" style="2" customWidth="1"/>
    <col min="13828" max="13828" width="13" style="2" customWidth="1"/>
    <col min="13829" max="13829" width="13.42578125" style="2" customWidth="1"/>
    <col min="13830" max="13830" width="19.5703125" style="2" customWidth="1"/>
    <col min="13831" max="13832" width="17.42578125" style="2" customWidth="1"/>
    <col min="13833" max="13833" width="19.5703125" style="2" customWidth="1"/>
    <col min="13834" max="13834" width="15.85546875" style="2" customWidth="1"/>
    <col min="13835" max="13835" width="14.5703125" style="2" customWidth="1"/>
    <col min="13836" max="13838" width="0" style="2" hidden="1" customWidth="1"/>
    <col min="13839" max="13840" width="14.42578125" style="2" customWidth="1"/>
    <col min="13841" max="13841" width="11.7109375" style="2" customWidth="1"/>
    <col min="13842" max="13842" width="13.28515625" style="2" customWidth="1"/>
    <col min="13843" max="13843" width="10.5703125" style="2" bestFit="1" customWidth="1"/>
    <col min="13844" max="13844" width="13.28515625" style="2" customWidth="1"/>
    <col min="13845" max="14081" width="8.7109375" style="2"/>
    <col min="14082" max="14082" width="17.28515625" style="2" customWidth="1"/>
    <col min="14083" max="14083" width="12.5703125" style="2" customWidth="1"/>
    <col min="14084" max="14084" width="13" style="2" customWidth="1"/>
    <col min="14085" max="14085" width="13.42578125" style="2" customWidth="1"/>
    <col min="14086" max="14086" width="19.5703125" style="2" customWidth="1"/>
    <col min="14087" max="14088" width="17.42578125" style="2" customWidth="1"/>
    <col min="14089" max="14089" width="19.5703125" style="2" customWidth="1"/>
    <col min="14090" max="14090" width="15.85546875" style="2" customWidth="1"/>
    <col min="14091" max="14091" width="14.5703125" style="2" customWidth="1"/>
    <col min="14092" max="14094" width="0" style="2" hidden="1" customWidth="1"/>
    <col min="14095" max="14096" width="14.42578125" style="2" customWidth="1"/>
    <col min="14097" max="14097" width="11.7109375" style="2" customWidth="1"/>
    <col min="14098" max="14098" width="13.28515625" style="2" customWidth="1"/>
    <col min="14099" max="14099" width="10.5703125" style="2" bestFit="1" customWidth="1"/>
    <col min="14100" max="14100" width="13.28515625" style="2" customWidth="1"/>
    <col min="14101" max="14337" width="8.7109375" style="2"/>
    <col min="14338" max="14338" width="17.28515625" style="2" customWidth="1"/>
    <col min="14339" max="14339" width="12.5703125" style="2" customWidth="1"/>
    <col min="14340" max="14340" width="13" style="2" customWidth="1"/>
    <col min="14341" max="14341" width="13.42578125" style="2" customWidth="1"/>
    <col min="14342" max="14342" width="19.5703125" style="2" customWidth="1"/>
    <col min="14343" max="14344" width="17.42578125" style="2" customWidth="1"/>
    <col min="14345" max="14345" width="19.5703125" style="2" customWidth="1"/>
    <col min="14346" max="14346" width="15.85546875" style="2" customWidth="1"/>
    <col min="14347" max="14347" width="14.5703125" style="2" customWidth="1"/>
    <col min="14348" max="14350" width="0" style="2" hidden="1" customWidth="1"/>
    <col min="14351" max="14352" width="14.42578125" style="2" customWidth="1"/>
    <col min="14353" max="14353" width="11.7109375" style="2" customWidth="1"/>
    <col min="14354" max="14354" width="13.28515625" style="2" customWidth="1"/>
    <col min="14355" max="14355" width="10.5703125" style="2" bestFit="1" customWidth="1"/>
    <col min="14356" max="14356" width="13.28515625" style="2" customWidth="1"/>
    <col min="14357" max="14593" width="8.7109375" style="2"/>
    <col min="14594" max="14594" width="17.28515625" style="2" customWidth="1"/>
    <col min="14595" max="14595" width="12.5703125" style="2" customWidth="1"/>
    <col min="14596" max="14596" width="13" style="2" customWidth="1"/>
    <col min="14597" max="14597" width="13.42578125" style="2" customWidth="1"/>
    <col min="14598" max="14598" width="19.5703125" style="2" customWidth="1"/>
    <col min="14599" max="14600" width="17.42578125" style="2" customWidth="1"/>
    <col min="14601" max="14601" width="19.5703125" style="2" customWidth="1"/>
    <col min="14602" max="14602" width="15.85546875" style="2" customWidth="1"/>
    <col min="14603" max="14603" width="14.5703125" style="2" customWidth="1"/>
    <col min="14604" max="14606" width="0" style="2" hidden="1" customWidth="1"/>
    <col min="14607" max="14608" width="14.42578125" style="2" customWidth="1"/>
    <col min="14609" max="14609" width="11.7109375" style="2" customWidth="1"/>
    <col min="14610" max="14610" width="13.28515625" style="2" customWidth="1"/>
    <col min="14611" max="14611" width="10.5703125" style="2" bestFit="1" customWidth="1"/>
    <col min="14612" max="14612" width="13.28515625" style="2" customWidth="1"/>
    <col min="14613" max="14849" width="8.7109375" style="2"/>
    <col min="14850" max="14850" width="17.28515625" style="2" customWidth="1"/>
    <col min="14851" max="14851" width="12.5703125" style="2" customWidth="1"/>
    <col min="14852" max="14852" width="13" style="2" customWidth="1"/>
    <col min="14853" max="14853" width="13.42578125" style="2" customWidth="1"/>
    <col min="14854" max="14854" width="19.5703125" style="2" customWidth="1"/>
    <col min="14855" max="14856" width="17.42578125" style="2" customWidth="1"/>
    <col min="14857" max="14857" width="19.5703125" style="2" customWidth="1"/>
    <col min="14858" max="14858" width="15.85546875" style="2" customWidth="1"/>
    <col min="14859" max="14859" width="14.5703125" style="2" customWidth="1"/>
    <col min="14860" max="14862" width="0" style="2" hidden="1" customWidth="1"/>
    <col min="14863" max="14864" width="14.42578125" style="2" customWidth="1"/>
    <col min="14865" max="14865" width="11.7109375" style="2" customWidth="1"/>
    <col min="14866" max="14866" width="13.28515625" style="2" customWidth="1"/>
    <col min="14867" max="14867" width="10.5703125" style="2" bestFit="1" customWidth="1"/>
    <col min="14868" max="14868" width="13.28515625" style="2" customWidth="1"/>
    <col min="14869" max="15105" width="8.7109375" style="2"/>
    <col min="15106" max="15106" width="17.28515625" style="2" customWidth="1"/>
    <col min="15107" max="15107" width="12.5703125" style="2" customWidth="1"/>
    <col min="15108" max="15108" width="13" style="2" customWidth="1"/>
    <col min="15109" max="15109" width="13.42578125" style="2" customWidth="1"/>
    <col min="15110" max="15110" width="19.5703125" style="2" customWidth="1"/>
    <col min="15111" max="15112" width="17.42578125" style="2" customWidth="1"/>
    <col min="15113" max="15113" width="19.5703125" style="2" customWidth="1"/>
    <col min="15114" max="15114" width="15.85546875" style="2" customWidth="1"/>
    <col min="15115" max="15115" width="14.5703125" style="2" customWidth="1"/>
    <col min="15116" max="15118" width="0" style="2" hidden="1" customWidth="1"/>
    <col min="15119" max="15120" width="14.42578125" style="2" customWidth="1"/>
    <col min="15121" max="15121" width="11.7109375" style="2" customWidth="1"/>
    <col min="15122" max="15122" width="13.28515625" style="2" customWidth="1"/>
    <col min="15123" max="15123" width="10.5703125" style="2" bestFit="1" customWidth="1"/>
    <col min="15124" max="15124" width="13.28515625" style="2" customWidth="1"/>
    <col min="15125" max="15361" width="8.7109375" style="2"/>
    <col min="15362" max="15362" width="17.28515625" style="2" customWidth="1"/>
    <col min="15363" max="15363" width="12.5703125" style="2" customWidth="1"/>
    <col min="15364" max="15364" width="13" style="2" customWidth="1"/>
    <col min="15365" max="15365" width="13.42578125" style="2" customWidth="1"/>
    <col min="15366" max="15366" width="19.5703125" style="2" customWidth="1"/>
    <col min="15367" max="15368" width="17.42578125" style="2" customWidth="1"/>
    <col min="15369" max="15369" width="19.5703125" style="2" customWidth="1"/>
    <col min="15370" max="15370" width="15.85546875" style="2" customWidth="1"/>
    <col min="15371" max="15371" width="14.5703125" style="2" customWidth="1"/>
    <col min="15372" max="15374" width="0" style="2" hidden="1" customWidth="1"/>
    <col min="15375" max="15376" width="14.42578125" style="2" customWidth="1"/>
    <col min="15377" max="15377" width="11.7109375" style="2" customWidth="1"/>
    <col min="15378" max="15378" width="13.28515625" style="2" customWidth="1"/>
    <col min="15379" max="15379" width="10.5703125" style="2" bestFit="1" customWidth="1"/>
    <col min="15380" max="15380" width="13.28515625" style="2" customWidth="1"/>
    <col min="15381" max="15617" width="8.7109375" style="2"/>
    <col min="15618" max="15618" width="17.28515625" style="2" customWidth="1"/>
    <col min="15619" max="15619" width="12.5703125" style="2" customWidth="1"/>
    <col min="15620" max="15620" width="13" style="2" customWidth="1"/>
    <col min="15621" max="15621" width="13.42578125" style="2" customWidth="1"/>
    <col min="15622" max="15622" width="19.5703125" style="2" customWidth="1"/>
    <col min="15623" max="15624" width="17.42578125" style="2" customWidth="1"/>
    <col min="15625" max="15625" width="19.5703125" style="2" customWidth="1"/>
    <col min="15626" max="15626" width="15.85546875" style="2" customWidth="1"/>
    <col min="15627" max="15627" width="14.5703125" style="2" customWidth="1"/>
    <col min="15628" max="15630" width="0" style="2" hidden="1" customWidth="1"/>
    <col min="15631" max="15632" width="14.42578125" style="2" customWidth="1"/>
    <col min="15633" max="15633" width="11.7109375" style="2" customWidth="1"/>
    <col min="15634" max="15634" width="13.28515625" style="2" customWidth="1"/>
    <col min="15635" max="15635" width="10.5703125" style="2" bestFit="1" customWidth="1"/>
    <col min="15636" max="15636" width="13.28515625" style="2" customWidth="1"/>
    <col min="15637" max="15873" width="8.7109375" style="2"/>
    <col min="15874" max="15874" width="17.28515625" style="2" customWidth="1"/>
    <col min="15875" max="15875" width="12.5703125" style="2" customWidth="1"/>
    <col min="15876" max="15876" width="13" style="2" customWidth="1"/>
    <col min="15877" max="15877" width="13.42578125" style="2" customWidth="1"/>
    <col min="15878" max="15878" width="19.5703125" style="2" customWidth="1"/>
    <col min="15879" max="15880" width="17.42578125" style="2" customWidth="1"/>
    <col min="15881" max="15881" width="19.5703125" style="2" customWidth="1"/>
    <col min="15882" max="15882" width="15.85546875" style="2" customWidth="1"/>
    <col min="15883" max="15883" width="14.5703125" style="2" customWidth="1"/>
    <col min="15884" max="15886" width="0" style="2" hidden="1" customWidth="1"/>
    <col min="15887" max="15888" width="14.42578125" style="2" customWidth="1"/>
    <col min="15889" max="15889" width="11.7109375" style="2" customWidth="1"/>
    <col min="15890" max="15890" width="13.28515625" style="2" customWidth="1"/>
    <col min="15891" max="15891" width="10.5703125" style="2" bestFit="1" customWidth="1"/>
    <col min="15892" max="15892" width="13.28515625" style="2" customWidth="1"/>
    <col min="15893" max="16129" width="8.7109375" style="2"/>
    <col min="16130" max="16130" width="17.28515625" style="2" customWidth="1"/>
    <col min="16131" max="16131" width="12.5703125" style="2" customWidth="1"/>
    <col min="16132" max="16132" width="13" style="2" customWidth="1"/>
    <col min="16133" max="16133" width="13.42578125" style="2" customWidth="1"/>
    <col min="16134" max="16134" width="19.5703125" style="2" customWidth="1"/>
    <col min="16135" max="16136" width="17.42578125" style="2" customWidth="1"/>
    <col min="16137" max="16137" width="19.5703125" style="2" customWidth="1"/>
    <col min="16138" max="16138" width="15.85546875" style="2" customWidth="1"/>
    <col min="16139" max="16139" width="14.5703125" style="2" customWidth="1"/>
    <col min="16140" max="16142" width="0" style="2" hidden="1" customWidth="1"/>
    <col min="16143" max="16144" width="14.42578125" style="2" customWidth="1"/>
    <col min="16145" max="16145" width="11.7109375" style="2" customWidth="1"/>
    <col min="16146" max="16146" width="13.28515625" style="2" customWidth="1"/>
    <col min="16147" max="16147" width="10.5703125" style="2" bestFit="1" customWidth="1"/>
    <col min="16148" max="16148" width="13.28515625" style="2" customWidth="1"/>
    <col min="16149" max="16384" width="8.7109375" style="2"/>
  </cols>
  <sheetData>
    <row r="2" spans="1:20" ht="21">
      <c r="A2" s="1" t="s">
        <v>0</v>
      </c>
    </row>
    <row r="3" spans="1:20">
      <c r="A3" s="3" t="str">
        <f>'[45]Air Bawah Tanah'!A3</f>
        <v>Bulan: Juni 2020</v>
      </c>
      <c r="P3" s="4"/>
    </row>
    <row r="4" spans="1:20">
      <c r="L4" s="2" t="s">
        <v>1</v>
      </c>
      <c r="M4" s="2" t="s">
        <v>2</v>
      </c>
    </row>
    <row r="5" spans="1:20" ht="32.25" customHeight="1">
      <c r="A5" s="5" t="s">
        <v>3</v>
      </c>
      <c r="B5" s="5" t="s">
        <v>4</v>
      </c>
      <c r="C5" s="5" t="s">
        <v>5</v>
      </c>
      <c r="D5" s="5" t="s">
        <v>25</v>
      </c>
      <c r="E5" s="6" t="s">
        <v>6</v>
      </c>
      <c r="F5" s="7" t="s">
        <v>7</v>
      </c>
      <c r="G5" s="8" t="s">
        <v>8</v>
      </c>
      <c r="H5" s="9" t="s">
        <v>9</v>
      </c>
      <c r="I5" s="10" t="s">
        <v>10</v>
      </c>
      <c r="J5" s="6" t="s">
        <v>11</v>
      </c>
      <c r="L5" s="11">
        <v>3400</v>
      </c>
      <c r="M5" s="11">
        <v>12000</v>
      </c>
      <c r="O5" s="12" t="s">
        <v>12</v>
      </c>
      <c r="P5" s="12"/>
    </row>
    <row r="6" spans="1:20" ht="24.95" customHeight="1">
      <c r="A6" s="13" t="s">
        <v>13</v>
      </c>
      <c r="B6" s="47" t="s">
        <v>23</v>
      </c>
      <c r="C6" s="48" t="s">
        <v>23</v>
      </c>
      <c r="D6" s="23" t="s">
        <v>23</v>
      </c>
      <c r="E6" s="49" t="s">
        <v>23</v>
      </c>
      <c r="F6" s="17"/>
      <c r="G6" s="17"/>
      <c r="H6" s="17"/>
      <c r="I6" s="20">
        <f t="shared" ref="I6:I12" si="0">(F6*3850)+(G6*16500)+(H6*19500)</f>
        <v>0</v>
      </c>
      <c r="J6" s="21" t="e">
        <f>I6/E6</f>
        <v>#VALUE!</v>
      </c>
      <c r="L6" s="11">
        <f>F6*$L$5</f>
        <v>0</v>
      </c>
      <c r="M6" s="11">
        <f>G6*$M$5</f>
        <v>0</v>
      </c>
      <c r="N6" s="11">
        <f>L6+M6</f>
        <v>0</v>
      </c>
      <c r="O6" s="22">
        <f>F6/30</f>
        <v>0</v>
      </c>
      <c r="P6" s="22">
        <f>O6*220</f>
        <v>0</v>
      </c>
      <c r="Q6" s="22">
        <f t="shared" ref="Q6:Q11" si="1">G6/30</f>
        <v>0</v>
      </c>
      <c r="R6" s="22">
        <f t="shared" ref="R6:R11" si="2">Q6*220</f>
        <v>0</v>
      </c>
      <c r="S6" s="4"/>
    </row>
    <row r="7" spans="1:20" ht="24.95" customHeight="1">
      <c r="A7" s="13" t="s">
        <v>14</v>
      </c>
      <c r="B7" s="47" t="s">
        <v>23</v>
      </c>
      <c r="C7" s="23" t="s">
        <v>23</v>
      </c>
      <c r="D7" s="23" t="s">
        <v>23</v>
      </c>
      <c r="E7" s="49" t="s">
        <v>23</v>
      </c>
      <c r="F7" s="50"/>
      <c r="G7" s="24"/>
      <c r="H7" s="51"/>
      <c r="I7" s="27">
        <f t="shared" si="0"/>
        <v>0</v>
      </c>
      <c r="J7" s="21">
        <v>0</v>
      </c>
      <c r="L7" s="11">
        <f>F7*$L$5</f>
        <v>0</v>
      </c>
      <c r="M7" s="2">
        <v>0</v>
      </c>
      <c r="N7" s="11">
        <f>L7+M7</f>
        <v>0</v>
      </c>
      <c r="O7" s="22"/>
      <c r="P7" s="22"/>
      <c r="Q7" s="22">
        <f t="shared" si="1"/>
        <v>0</v>
      </c>
      <c r="R7" s="22">
        <f t="shared" si="2"/>
        <v>0</v>
      </c>
    </row>
    <row r="8" spans="1:20" ht="24.95" customHeight="1">
      <c r="A8" s="13" t="s">
        <v>17</v>
      </c>
      <c r="B8" s="52">
        <v>6.8</v>
      </c>
      <c r="C8" s="53">
        <v>14</v>
      </c>
      <c r="D8" s="23">
        <f t="shared" ref="D8:D11" si="3">E8*1000/2592000</f>
        <v>17.536475869809202</v>
      </c>
      <c r="E8" s="114">
        <v>45454.545454545456</v>
      </c>
      <c r="F8" s="24"/>
      <c r="G8" s="28"/>
      <c r="H8" s="29">
        <v>300</v>
      </c>
      <c r="I8" s="27">
        <f>(F8*3850)+(G8*16500)+(H8*19500)</f>
        <v>5850000</v>
      </c>
      <c r="J8" s="21">
        <f>I8/E8</f>
        <v>128.69999999999999</v>
      </c>
      <c r="K8" s="4"/>
      <c r="L8" s="11">
        <f>F8*$L$5</f>
        <v>0</v>
      </c>
      <c r="M8" s="11">
        <f>G8*$M$5</f>
        <v>0</v>
      </c>
      <c r="N8" s="11">
        <f>L8+M8</f>
        <v>0</v>
      </c>
      <c r="O8" s="22">
        <f>F8/30</f>
        <v>0</v>
      </c>
      <c r="P8" s="22">
        <f>O8*220</f>
        <v>0</v>
      </c>
      <c r="Q8" s="22">
        <f t="shared" si="1"/>
        <v>0</v>
      </c>
      <c r="R8" s="22">
        <f t="shared" si="2"/>
        <v>0</v>
      </c>
    </row>
    <row r="9" spans="1:20" ht="24.95" customHeight="1">
      <c r="A9" s="13" t="s">
        <v>18</v>
      </c>
      <c r="B9" s="54" t="s">
        <v>23</v>
      </c>
      <c r="C9" s="55" t="s">
        <v>23</v>
      </c>
      <c r="D9" s="23" t="s">
        <v>23</v>
      </c>
      <c r="E9" s="49" t="s">
        <v>23</v>
      </c>
      <c r="F9" s="24"/>
      <c r="G9" s="28"/>
      <c r="H9" s="29"/>
      <c r="I9" s="27">
        <f>(F9*3850)+(G9*16500)+(H9*19500)</f>
        <v>0</v>
      </c>
      <c r="J9" s="21">
        <v>0</v>
      </c>
      <c r="K9" s="4"/>
      <c r="L9" s="11">
        <f>F9*$L$5</f>
        <v>0</v>
      </c>
      <c r="M9" s="31">
        <v>0</v>
      </c>
      <c r="N9" s="11">
        <f>L9+M9</f>
        <v>0</v>
      </c>
      <c r="O9" s="22"/>
      <c r="P9" s="22"/>
      <c r="Q9" s="22">
        <f t="shared" si="1"/>
        <v>0</v>
      </c>
      <c r="R9" s="22">
        <f t="shared" si="2"/>
        <v>0</v>
      </c>
    </row>
    <row r="10" spans="1:20" ht="24.95" customHeight="1">
      <c r="A10" s="13" t="s">
        <v>19</v>
      </c>
      <c r="B10" s="52">
        <v>7.1</v>
      </c>
      <c r="C10" s="53">
        <v>10</v>
      </c>
      <c r="D10" s="23">
        <f t="shared" si="3"/>
        <v>5.4742242242242245</v>
      </c>
      <c r="E10" s="114">
        <v>14189.18918918919</v>
      </c>
      <c r="F10" s="24">
        <v>1000</v>
      </c>
      <c r="G10" s="28"/>
      <c r="H10" s="29">
        <v>50</v>
      </c>
      <c r="I10" s="27">
        <f t="shared" si="0"/>
        <v>4825000</v>
      </c>
      <c r="J10" s="21">
        <f>I10/E10</f>
        <v>340.04761904761904</v>
      </c>
      <c r="K10" s="4"/>
      <c r="L10" s="11">
        <f>F10*$L$5</f>
        <v>3400000</v>
      </c>
      <c r="M10" s="31"/>
      <c r="N10" s="11"/>
      <c r="O10" s="22">
        <f>F10/30</f>
        <v>33.333333333333336</v>
      </c>
      <c r="P10" s="22">
        <f>O10*220</f>
        <v>7333.3333333333339</v>
      </c>
      <c r="Q10" s="22">
        <f t="shared" si="1"/>
        <v>0</v>
      </c>
      <c r="R10" s="22">
        <f t="shared" si="2"/>
        <v>0</v>
      </c>
    </row>
    <row r="11" spans="1:20" ht="24.95" customHeight="1">
      <c r="A11" s="13" t="s">
        <v>20</v>
      </c>
      <c r="B11" s="52">
        <v>6.6</v>
      </c>
      <c r="C11" s="53">
        <v>10</v>
      </c>
      <c r="D11" s="23">
        <f t="shared" si="3"/>
        <v>80.375514403292186</v>
      </c>
      <c r="E11" s="114">
        <v>208333.33333333334</v>
      </c>
      <c r="F11" s="33">
        <v>650</v>
      </c>
      <c r="G11" s="34">
        <v>300</v>
      </c>
      <c r="H11" s="29">
        <v>2800</v>
      </c>
      <c r="I11" s="27">
        <f t="shared" si="0"/>
        <v>62052500</v>
      </c>
      <c r="J11" s="21">
        <f>I11/E11</f>
        <v>297.85199999999998</v>
      </c>
      <c r="K11" s="4"/>
      <c r="L11" s="11"/>
      <c r="M11" s="31"/>
      <c r="N11" s="11"/>
      <c r="O11" s="22">
        <f>F11/30</f>
        <v>21.666666666666668</v>
      </c>
      <c r="P11" s="22">
        <f>O11*220</f>
        <v>4766.666666666667</v>
      </c>
      <c r="Q11" s="22">
        <f t="shared" si="1"/>
        <v>10</v>
      </c>
      <c r="R11" s="22">
        <f t="shared" si="2"/>
        <v>2200</v>
      </c>
    </row>
    <row r="12" spans="1:20" ht="24.95" customHeight="1">
      <c r="A12" s="13" t="s">
        <v>21</v>
      </c>
      <c r="B12" s="54" t="s">
        <v>23</v>
      </c>
      <c r="C12" s="54" t="s">
        <v>23</v>
      </c>
      <c r="D12" s="23" t="s">
        <v>23</v>
      </c>
      <c r="E12" s="49" t="s">
        <v>23</v>
      </c>
      <c r="F12" s="33">
        <v>0</v>
      </c>
      <c r="G12" s="34">
        <v>0</v>
      </c>
      <c r="H12" s="35">
        <v>0</v>
      </c>
      <c r="I12" s="27">
        <f t="shared" si="0"/>
        <v>0</v>
      </c>
      <c r="J12" s="21">
        <v>0</v>
      </c>
      <c r="L12" s="11">
        <f>F11*$L$5</f>
        <v>2210000</v>
      </c>
      <c r="M12" s="31"/>
      <c r="N12" s="11"/>
      <c r="O12" s="22"/>
      <c r="P12" s="22">
        <f>SUM(P6:P11)</f>
        <v>12100</v>
      </c>
      <c r="Q12" s="12"/>
      <c r="R12" s="22">
        <f>SUM(R6:R11)</f>
        <v>2200</v>
      </c>
    </row>
    <row r="13" spans="1:20" ht="24.95" customHeight="1">
      <c r="A13" s="36" t="s">
        <v>22</v>
      </c>
      <c r="B13" s="37">
        <f>AVERAGE(B6:B11)</f>
        <v>6.833333333333333</v>
      </c>
      <c r="C13" s="38">
        <f>AVERAGE(C6:C11)</f>
        <v>11.333333333333334</v>
      </c>
      <c r="D13" s="37">
        <f>AVERAGE(D6:D12)</f>
        <v>34.462071499108539</v>
      </c>
      <c r="E13" s="39">
        <f>SUM(E6:E11)</f>
        <v>267977.06797706801</v>
      </c>
      <c r="F13" s="39">
        <f>SUM(F6:F12)</f>
        <v>1650</v>
      </c>
      <c r="G13" s="39">
        <f>SUM(G6:G12)</f>
        <v>300</v>
      </c>
      <c r="H13" s="39">
        <f>SUM(H6:H12)</f>
        <v>3150</v>
      </c>
      <c r="I13" s="40">
        <f>SUM(I6:I12)</f>
        <v>72727500</v>
      </c>
      <c r="J13" s="40">
        <f>I13/E13</f>
        <v>271.39449113691927</v>
      </c>
      <c r="O13" s="41"/>
      <c r="Q13" s="12"/>
      <c r="R13" s="12"/>
    </row>
    <row r="14" spans="1:20">
      <c r="N14" s="42"/>
      <c r="Q14" s="12"/>
      <c r="R14" s="12"/>
      <c r="T14" s="43"/>
    </row>
    <row r="15" spans="1:20">
      <c r="E15" s="44"/>
      <c r="F15" s="45">
        <f>F13*3850</f>
        <v>6352500</v>
      </c>
      <c r="G15" s="22">
        <f>G13*16500</f>
        <v>4950000</v>
      </c>
      <c r="H15" s="22"/>
      <c r="I15" s="45">
        <f>F15+G15</f>
        <v>11302500</v>
      </c>
      <c r="T15" s="4"/>
    </row>
    <row r="16" spans="1:20">
      <c r="F16" s="12"/>
      <c r="G16" s="12"/>
      <c r="H16" s="12"/>
      <c r="I16" s="46">
        <f>I15/E13</f>
        <v>42.177116442542783</v>
      </c>
    </row>
  </sheetData>
  <sheetProtection selectLockedCells="1" selectUnlockedCells="1"/>
  <pageMargins left="0.7" right="0.7" top="0.75" bottom="0.75" header="0.51180555555555551" footer="0.51180555555555551"/>
  <pageSetup firstPageNumber="0" orientation="portrait" horizontalDpi="300" verticalDpi="300" r:id="rId1"/>
  <headerFooter alignWithMargins="0"/>
  <legacy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6">
    <tabColor rgb="FF00B050"/>
  </sheetPr>
  <dimension ref="A2:U18"/>
  <sheetViews>
    <sheetView zoomScale="85" zoomScaleNormal="85" workbookViewId="0">
      <selection activeCell="C19" sqref="C19"/>
    </sheetView>
  </sheetViews>
  <sheetFormatPr defaultRowHeight="15"/>
  <cols>
    <col min="1" max="1" width="17.28515625" style="2" customWidth="1"/>
    <col min="2" max="2" width="12.5703125" style="2" customWidth="1"/>
    <col min="3" max="3" width="13" style="2" customWidth="1"/>
    <col min="4" max="4" width="18" style="2" bestFit="1" customWidth="1"/>
    <col min="5" max="5" width="13.42578125" style="2" customWidth="1"/>
    <col min="6" max="6" width="19.5703125" style="2" customWidth="1"/>
    <col min="7" max="8" width="17.42578125" style="2" customWidth="1"/>
    <col min="9" max="9" width="19.5703125" style="2" customWidth="1"/>
    <col min="10" max="10" width="15.85546875" style="2" customWidth="1"/>
    <col min="11" max="11" width="11.42578125" style="2" customWidth="1"/>
    <col min="12" max="14" width="0" style="2" hidden="1" customWidth="1"/>
    <col min="15" max="16" width="14.42578125" style="2" customWidth="1"/>
    <col min="17" max="17" width="11.7109375" style="2" customWidth="1"/>
    <col min="18" max="18" width="13.28515625" style="2" customWidth="1"/>
    <col min="19" max="19" width="10.5703125" style="2" bestFit="1" customWidth="1"/>
    <col min="20" max="20" width="13.28515625" style="2" customWidth="1"/>
    <col min="21" max="257" width="8.7109375" style="2"/>
    <col min="258" max="258" width="17.28515625" style="2" customWidth="1"/>
    <col min="259" max="259" width="12.5703125" style="2" customWidth="1"/>
    <col min="260" max="260" width="13" style="2" customWidth="1"/>
    <col min="261" max="261" width="13.42578125" style="2" customWidth="1"/>
    <col min="262" max="262" width="19.5703125" style="2" customWidth="1"/>
    <col min="263" max="264" width="17.42578125" style="2" customWidth="1"/>
    <col min="265" max="265" width="19.5703125" style="2" customWidth="1"/>
    <col min="266" max="266" width="15.85546875" style="2" customWidth="1"/>
    <col min="267" max="267" width="11.42578125" style="2" customWidth="1"/>
    <col min="268" max="270" width="0" style="2" hidden="1" customWidth="1"/>
    <col min="271" max="272" width="14.42578125" style="2" customWidth="1"/>
    <col min="273" max="273" width="11.7109375" style="2" customWidth="1"/>
    <col min="274" max="274" width="13.28515625" style="2" customWidth="1"/>
    <col min="275" max="275" width="10.5703125" style="2" bestFit="1" customWidth="1"/>
    <col min="276" max="276" width="13.28515625" style="2" customWidth="1"/>
    <col min="277" max="513" width="8.7109375" style="2"/>
    <col min="514" max="514" width="17.28515625" style="2" customWidth="1"/>
    <col min="515" max="515" width="12.5703125" style="2" customWidth="1"/>
    <col min="516" max="516" width="13" style="2" customWidth="1"/>
    <col min="517" max="517" width="13.42578125" style="2" customWidth="1"/>
    <col min="518" max="518" width="19.5703125" style="2" customWidth="1"/>
    <col min="519" max="520" width="17.42578125" style="2" customWidth="1"/>
    <col min="521" max="521" width="19.5703125" style="2" customWidth="1"/>
    <col min="522" max="522" width="15.85546875" style="2" customWidth="1"/>
    <col min="523" max="523" width="11.42578125" style="2" customWidth="1"/>
    <col min="524" max="526" width="0" style="2" hidden="1" customWidth="1"/>
    <col min="527" max="528" width="14.42578125" style="2" customWidth="1"/>
    <col min="529" max="529" width="11.7109375" style="2" customWidth="1"/>
    <col min="530" max="530" width="13.28515625" style="2" customWidth="1"/>
    <col min="531" max="531" width="10.5703125" style="2" bestFit="1" customWidth="1"/>
    <col min="532" max="532" width="13.28515625" style="2" customWidth="1"/>
    <col min="533" max="769" width="8.7109375" style="2"/>
    <col min="770" max="770" width="17.28515625" style="2" customWidth="1"/>
    <col min="771" max="771" width="12.5703125" style="2" customWidth="1"/>
    <col min="772" max="772" width="13" style="2" customWidth="1"/>
    <col min="773" max="773" width="13.42578125" style="2" customWidth="1"/>
    <col min="774" max="774" width="19.5703125" style="2" customWidth="1"/>
    <col min="775" max="776" width="17.42578125" style="2" customWidth="1"/>
    <col min="777" max="777" width="19.5703125" style="2" customWidth="1"/>
    <col min="778" max="778" width="15.85546875" style="2" customWidth="1"/>
    <col min="779" max="779" width="11.42578125" style="2" customWidth="1"/>
    <col min="780" max="782" width="0" style="2" hidden="1" customWidth="1"/>
    <col min="783" max="784" width="14.42578125" style="2" customWidth="1"/>
    <col min="785" max="785" width="11.7109375" style="2" customWidth="1"/>
    <col min="786" max="786" width="13.28515625" style="2" customWidth="1"/>
    <col min="787" max="787" width="10.5703125" style="2" bestFit="1" customWidth="1"/>
    <col min="788" max="788" width="13.28515625" style="2" customWidth="1"/>
    <col min="789" max="1025" width="8.7109375" style="2"/>
    <col min="1026" max="1026" width="17.28515625" style="2" customWidth="1"/>
    <col min="1027" max="1027" width="12.5703125" style="2" customWidth="1"/>
    <col min="1028" max="1028" width="13" style="2" customWidth="1"/>
    <col min="1029" max="1029" width="13.42578125" style="2" customWidth="1"/>
    <col min="1030" max="1030" width="19.5703125" style="2" customWidth="1"/>
    <col min="1031" max="1032" width="17.42578125" style="2" customWidth="1"/>
    <col min="1033" max="1033" width="19.5703125" style="2" customWidth="1"/>
    <col min="1034" max="1034" width="15.85546875" style="2" customWidth="1"/>
    <col min="1035" max="1035" width="11.42578125" style="2" customWidth="1"/>
    <col min="1036" max="1038" width="0" style="2" hidden="1" customWidth="1"/>
    <col min="1039" max="1040" width="14.42578125" style="2" customWidth="1"/>
    <col min="1041" max="1041" width="11.7109375" style="2" customWidth="1"/>
    <col min="1042" max="1042" width="13.28515625" style="2" customWidth="1"/>
    <col min="1043" max="1043" width="10.5703125" style="2" bestFit="1" customWidth="1"/>
    <col min="1044" max="1044" width="13.28515625" style="2" customWidth="1"/>
    <col min="1045" max="1281" width="8.7109375" style="2"/>
    <col min="1282" max="1282" width="17.28515625" style="2" customWidth="1"/>
    <col min="1283" max="1283" width="12.5703125" style="2" customWidth="1"/>
    <col min="1284" max="1284" width="13" style="2" customWidth="1"/>
    <col min="1285" max="1285" width="13.42578125" style="2" customWidth="1"/>
    <col min="1286" max="1286" width="19.5703125" style="2" customWidth="1"/>
    <col min="1287" max="1288" width="17.42578125" style="2" customWidth="1"/>
    <col min="1289" max="1289" width="19.5703125" style="2" customWidth="1"/>
    <col min="1290" max="1290" width="15.85546875" style="2" customWidth="1"/>
    <col min="1291" max="1291" width="11.42578125" style="2" customWidth="1"/>
    <col min="1292" max="1294" width="0" style="2" hidden="1" customWidth="1"/>
    <col min="1295" max="1296" width="14.42578125" style="2" customWidth="1"/>
    <col min="1297" max="1297" width="11.7109375" style="2" customWidth="1"/>
    <col min="1298" max="1298" width="13.28515625" style="2" customWidth="1"/>
    <col min="1299" max="1299" width="10.5703125" style="2" bestFit="1" customWidth="1"/>
    <col min="1300" max="1300" width="13.28515625" style="2" customWidth="1"/>
    <col min="1301" max="1537" width="8.7109375" style="2"/>
    <col min="1538" max="1538" width="17.28515625" style="2" customWidth="1"/>
    <col min="1539" max="1539" width="12.5703125" style="2" customWidth="1"/>
    <col min="1540" max="1540" width="13" style="2" customWidth="1"/>
    <col min="1541" max="1541" width="13.42578125" style="2" customWidth="1"/>
    <col min="1542" max="1542" width="19.5703125" style="2" customWidth="1"/>
    <col min="1543" max="1544" width="17.42578125" style="2" customWidth="1"/>
    <col min="1545" max="1545" width="19.5703125" style="2" customWidth="1"/>
    <col min="1546" max="1546" width="15.85546875" style="2" customWidth="1"/>
    <col min="1547" max="1547" width="11.42578125" style="2" customWidth="1"/>
    <col min="1548" max="1550" width="0" style="2" hidden="1" customWidth="1"/>
    <col min="1551" max="1552" width="14.42578125" style="2" customWidth="1"/>
    <col min="1553" max="1553" width="11.7109375" style="2" customWidth="1"/>
    <col min="1554" max="1554" width="13.28515625" style="2" customWidth="1"/>
    <col min="1555" max="1555" width="10.5703125" style="2" bestFit="1" customWidth="1"/>
    <col min="1556" max="1556" width="13.28515625" style="2" customWidth="1"/>
    <col min="1557" max="1793" width="8.7109375" style="2"/>
    <col min="1794" max="1794" width="17.28515625" style="2" customWidth="1"/>
    <col min="1795" max="1795" width="12.5703125" style="2" customWidth="1"/>
    <col min="1796" max="1796" width="13" style="2" customWidth="1"/>
    <col min="1797" max="1797" width="13.42578125" style="2" customWidth="1"/>
    <col min="1798" max="1798" width="19.5703125" style="2" customWidth="1"/>
    <col min="1799" max="1800" width="17.42578125" style="2" customWidth="1"/>
    <col min="1801" max="1801" width="19.5703125" style="2" customWidth="1"/>
    <col min="1802" max="1802" width="15.85546875" style="2" customWidth="1"/>
    <col min="1803" max="1803" width="11.42578125" style="2" customWidth="1"/>
    <col min="1804" max="1806" width="0" style="2" hidden="1" customWidth="1"/>
    <col min="1807" max="1808" width="14.42578125" style="2" customWidth="1"/>
    <col min="1809" max="1809" width="11.7109375" style="2" customWidth="1"/>
    <col min="1810" max="1810" width="13.28515625" style="2" customWidth="1"/>
    <col min="1811" max="1811" width="10.5703125" style="2" bestFit="1" customWidth="1"/>
    <col min="1812" max="1812" width="13.28515625" style="2" customWidth="1"/>
    <col min="1813" max="2049" width="8.7109375" style="2"/>
    <col min="2050" max="2050" width="17.28515625" style="2" customWidth="1"/>
    <col min="2051" max="2051" width="12.5703125" style="2" customWidth="1"/>
    <col min="2052" max="2052" width="13" style="2" customWidth="1"/>
    <col min="2053" max="2053" width="13.42578125" style="2" customWidth="1"/>
    <col min="2054" max="2054" width="19.5703125" style="2" customWidth="1"/>
    <col min="2055" max="2056" width="17.42578125" style="2" customWidth="1"/>
    <col min="2057" max="2057" width="19.5703125" style="2" customWidth="1"/>
    <col min="2058" max="2058" width="15.85546875" style="2" customWidth="1"/>
    <col min="2059" max="2059" width="11.42578125" style="2" customWidth="1"/>
    <col min="2060" max="2062" width="0" style="2" hidden="1" customWidth="1"/>
    <col min="2063" max="2064" width="14.42578125" style="2" customWidth="1"/>
    <col min="2065" max="2065" width="11.7109375" style="2" customWidth="1"/>
    <col min="2066" max="2066" width="13.28515625" style="2" customWidth="1"/>
    <col min="2067" max="2067" width="10.5703125" style="2" bestFit="1" customWidth="1"/>
    <col min="2068" max="2068" width="13.28515625" style="2" customWidth="1"/>
    <col min="2069" max="2305" width="8.7109375" style="2"/>
    <col min="2306" max="2306" width="17.28515625" style="2" customWidth="1"/>
    <col min="2307" max="2307" width="12.5703125" style="2" customWidth="1"/>
    <col min="2308" max="2308" width="13" style="2" customWidth="1"/>
    <col min="2309" max="2309" width="13.42578125" style="2" customWidth="1"/>
    <col min="2310" max="2310" width="19.5703125" style="2" customWidth="1"/>
    <col min="2311" max="2312" width="17.42578125" style="2" customWidth="1"/>
    <col min="2313" max="2313" width="19.5703125" style="2" customWidth="1"/>
    <col min="2314" max="2314" width="15.85546875" style="2" customWidth="1"/>
    <col min="2315" max="2315" width="11.42578125" style="2" customWidth="1"/>
    <col min="2316" max="2318" width="0" style="2" hidden="1" customWidth="1"/>
    <col min="2319" max="2320" width="14.42578125" style="2" customWidth="1"/>
    <col min="2321" max="2321" width="11.7109375" style="2" customWidth="1"/>
    <col min="2322" max="2322" width="13.28515625" style="2" customWidth="1"/>
    <col min="2323" max="2323" width="10.5703125" style="2" bestFit="1" customWidth="1"/>
    <col min="2324" max="2324" width="13.28515625" style="2" customWidth="1"/>
    <col min="2325" max="2561" width="8.7109375" style="2"/>
    <col min="2562" max="2562" width="17.28515625" style="2" customWidth="1"/>
    <col min="2563" max="2563" width="12.5703125" style="2" customWidth="1"/>
    <col min="2564" max="2564" width="13" style="2" customWidth="1"/>
    <col min="2565" max="2565" width="13.42578125" style="2" customWidth="1"/>
    <col min="2566" max="2566" width="19.5703125" style="2" customWidth="1"/>
    <col min="2567" max="2568" width="17.42578125" style="2" customWidth="1"/>
    <col min="2569" max="2569" width="19.5703125" style="2" customWidth="1"/>
    <col min="2570" max="2570" width="15.85546875" style="2" customWidth="1"/>
    <col min="2571" max="2571" width="11.42578125" style="2" customWidth="1"/>
    <col min="2572" max="2574" width="0" style="2" hidden="1" customWidth="1"/>
    <col min="2575" max="2576" width="14.42578125" style="2" customWidth="1"/>
    <col min="2577" max="2577" width="11.7109375" style="2" customWidth="1"/>
    <col min="2578" max="2578" width="13.28515625" style="2" customWidth="1"/>
    <col min="2579" max="2579" width="10.5703125" style="2" bestFit="1" customWidth="1"/>
    <col min="2580" max="2580" width="13.28515625" style="2" customWidth="1"/>
    <col min="2581" max="2817" width="8.7109375" style="2"/>
    <col min="2818" max="2818" width="17.28515625" style="2" customWidth="1"/>
    <col min="2819" max="2819" width="12.5703125" style="2" customWidth="1"/>
    <col min="2820" max="2820" width="13" style="2" customWidth="1"/>
    <col min="2821" max="2821" width="13.42578125" style="2" customWidth="1"/>
    <col min="2822" max="2822" width="19.5703125" style="2" customWidth="1"/>
    <col min="2823" max="2824" width="17.42578125" style="2" customWidth="1"/>
    <col min="2825" max="2825" width="19.5703125" style="2" customWidth="1"/>
    <col min="2826" max="2826" width="15.85546875" style="2" customWidth="1"/>
    <col min="2827" max="2827" width="11.42578125" style="2" customWidth="1"/>
    <col min="2828" max="2830" width="0" style="2" hidden="1" customWidth="1"/>
    <col min="2831" max="2832" width="14.42578125" style="2" customWidth="1"/>
    <col min="2833" max="2833" width="11.7109375" style="2" customWidth="1"/>
    <col min="2834" max="2834" width="13.28515625" style="2" customWidth="1"/>
    <col min="2835" max="2835" width="10.5703125" style="2" bestFit="1" customWidth="1"/>
    <col min="2836" max="2836" width="13.28515625" style="2" customWidth="1"/>
    <col min="2837" max="3073" width="8.7109375" style="2"/>
    <col min="3074" max="3074" width="17.28515625" style="2" customWidth="1"/>
    <col min="3075" max="3075" width="12.5703125" style="2" customWidth="1"/>
    <col min="3076" max="3076" width="13" style="2" customWidth="1"/>
    <col min="3077" max="3077" width="13.42578125" style="2" customWidth="1"/>
    <col min="3078" max="3078" width="19.5703125" style="2" customWidth="1"/>
    <col min="3079" max="3080" width="17.42578125" style="2" customWidth="1"/>
    <col min="3081" max="3081" width="19.5703125" style="2" customWidth="1"/>
    <col min="3082" max="3082" width="15.85546875" style="2" customWidth="1"/>
    <col min="3083" max="3083" width="11.42578125" style="2" customWidth="1"/>
    <col min="3084" max="3086" width="0" style="2" hidden="1" customWidth="1"/>
    <col min="3087" max="3088" width="14.42578125" style="2" customWidth="1"/>
    <col min="3089" max="3089" width="11.7109375" style="2" customWidth="1"/>
    <col min="3090" max="3090" width="13.28515625" style="2" customWidth="1"/>
    <col min="3091" max="3091" width="10.5703125" style="2" bestFit="1" customWidth="1"/>
    <col min="3092" max="3092" width="13.28515625" style="2" customWidth="1"/>
    <col min="3093" max="3329" width="8.7109375" style="2"/>
    <col min="3330" max="3330" width="17.28515625" style="2" customWidth="1"/>
    <col min="3331" max="3331" width="12.5703125" style="2" customWidth="1"/>
    <col min="3332" max="3332" width="13" style="2" customWidth="1"/>
    <col min="3333" max="3333" width="13.42578125" style="2" customWidth="1"/>
    <col min="3334" max="3334" width="19.5703125" style="2" customWidth="1"/>
    <col min="3335" max="3336" width="17.42578125" style="2" customWidth="1"/>
    <col min="3337" max="3337" width="19.5703125" style="2" customWidth="1"/>
    <col min="3338" max="3338" width="15.85546875" style="2" customWidth="1"/>
    <col min="3339" max="3339" width="11.42578125" style="2" customWidth="1"/>
    <col min="3340" max="3342" width="0" style="2" hidden="1" customWidth="1"/>
    <col min="3343" max="3344" width="14.42578125" style="2" customWidth="1"/>
    <col min="3345" max="3345" width="11.7109375" style="2" customWidth="1"/>
    <col min="3346" max="3346" width="13.28515625" style="2" customWidth="1"/>
    <col min="3347" max="3347" width="10.5703125" style="2" bestFit="1" customWidth="1"/>
    <col min="3348" max="3348" width="13.28515625" style="2" customWidth="1"/>
    <col min="3349" max="3585" width="8.7109375" style="2"/>
    <col min="3586" max="3586" width="17.28515625" style="2" customWidth="1"/>
    <col min="3587" max="3587" width="12.5703125" style="2" customWidth="1"/>
    <col min="3588" max="3588" width="13" style="2" customWidth="1"/>
    <col min="3589" max="3589" width="13.42578125" style="2" customWidth="1"/>
    <col min="3590" max="3590" width="19.5703125" style="2" customWidth="1"/>
    <col min="3591" max="3592" width="17.42578125" style="2" customWidth="1"/>
    <col min="3593" max="3593" width="19.5703125" style="2" customWidth="1"/>
    <col min="3594" max="3594" width="15.85546875" style="2" customWidth="1"/>
    <col min="3595" max="3595" width="11.42578125" style="2" customWidth="1"/>
    <col min="3596" max="3598" width="0" style="2" hidden="1" customWidth="1"/>
    <col min="3599" max="3600" width="14.42578125" style="2" customWidth="1"/>
    <col min="3601" max="3601" width="11.7109375" style="2" customWidth="1"/>
    <col min="3602" max="3602" width="13.28515625" style="2" customWidth="1"/>
    <col min="3603" max="3603" width="10.5703125" style="2" bestFit="1" customWidth="1"/>
    <col min="3604" max="3604" width="13.28515625" style="2" customWidth="1"/>
    <col min="3605" max="3841" width="8.7109375" style="2"/>
    <col min="3842" max="3842" width="17.28515625" style="2" customWidth="1"/>
    <col min="3843" max="3843" width="12.5703125" style="2" customWidth="1"/>
    <col min="3844" max="3844" width="13" style="2" customWidth="1"/>
    <col min="3845" max="3845" width="13.42578125" style="2" customWidth="1"/>
    <col min="3846" max="3846" width="19.5703125" style="2" customWidth="1"/>
    <col min="3847" max="3848" width="17.42578125" style="2" customWidth="1"/>
    <col min="3849" max="3849" width="19.5703125" style="2" customWidth="1"/>
    <col min="3850" max="3850" width="15.85546875" style="2" customWidth="1"/>
    <col min="3851" max="3851" width="11.42578125" style="2" customWidth="1"/>
    <col min="3852" max="3854" width="0" style="2" hidden="1" customWidth="1"/>
    <col min="3855" max="3856" width="14.42578125" style="2" customWidth="1"/>
    <col min="3857" max="3857" width="11.7109375" style="2" customWidth="1"/>
    <col min="3858" max="3858" width="13.28515625" style="2" customWidth="1"/>
    <col min="3859" max="3859" width="10.5703125" style="2" bestFit="1" customWidth="1"/>
    <col min="3860" max="3860" width="13.28515625" style="2" customWidth="1"/>
    <col min="3861" max="4097" width="8.7109375" style="2"/>
    <col min="4098" max="4098" width="17.28515625" style="2" customWidth="1"/>
    <col min="4099" max="4099" width="12.5703125" style="2" customWidth="1"/>
    <col min="4100" max="4100" width="13" style="2" customWidth="1"/>
    <col min="4101" max="4101" width="13.42578125" style="2" customWidth="1"/>
    <col min="4102" max="4102" width="19.5703125" style="2" customWidth="1"/>
    <col min="4103" max="4104" width="17.42578125" style="2" customWidth="1"/>
    <col min="4105" max="4105" width="19.5703125" style="2" customWidth="1"/>
    <col min="4106" max="4106" width="15.85546875" style="2" customWidth="1"/>
    <col min="4107" max="4107" width="11.42578125" style="2" customWidth="1"/>
    <col min="4108" max="4110" width="0" style="2" hidden="1" customWidth="1"/>
    <col min="4111" max="4112" width="14.42578125" style="2" customWidth="1"/>
    <col min="4113" max="4113" width="11.7109375" style="2" customWidth="1"/>
    <col min="4114" max="4114" width="13.28515625" style="2" customWidth="1"/>
    <col min="4115" max="4115" width="10.5703125" style="2" bestFit="1" customWidth="1"/>
    <col min="4116" max="4116" width="13.28515625" style="2" customWidth="1"/>
    <col min="4117" max="4353" width="8.7109375" style="2"/>
    <col min="4354" max="4354" width="17.28515625" style="2" customWidth="1"/>
    <col min="4355" max="4355" width="12.5703125" style="2" customWidth="1"/>
    <col min="4356" max="4356" width="13" style="2" customWidth="1"/>
    <col min="4357" max="4357" width="13.42578125" style="2" customWidth="1"/>
    <col min="4358" max="4358" width="19.5703125" style="2" customWidth="1"/>
    <col min="4359" max="4360" width="17.42578125" style="2" customWidth="1"/>
    <col min="4361" max="4361" width="19.5703125" style="2" customWidth="1"/>
    <col min="4362" max="4362" width="15.85546875" style="2" customWidth="1"/>
    <col min="4363" max="4363" width="11.42578125" style="2" customWidth="1"/>
    <col min="4364" max="4366" width="0" style="2" hidden="1" customWidth="1"/>
    <col min="4367" max="4368" width="14.42578125" style="2" customWidth="1"/>
    <col min="4369" max="4369" width="11.7109375" style="2" customWidth="1"/>
    <col min="4370" max="4370" width="13.28515625" style="2" customWidth="1"/>
    <col min="4371" max="4371" width="10.5703125" style="2" bestFit="1" customWidth="1"/>
    <col min="4372" max="4372" width="13.28515625" style="2" customWidth="1"/>
    <col min="4373" max="4609" width="8.7109375" style="2"/>
    <col min="4610" max="4610" width="17.28515625" style="2" customWidth="1"/>
    <col min="4611" max="4611" width="12.5703125" style="2" customWidth="1"/>
    <col min="4612" max="4612" width="13" style="2" customWidth="1"/>
    <col min="4613" max="4613" width="13.42578125" style="2" customWidth="1"/>
    <col min="4614" max="4614" width="19.5703125" style="2" customWidth="1"/>
    <col min="4615" max="4616" width="17.42578125" style="2" customWidth="1"/>
    <col min="4617" max="4617" width="19.5703125" style="2" customWidth="1"/>
    <col min="4618" max="4618" width="15.85546875" style="2" customWidth="1"/>
    <col min="4619" max="4619" width="11.42578125" style="2" customWidth="1"/>
    <col min="4620" max="4622" width="0" style="2" hidden="1" customWidth="1"/>
    <col min="4623" max="4624" width="14.42578125" style="2" customWidth="1"/>
    <col min="4625" max="4625" width="11.7109375" style="2" customWidth="1"/>
    <col min="4626" max="4626" width="13.28515625" style="2" customWidth="1"/>
    <col min="4627" max="4627" width="10.5703125" style="2" bestFit="1" customWidth="1"/>
    <col min="4628" max="4628" width="13.28515625" style="2" customWidth="1"/>
    <col min="4629" max="4865" width="8.7109375" style="2"/>
    <col min="4866" max="4866" width="17.28515625" style="2" customWidth="1"/>
    <col min="4867" max="4867" width="12.5703125" style="2" customWidth="1"/>
    <col min="4868" max="4868" width="13" style="2" customWidth="1"/>
    <col min="4869" max="4869" width="13.42578125" style="2" customWidth="1"/>
    <col min="4870" max="4870" width="19.5703125" style="2" customWidth="1"/>
    <col min="4871" max="4872" width="17.42578125" style="2" customWidth="1"/>
    <col min="4873" max="4873" width="19.5703125" style="2" customWidth="1"/>
    <col min="4874" max="4874" width="15.85546875" style="2" customWidth="1"/>
    <col min="4875" max="4875" width="11.42578125" style="2" customWidth="1"/>
    <col min="4876" max="4878" width="0" style="2" hidden="1" customWidth="1"/>
    <col min="4879" max="4880" width="14.42578125" style="2" customWidth="1"/>
    <col min="4881" max="4881" width="11.7109375" style="2" customWidth="1"/>
    <col min="4882" max="4882" width="13.28515625" style="2" customWidth="1"/>
    <col min="4883" max="4883" width="10.5703125" style="2" bestFit="1" customWidth="1"/>
    <col min="4884" max="4884" width="13.28515625" style="2" customWidth="1"/>
    <col min="4885" max="5121" width="8.7109375" style="2"/>
    <col min="5122" max="5122" width="17.28515625" style="2" customWidth="1"/>
    <col min="5123" max="5123" width="12.5703125" style="2" customWidth="1"/>
    <col min="5124" max="5124" width="13" style="2" customWidth="1"/>
    <col min="5125" max="5125" width="13.42578125" style="2" customWidth="1"/>
    <col min="5126" max="5126" width="19.5703125" style="2" customWidth="1"/>
    <col min="5127" max="5128" width="17.42578125" style="2" customWidth="1"/>
    <col min="5129" max="5129" width="19.5703125" style="2" customWidth="1"/>
    <col min="5130" max="5130" width="15.85546875" style="2" customWidth="1"/>
    <col min="5131" max="5131" width="11.42578125" style="2" customWidth="1"/>
    <col min="5132" max="5134" width="0" style="2" hidden="1" customWidth="1"/>
    <col min="5135" max="5136" width="14.42578125" style="2" customWidth="1"/>
    <col min="5137" max="5137" width="11.7109375" style="2" customWidth="1"/>
    <col min="5138" max="5138" width="13.28515625" style="2" customWidth="1"/>
    <col min="5139" max="5139" width="10.5703125" style="2" bestFit="1" customWidth="1"/>
    <col min="5140" max="5140" width="13.28515625" style="2" customWidth="1"/>
    <col min="5141" max="5377" width="8.7109375" style="2"/>
    <col min="5378" max="5378" width="17.28515625" style="2" customWidth="1"/>
    <col min="5379" max="5379" width="12.5703125" style="2" customWidth="1"/>
    <col min="5380" max="5380" width="13" style="2" customWidth="1"/>
    <col min="5381" max="5381" width="13.42578125" style="2" customWidth="1"/>
    <col min="5382" max="5382" width="19.5703125" style="2" customWidth="1"/>
    <col min="5383" max="5384" width="17.42578125" style="2" customWidth="1"/>
    <col min="5385" max="5385" width="19.5703125" style="2" customWidth="1"/>
    <col min="5386" max="5386" width="15.85546875" style="2" customWidth="1"/>
    <col min="5387" max="5387" width="11.42578125" style="2" customWidth="1"/>
    <col min="5388" max="5390" width="0" style="2" hidden="1" customWidth="1"/>
    <col min="5391" max="5392" width="14.42578125" style="2" customWidth="1"/>
    <col min="5393" max="5393" width="11.7109375" style="2" customWidth="1"/>
    <col min="5394" max="5394" width="13.28515625" style="2" customWidth="1"/>
    <col min="5395" max="5395" width="10.5703125" style="2" bestFit="1" customWidth="1"/>
    <col min="5396" max="5396" width="13.28515625" style="2" customWidth="1"/>
    <col min="5397" max="5633" width="8.7109375" style="2"/>
    <col min="5634" max="5634" width="17.28515625" style="2" customWidth="1"/>
    <col min="5635" max="5635" width="12.5703125" style="2" customWidth="1"/>
    <col min="5636" max="5636" width="13" style="2" customWidth="1"/>
    <col min="5637" max="5637" width="13.42578125" style="2" customWidth="1"/>
    <col min="5638" max="5638" width="19.5703125" style="2" customWidth="1"/>
    <col min="5639" max="5640" width="17.42578125" style="2" customWidth="1"/>
    <col min="5641" max="5641" width="19.5703125" style="2" customWidth="1"/>
    <col min="5642" max="5642" width="15.85546875" style="2" customWidth="1"/>
    <col min="5643" max="5643" width="11.42578125" style="2" customWidth="1"/>
    <col min="5644" max="5646" width="0" style="2" hidden="1" customWidth="1"/>
    <col min="5647" max="5648" width="14.42578125" style="2" customWidth="1"/>
    <col min="5649" max="5649" width="11.7109375" style="2" customWidth="1"/>
    <col min="5650" max="5650" width="13.28515625" style="2" customWidth="1"/>
    <col min="5651" max="5651" width="10.5703125" style="2" bestFit="1" customWidth="1"/>
    <col min="5652" max="5652" width="13.28515625" style="2" customWidth="1"/>
    <col min="5653" max="5889" width="8.7109375" style="2"/>
    <col min="5890" max="5890" width="17.28515625" style="2" customWidth="1"/>
    <col min="5891" max="5891" width="12.5703125" style="2" customWidth="1"/>
    <col min="5892" max="5892" width="13" style="2" customWidth="1"/>
    <col min="5893" max="5893" width="13.42578125" style="2" customWidth="1"/>
    <col min="5894" max="5894" width="19.5703125" style="2" customWidth="1"/>
    <col min="5895" max="5896" width="17.42578125" style="2" customWidth="1"/>
    <col min="5897" max="5897" width="19.5703125" style="2" customWidth="1"/>
    <col min="5898" max="5898" width="15.85546875" style="2" customWidth="1"/>
    <col min="5899" max="5899" width="11.42578125" style="2" customWidth="1"/>
    <col min="5900" max="5902" width="0" style="2" hidden="1" customWidth="1"/>
    <col min="5903" max="5904" width="14.42578125" style="2" customWidth="1"/>
    <col min="5905" max="5905" width="11.7109375" style="2" customWidth="1"/>
    <col min="5906" max="5906" width="13.28515625" style="2" customWidth="1"/>
    <col min="5907" max="5907" width="10.5703125" style="2" bestFit="1" customWidth="1"/>
    <col min="5908" max="5908" width="13.28515625" style="2" customWidth="1"/>
    <col min="5909" max="6145" width="8.7109375" style="2"/>
    <col min="6146" max="6146" width="17.28515625" style="2" customWidth="1"/>
    <col min="6147" max="6147" width="12.5703125" style="2" customWidth="1"/>
    <col min="6148" max="6148" width="13" style="2" customWidth="1"/>
    <col min="6149" max="6149" width="13.42578125" style="2" customWidth="1"/>
    <col min="6150" max="6150" width="19.5703125" style="2" customWidth="1"/>
    <col min="6151" max="6152" width="17.42578125" style="2" customWidth="1"/>
    <col min="6153" max="6153" width="19.5703125" style="2" customWidth="1"/>
    <col min="6154" max="6154" width="15.85546875" style="2" customWidth="1"/>
    <col min="6155" max="6155" width="11.42578125" style="2" customWidth="1"/>
    <col min="6156" max="6158" width="0" style="2" hidden="1" customWidth="1"/>
    <col min="6159" max="6160" width="14.42578125" style="2" customWidth="1"/>
    <col min="6161" max="6161" width="11.7109375" style="2" customWidth="1"/>
    <col min="6162" max="6162" width="13.28515625" style="2" customWidth="1"/>
    <col min="6163" max="6163" width="10.5703125" style="2" bestFit="1" customWidth="1"/>
    <col min="6164" max="6164" width="13.28515625" style="2" customWidth="1"/>
    <col min="6165" max="6401" width="8.7109375" style="2"/>
    <col min="6402" max="6402" width="17.28515625" style="2" customWidth="1"/>
    <col min="6403" max="6403" width="12.5703125" style="2" customWidth="1"/>
    <col min="6404" max="6404" width="13" style="2" customWidth="1"/>
    <col min="6405" max="6405" width="13.42578125" style="2" customWidth="1"/>
    <col min="6406" max="6406" width="19.5703125" style="2" customWidth="1"/>
    <col min="6407" max="6408" width="17.42578125" style="2" customWidth="1"/>
    <col min="6409" max="6409" width="19.5703125" style="2" customWidth="1"/>
    <col min="6410" max="6410" width="15.85546875" style="2" customWidth="1"/>
    <col min="6411" max="6411" width="11.42578125" style="2" customWidth="1"/>
    <col min="6412" max="6414" width="0" style="2" hidden="1" customWidth="1"/>
    <col min="6415" max="6416" width="14.42578125" style="2" customWidth="1"/>
    <col min="6417" max="6417" width="11.7109375" style="2" customWidth="1"/>
    <col min="6418" max="6418" width="13.28515625" style="2" customWidth="1"/>
    <col min="6419" max="6419" width="10.5703125" style="2" bestFit="1" customWidth="1"/>
    <col min="6420" max="6420" width="13.28515625" style="2" customWidth="1"/>
    <col min="6421" max="6657" width="8.7109375" style="2"/>
    <col min="6658" max="6658" width="17.28515625" style="2" customWidth="1"/>
    <col min="6659" max="6659" width="12.5703125" style="2" customWidth="1"/>
    <col min="6660" max="6660" width="13" style="2" customWidth="1"/>
    <col min="6661" max="6661" width="13.42578125" style="2" customWidth="1"/>
    <col min="6662" max="6662" width="19.5703125" style="2" customWidth="1"/>
    <col min="6663" max="6664" width="17.42578125" style="2" customWidth="1"/>
    <col min="6665" max="6665" width="19.5703125" style="2" customWidth="1"/>
    <col min="6666" max="6666" width="15.85546875" style="2" customWidth="1"/>
    <col min="6667" max="6667" width="11.42578125" style="2" customWidth="1"/>
    <col min="6668" max="6670" width="0" style="2" hidden="1" customWidth="1"/>
    <col min="6671" max="6672" width="14.42578125" style="2" customWidth="1"/>
    <col min="6673" max="6673" width="11.7109375" style="2" customWidth="1"/>
    <col min="6674" max="6674" width="13.28515625" style="2" customWidth="1"/>
    <col min="6675" max="6675" width="10.5703125" style="2" bestFit="1" customWidth="1"/>
    <col min="6676" max="6676" width="13.28515625" style="2" customWidth="1"/>
    <col min="6677" max="6913" width="8.7109375" style="2"/>
    <col min="6914" max="6914" width="17.28515625" style="2" customWidth="1"/>
    <col min="6915" max="6915" width="12.5703125" style="2" customWidth="1"/>
    <col min="6916" max="6916" width="13" style="2" customWidth="1"/>
    <col min="6917" max="6917" width="13.42578125" style="2" customWidth="1"/>
    <col min="6918" max="6918" width="19.5703125" style="2" customWidth="1"/>
    <col min="6919" max="6920" width="17.42578125" style="2" customWidth="1"/>
    <col min="6921" max="6921" width="19.5703125" style="2" customWidth="1"/>
    <col min="6922" max="6922" width="15.85546875" style="2" customWidth="1"/>
    <col min="6923" max="6923" width="11.42578125" style="2" customWidth="1"/>
    <col min="6924" max="6926" width="0" style="2" hidden="1" customWidth="1"/>
    <col min="6927" max="6928" width="14.42578125" style="2" customWidth="1"/>
    <col min="6929" max="6929" width="11.7109375" style="2" customWidth="1"/>
    <col min="6930" max="6930" width="13.28515625" style="2" customWidth="1"/>
    <col min="6931" max="6931" width="10.5703125" style="2" bestFit="1" customWidth="1"/>
    <col min="6932" max="6932" width="13.28515625" style="2" customWidth="1"/>
    <col min="6933" max="7169" width="8.7109375" style="2"/>
    <col min="7170" max="7170" width="17.28515625" style="2" customWidth="1"/>
    <col min="7171" max="7171" width="12.5703125" style="2" customWidth="1"/>
    <col min="7172" max="7172" width="13" style="2" customWidth="1"/>
    <col min="7173" max="7173" width="13.42578125" style="2" customWidth="1"/>
    <col min="7174" max="7174" width="19.5703125" style="2" customWidth="1"/>
    <col min="7175" max="7176" width="17.42578125" style="2" customWidth="1"/>
    <col min="7177" max="7177" width="19.5703125" style="2" customWidth="1"/>
    <col min="7178" max="7178" width="15.85546875" style="2" customWidth="1"/>
    <col min="7179" max="7179" width="11.42578125" style="2" customWidth="1"/>
    <col min="7180" max="7182" width="0" style="2" hidden="1" customWidth="1"/>
    <col min="7183" max="7184" width="14.42578125" style="2" customWidth="1"/>
    <col min="7185" max="7185" width="11.7109375" style="2" customWidth="1"/>
    <col min="7186" max="7186" width="13.28515625" style="2" customWidth="1"/>
    <col min="7187" max="7187" width="10.5703125" style="2" bestFit="1" customWidth="1"/>
    <col min="7188" max="7188" width="13.28515625" style="2" customWidth="1"/>
    <col min="7189" max="7425" width="8.7109375" style="2"/>
    <col min="7426" max="7426" width="17.28515625" style="2" customWidth="1"/>
    <col min="7427" max="7427" width="12.5703125" style="2" customWidth="1"/>
    <col min="7428" max="7428" width="13" style="2" customWidth="1"/>
    <col min="7429" max="7429" width="13.42578125" style="2" customWidth="1"/>
    <col min="7430" max="7430" width="19.5703125" style="2" customWidth="1"/>
    <col min="7431" max="7432" width="17.42578125" style="2" customWidth="1"/>
    <col min="7433" max="7433" width="19.5703125" style="2" customWidth="1"/>
    <col min="7434" max="7434" width="15.85546875" style="2" customWidth="1"/>
    <col min="7435" max="7435" width="11.42578125" style="2" customWidth="1"/>
    <col min="7436" max="7438" width="0" style="2" hidden="1" customWidth="1"/>
    <col min="7439" max="7440" width="14.42578125" style="2" customWidth="1"/>
    <col min="7441" max="7441" width="11.7109375" style="2" customWidth="1"/>
    <col min="7442" max="7442" width="13.28515625" style="2" customWidth="1"/>
    <col min="7443" max="7443" width="10.5703125" style="2" bestFit="1" customWidth="1"/>
    <col min="7444" max="7444" width="13.28515625" style="2" customWidth="1"/>
    <col min="7445" max="7681" width="8.7109375" style="2"/>
    <col min="7682" max="7682" width="17.28515625" style="2" customWidth="1"/>
    <col min="7683" max="7683" width="12.5703125" style="2" customWidth="1"/>
    <col min="7684" max="7684" width="13" style="2" customWidth="1"/>
    <col min="7685" max="7685" width="13.42578125" style="2" customWidth="1"/>
    <col min="7686" max="7686" width="19.5703125" style="2" customWidth="1"/>
    <col min="7687" max="7688" width="17.42578125" style="2" customWidth="1"/>
    <col min="7689" max="7689" width="19.5703125" style="2" customWidth="1"/>
    <col min="7690" max="7690" width="15.85546875" style="2" customWidth="1"/>
    <col min="7691" max="7691" width="11.42578125" style="2" customWidth="1"/>
    <col min="7692" max="7694" width="0" style="2" hidden="1" customWidth="1"/>
    <col min="7695" max="7696" width="14.42578125" style="2" customWidth="1"/>
    <col min="7697" max="7697" width="11.7109375" style="2" customWidth="1"/>
    <col min="7698" max="7698" width="13.28515625" style="2" customWidth="1"/>
    <col min="7699" max="7699" width="10.5703125" style="2" bestFit="1" customWidth="1"/>
    <col min="7700" max="7700" width="13.28515625" style="2" customWidth="1"/>
    <col min="7701" max="7937" width="8.7109375" style="2"/>
    <col min="7938" max="7938" width="17.28515625" style="2" customWidth="1"/>
    <col min="7939" max="7939" width="12.5703125" style="2" customWidth="1"/>
    <col min="7940" max="7940" width="13" style="2" customWidth="1"/>
    <col min="7941" max="7941" width="13.42578125" style="2" customWidth="1"/>
    <col min="7942" max="7942" width="19.5703125" style="2" customWidth="1"/>
    <col min="7943" max="7944" width="17.42578125" style="2" customWidth="1"/>
    <col min="7945" max="7945" width="19.5703125" style="2" customWidth="1"/>
    <col min="7946" max="7946" width="15.85546875" style="2" customWidth="1"/>
    <col min="7947" max="7947" width="11.42578125" style="2" customWidth="1"/>
    <col min="7948" max="7950" width="0" style="2" hidden="1" customWidth="1"/>
    <col min="7951" max="7952" width="14.42578125" style="2" customWidth="1"/>
    <col min="7953" max="7953" width="11.7109375" style="2" customWidth="1"/>
    <col min="7954" max="7954" width="13.28515625" style="2" customWidth="1"/>
    <col min="7955" max="7955" width="10.5703125" style="2" bestFit="1" customWidth="1"/>
    <col min="7956" max="7956" width="13.28515625" style="2" customWidth="1"/>
    <col min="7957" max="8193" width="8.7109375" style="2"/>
    <col min="8194" max="8194" width="17.28515625" style="2" customWidth="1"/>
    <col min="8195" max="8195" width="12.5703125" style="2" customWidth="1"/>
    <col min="8196" max="8196" width="13" style="2" customWidth="1"/>
    <col min="8197" max="8197" width="13.42578125" style="2" customWidth="1"/>
    <col min="8198" max="8198" width="19.5703125" style="2" customWidth="1"/>
    <col min="8199" max="8200" width="17.42578125" style="2" customWidth="1"/>
    <col min="8201" max="8201" width="19.5703125" style="2" customWidth="1"/>
    <col min="8202" max="8202" width="15.85546875" style="2" customWidth="1"/>
    <col min="8203" max="8203" width="11.42578125" style="2" customWidth="1"/>
    <col min="8204" max="8206" width="0" style="2" hidden="1" customWidth="1"/>
    <col min="8207" max="8208" width="14.42578125" style="2" customWidth="1"/>
    <col min="8209" max="8209" width="11.7109375" style="2" customWidth="1"/>
    <col min="8210" max="8210" width="13.28515625" style="2" customWidth="1"/>
    <col min="8211" max="8211" width="10.5703125" style="2" bestFit="1" customWidth="1"/>
    <col min="8212" max="8212" width="13.28515625" style="2" customWidth="1"/>
    <col min="8213" max="8449" width="8.7109375" style="2"/>
    <col min="8450" max="8450" width="17.28515625" style="2" customWidth="1"/>
    <col min="8451" max="8451" width="12.5703125" style="2" customWidth="1"/>
    <col min="8452" max="8452" width="13" style="2" customWidth="1"/>
    <col min="8453" max="8453" width="13.42578125" style="2" customWidth="1"/>
    <col min="8454" max="8454" width="19.5703125" style="2" customWidth="1"/>
    <col min="8455" max="8456" width="17.42578125" style="2" customWidth="1"/>
    <col min="8457" max="8457" width="19.5703125" style="2" customWidth="1"/>
    <col min="8458" max="8458" width="15.85546875" style="2" customWidth="1"/>
    <col min="8459" max="8459" width="11.42578125" style="2" customWidth="1"/>
    <col min="8460" max="8462" width="0" style="2" hidden="1" customWidth="1"/>
    <col min="8463" max="8464" width="14.42578125" style="2" customWidth="1"/>
    <col min="8465" max="8465" width="11.7109375" style="2" customWidth="1"/>
    <col min="8466" max="8466" width="13.28515625" style="2" customWidth="1"/>
    <col min="8467" max="8467" width="10.5703125" style="2" bestFit="1" customWidth="1"/>
    <col min="8468" max="8468" width="13.28515625" style="2" customWidth="1"/>
    <col min="8469" max="8705" width="8.7109375" style="2"/>
    <col min="8706" max="8706" width="17.28515625" style="2" customWidth="1"/>
    <col min="8707" max="8707" width="12.5703125" style="2" customWidth="1"/>
    <col min="8708" max="8708" width="13" style="2" customWidth="1"/>
    <col min="8709" max="8709" width="13.42578125" style="2" customWidth="1"/>
    <col min="8710" max="8710" width="19.5703125" style="2" customWidth="1"/>
    <col min="8711" max="8712" width="17.42578125" style="2" customWidth="1"/>
    <col min="8713" max="8713" width="19.5703125" style="2" customWidth="1"/>
    <col min="8714" max="8714" width="15.85546875" style="2" customWidth="1"/>
    <col min="8715" max="8715" width="11.42578125" style="2" customWidth="1"/>
    <col min="8716" max="8718" width="0" style="2" hidden="1" customWidth="1"/>
    <col min="8719" max="8720" width="14.42578125" style="2" customWidth="1"/>
    <col min="8721" max="8721" width="11.7109375" style="2" customWidth="1"/>
    <col min="8722" max="8722" width="13.28515625" style="2" customWidth="1"/>
    <col min="8723" max="8723" width="10.5703125" style="2" bestFit="1" customWidth="1"/>
    <col min="8724" max="8724" width="13.28515625" style="2" customWidth="1"/>
    <col min="8725" max="8961" width="8.7109375" style="2"/>
    <col min="8962" max="8962" width="17.28515625" style="2" customWidth="1"/>
    <col min="8963" max="8963" width="12.5703125" style="2" customWidth="1"/>
    <col min="8964" max="8964" width="13" style="2" customWidth="1"/>
    <col min="8965" max="8965" width="13.42578125" style="2" customWidth="1"/>
    <col min="8966" max="8966" width="19.5703125" style="2" customWidth="1"/>
    <col min="8967" max="8968" width="17.42578125" style="2" customWidth="1"/>
    <col min="8969" max="8969" width="19.5703125" style="2" customWidth="1"/>
    <col min="8970" max="8970" width="15.85546875" style="2" customWidth="1"/>
    <col min="8971" max="8971" width="11.42578125" style="2" customWidth="1"/>
    <col min="8972" max="8974" width="0" style="2" hidden="1" customWidth="1"/>
    <col min="8975" max="8976" width="14.42578125" style="2" customWidth="1"/>
    <col min="8977" max="8977" width="11.7109375" style="2" customWidth="1"/>
    <col min="8978" max="8978" width="13.28515625" style="2" customWidth="1"/>
    <col min="8979" max="8979" width="10.5703125" style="2" bestFit="1" customWidth="1"/>
    <col min="8980" max="8980" width="13.28515625" style="2" customWidth="1"/>
    <col min="8981" max="9217" width="8.7109375" style="2"/>
    <col min="9218" max="9218" width="17.28515625" style="2" customWidth="1"/>
    <col min="9219" max="9219" width="12.5703125" style="2" customWidth="1"/>
    <col min="9220" max="9220" width="13" style="2" customWidth="1"/>
    <col min="9221" max="9221" width="13.42578125" style="2" customWidth="1"/>
    <col min="9222" max="9222" width="19.5703125" style="2" customWidth="1"/>
    <col min="9223" max="9224" width="17.42578125" style="2" customWidth="1"/>
    <col min="9225" max="9225" width="19.5703125" style="2" customWidth="1"/>
    <col min="9226" max="9226" width="15.85546875" style="2" customWidth="1"/>
    <col min="9227" max="9227" width="11.42578125" style="2" customWidth="1"/>
    <col min="9228" max="9230" width="0" style="2" hidden="1" customWidth="1"/>
    <col min="9231" max="9232" width="14.42578125" style="2" customWidth="1"/>
    <col min="9233" max="9233" width="11.7109375" style="2" customWidth="1"/>
    <col min="9234" max="9234" width="13.28515625" style="2" customWidth="1"/>
    <col min="9235" max="9235" width="10.5703125" style="2" bestFit="1" customWidth="1"/>
    <col min="9236" max="9236" width="13.28515625" style="2" customWidth="1"/>
    <col min="9237" max="9473" width="8.7109375" style="2"/>
    <col min="9474" max="9474" width="17.28515625" style="2" customWidth="1"/>
    <col min="9475" max="9475" width="12.5703125" style="2" customWidth="1"/>
    <col min="9476" max="9476" width="13" style="2" customWidth="1"/>
    <col min="9477" max="9477" width="13.42578125" style="2" customWidth="1"/>
    <col min="9478" max="9478" width="19.5703125" style="2" customWidth="1"/>
    <col min="9479" max="9480" width="17.42578125" style="2" customWidth="1"/>
    <col min="9481" max="9481" width="19.5703125" style="2" customWidth="1"/>
    <col min="9482" max="9482" width="15.85546875" style="2" customWidth="1"/>
    <col min="9483" max="9483" width="11.42578125" style="2" customWidth="1"/>
    <col min="9484" max="9486" width="0" style="2" hidden="1" customWidth="1"/>
    <col min="9487" max="9488" width="14.42578125" style="2" customWidth="1"/>
    <col min="9489" max="9489" width="11.7109375" style="2" customWidth="1"/>
    <col min="9490" max="9490" width="13.28515625" style="2" customWidth="1"/>
    <col min="9491" max="9491" width="10.5703125" style="2" bestFit="1" customWidth="1"/>
    <col min="9492" max="9492" width="13.28515625" style="2" customWidth="1"/>
    <col min="9493" max="9729" width="8.7109375" style="2"/>
    <col min="9730" max="9730" width="17.28515625" style="2" customWidth="1"/>
    <col min="9731" max="9731" width="12.5703125" style="2" customWidth="1"/>
    <col min="9732" max="9732" width="13" style="2" customWidth="1"/>
    <col min="9733" max="9733" width="13.42578125" style="2" customWidth="1"/>
    <col min="9734" max="9734" width="19.5703125" style="2" customWidth="1"/>
    <col min="9735" max="9736" width="17.42578125" style="2" customWidth="1"/>
    <col min="9737" max="9737" width="19.5703125" style="2" customWidth="1"/>
    <col min="9738" max="9738" width="15.85546875" style="2" customWidth="1"/>
    <col min="9739" max="9739" width="11.42578125" style="2" customWidth="1"/>
    <col min="9740" max="9742" width="0" style="2" hidden="1" customWidth="1"/>
    <col min="9743" max="9744" width="14.42578125" style="2" customWidth="1"/>
    <col min="9745" max="9745" width="11.7109375" style="2" customWidth="1"/>
    <col min="9746" max="9746" width="13.28515625" style="2" customWidth="1"/>
    <col min="9747" max="9747" width="10.5703125" style="2" bestFit="1" customWidth="1"/>
    <col min="9748" max="9748" width="13.28515625" style="2" customWidth="1"/>
    <col min="9749" max="9985" width="8.7109375" style="2"/>
    <col min="9986" max="9986" width="17.28515625" style="2" customWidth="1"/>
    <col min="9987" max="9987" width="12.5703125" style="2" customWidth="1"/>
    <col min="9988" max="9988" width="13" style="2" customWidth="1"/>
    <col min="9989" max="9989" width="13.42578125" style="2" customWidth="1"/>
    <col min="9990" max="9990" width="19.5703125" style="2" customWidth="1"/>
    <col min="9991" max="9992" width="17.42578125" style="2" customWidth="1"/>
    <col min="9993" max="9993" width="19.5703125" style="2" customWidth="1"/>
    <col min="9994" max="9994" width="15.85546875" style="2" customWidth="1"/>
    <col min="9995" max="9995" width="11.42578125" style="2" customWidth="1"/>
    <col min="9996" max="9998" width="0" style="2" hidden="1" customWidth="1"/>
    <col min="9999" max="10000" width="14.42578125" style="2" customWidth="1"/>
    <col min="10001" max="10001" width="11.7109375" style="2" customWidth="1"/>
    <col min="10002" max="10002" width="13.28515625" style="2" customWidth="1"/>
    <col min="10003" max="10003" width="10.5703125" style="2" bestFit="1" customWidth="1"/>
    <col min="10004" max="10004" width="13.28515625" style="2" customWidth="1"/>
    <col min="10005" max="10241" width="8.7109375" style="2"/>
    <col min="10242" max="10242" width="17.28515625" style="2" customWidth="1"/>
    <col min="10243" max="10243" width="12.5703125" style="2" customWidth="1"/>
    <col min="10244" max="10244" width="13" style="2" customWidth="1"/>
    <col min="10245" max="10245" width="13.42578125" style="2" customWidth="1"/>
    <col min="10246" max="10246" width="19.5703125" style="2" customWidth="1"/>
    <col min="10247" max="10248" width="17.42578125" style="2" customWidth="1"/>
    <col min="10249" max="10249" width="19.5703125" style="2" customWidth="1"/>
    <col min="10250" max="10250" width="15.85546875" style="2" customWidth="1"/>
    <col min="10251" max="10251" width="11.42578125" style="2" customWidth="1"/>
    <col min="10252" max="10254" width="0" style="2" hidden="1" customWidth="1"/>
    <col min="10255" max="10256" width="14.42578125" style="2" customWidth="1"/>
    <col min="10257" max="10257" width="11.7109375" style="2" customWidth="1"/>
    <col min="10258" max="10258" width="13.28515625" style="2" customWidth="1"/>
    <col min="10259" max="10259" width="10.5703125" style="2" bestFit="1" customWidth="1"/>
    <col min="10260" max="10260" width="13.28515625" style="2" customWidth="1"/>
    <col min="10261" max="10497" width="8.7109375" style="2"/>
    <col min="10498" max="10498" width="17.28515625" style="2" customWidth="1"/>
    <col min="10499" max="10499" width="12.5703125" style="2" customWidth="1"/>
    <col min="10500" max="10500" width="13" style="2" customWidth="1"/>
    <col min="10501" max="10501" width="13.42578125" style="2" customWidth="1"/>
    <col min="10502" max="10502" width="19.5703125" style="2" customWidth="1"/>
    <col min="10503" max="10504" width="17.42578125" style="2" customWidth="1"/>
    <col min="10505" max="10505" width="19.5703125" style="2" customWidth="1"/>
    <col min="10506" max="10506" width="15.85546875" style="2" customWidth="1"/>
    <col min="10507" max="10507" width="11.42578125" style="2" customWidth="1"/>
    <col min="10508" max="10510" width="0" style="2" hidden="1" customWidth="1"/>
    <col min="10511" max="10512" width="14.42578125" style="2" customWidth="1"/>
    <col min="10513" max="10513" width="11.7109375" style="2" customWidth="1"/>
    <col min="10514" max="10514" width="13.28515625" style="2" customWidth="1"/>
    <col min="10515" max="10515" width="10.5703125" style="2" bestFit="1" customWidth="1"/>
    <col min="10516" max="10516" width="13.28515625" style="2" customWidth="1"/>
    <col min="10517" max="10753" width="8.7109375" style="2"/>
    <col min="10754" max="10754" width="17.28515625" style="2" customWidth="1"/>
    <col min="10755" max="10755" width="12.5703125" style="2" customWidth="1"/>
    <col min="10756" max="10756" width="13" style="2" customWidth="1"/>
    <col min="10757" max="10757" width="13.42578125" style="2" customWidth="1"/>
    <col min="10758" max="10758" width="19.5703125" style="2" customWidth="1"/>
    <col min="10759" max="10760" width="17.42578125" style="2" customWidth="1"/>
    <col min="10761" max="10761" width="19.5703125" style="2" customWidth="1"/>
    <col min="10762" max="10762" width="15.85546875" style="2" customWidth="1"/>
    <col min="10763" max="10763" width="11.42578125" style="2" customWidth="1"/>
    <col min="10764" max="10766" width="0" style="2" hidden="1" customWidth="1"/>
    <col min="10767" max="10768" width="14.42578125" style="2" customWidth="1"/>
    <col min="10769" max="10769" width="11.7109375" style="2" customWidth="1"/>
    <col min="10770" max="10770" width="13.28515625" style="2" customWidth="1"/>
    <col min="10771" max="10771" width="10.5703125" style="2" bestFit="1" customWidth="1"/>
    <col min="10772" max="10772" width="13.28515625" style="2" customWidth="1"/>
    <col min="10773" max="11009" width="8.7109375" style="2"/>
    <col min="11010" max="11010" width="17.28515625" style="2" customWidth="1"/>
    <col min="11011" max="11011" width="12.5703125" style="2" customWidth="1"/>
    <col min="11012" max="11012" width="13" style="2" customWidth="1"/>
    <col min="11013" max="11013" width="13.42578125" style="2" customWidth="1"/>
    <col min="11014" max="11014" width="19.5703125" style="2" customWidth="1"/>
    <col min="11015" max="11016" width="17.42578125" style="2" customWidth="1"/>
    <col min="11017" max="11017" width="19.5703125" style="2" customWidth="1"/>
    <col min="11018" max="11018" width="15.85546875" style="2" customWidth="1"/>
    <col min="11019" max="11019" width="11.42578125" style="2" customWidth="1"/>
    <col min="11020" max="11022" width="0" style="2" hidden="1" customWidth="1"/>
    <col min="11023" max="11024" width="14.42578125" style="2" customWidth="1"/>
    <col min="11025" max="11025" width="11.7109375" style="2" customWidth="1"/>
    <col min="11026" max="11026" width="13.28515625" style="2" customWidth="1"/>
    <col min="11027" max="11027" width="10.5703125" style="2" bestFit="1" customWidth="1"/>
    <col min="11028" max="11028" width="13.28515625" style="2" customWidth="1"/>
    <col min="11029" max="11265" width="8.7109375" style="2"/>
    <col min="11266" max="11266" width="17.28515625" style="2" customWidth="1"/>
    <col min="11267" max="11267" width="12.5703125" style="2" customWidth="1"/>
    <col min="11268" max="11268" width="13" style="2" customWidth="1"/>
    <col min="11269" max="11269" width="13.42578125" style="2" customWidth="1"/>
    <col min="11270" max="11270" width="19.5703125" style="2" customWidth="1"/>
    <col min="11271" max="11272" width="17.42578125" style="2" customWidth="1"/>
    <col min="11273" max="11273" width="19.5703125" style="2" customWidth="1"/>
    <col min="11274" max="11274" width="15.85546875" style="2" customWidth="1"/>
    <col min="11275" max="11275" width="11.42578125" style="2" customWidth="1"/>
    <col min="11276" max="11278" width="0" style="2" hidden="1" customWidth="1"/>
    <col min="11279" max="11280" width="14.42578125" style="2" customWidth="1"/>
    <col min="11281" max="11281" width="11.7109375" style="2" customWidth="1"/>
    <col min="11282" max="11282" width="13.28515625" style="2" customWidth="1"/>
    <col min="11283" max="11283" width="10.5703125" style="2" bestFit="1" customWidth="1"/>
    <col min="11284" max="11284" width="13.28515625" style="2" customWidth="1"/>
    <col min="11285" max="11521" width="8.7109375" style="2"/>
    <col min="11522" max="11522" width="17.28515625" style="2" customWidth="1"/>
    <col min="11523" max="11523" width="12.5703125" style="2" customWidth="1"/>
    <col min="11524" max="11524" width="13" style="2" customWidth="1"/>
    <col min="11525" max="11525" width="13.42578125" style="2" customWidth="1"/>
    <col min="11526" max="11526" width="19.5703125" style="2" customWidth="1"/>
    <col min="11527" max="11528" width="17.42578125" style="2" customWidth="1"/>
    <col min="11529" max="11529" width="19.5703125" style="2" customWidth="1"/>
    <col min="11530" max="11530" width="15.85546875" style="2" customWidth="1"/>
    <col min="11531" max="11531" width="11.42578125" style="2" customWidth="1"/>
    <col min="11532" max="11534" width="0" style="2" hidden="1" customWidth="1"/>
    <col min="11535" max="11536" width="14.42578125" style="2" customWidth="1"/>
    <col min="11537" max="11537" width="11.7109375" style="2" customWidth="1"/>
    <col min="11538" max="11538" width="13.28515625" style="2" customWidth="1"/>
    <col min="11539" max="11539" width="10.5703125" style="2" bestFit="1" customWidth="1"/>
    <col min="11540" max="11540" width="13.28515625" style="2" customWidth="1"/>
    <col min="11541" max="11777" width="8.7109375" style="2"/>
    <col min="11778" max="11778" width="17.28515625" style="2" customWidth="1"/>
    <col min="11779" max="11779" width="12.5703125" style="2" customWidth="1"/>
    <col min="11780" max="11780" width="13" style="2" customWidth="1"/>
    <col min="11781" max="11781" width="13.42578125" style="2" customWidth="1"/>
    <col min="11782" max="11782" width="19.5703125" style="2" customWidth="1"/>
    <col min="11783" max="11784" width="17.42578125" style="2" customWidth="1"/>
    <col min="11785" max="11785" width="19.5703125" style="2" customWidth="1"/>
    <col min="11786" max="11786" width="15.85546875" style="2" customWidth="1"/>
    <col min="11787" max="11787" width="11.42578125" style="2" customWidth="1"/>
    <col min="11788" max="11790" width="0" style="2" hidden="1" customWidth="1"/>
    <col min="11791" max="11792" width="14.42578125" style="2" customWidth="1"/>
    <col min="11793" max="11793" width="11.7109375" style="2" customWidth="1"/>
    <col min="11794" max="11794" width="13.28515625" style="2" customWidth="1"/>
    <col min="11795" max="11795" width="10.5703125" style="2" bestFit="1" customWidth="1"/>
    <col min="11796" max="11796" width="13.28515625" style="2" customWidth="1"/>
    <col min="11797" max="12033" width="8.7109375" style="2"/>
    <col min="12034" max="12034" width="17.28515625" style="2" customWidth="1"/>
    <col min="12035" max="12035" width="12.5703125" style="2" customWidth="1"/>
    <col min="12036" max="12036" width="13" style="2" customWidth="1"/>
    <col min="12037" max="12037" width="13.42578125" style="2" customWidth="1"/>
    <col min="12038" max="12038" width="19.5703125" style="2" customWidth="1"/>
    <col min="12039" max="12040" width="17.42578125" style="2" customWidth="1"/>
    <col min="12041" max="12041" width="19.5703125" style="2" customWidth="1"/>
    <col min="12042" max="12042" width="15.85546875" style="2" customWidth="1"/>
    <col min="12043" max="12043" width="11.42578125" style="2" customWidth="1"/>
    <col min="12044" max="12046" width="0" style="2" hidden="1" customWidth="1"/>
    <col min="12047" max="12048" width="14.42578125" style="2" customWidth="1"/>
    <col min="12049" max="12049" width="11.7109375" style="2" customWidth="1"/>
    <col min="12050" max="12050" width="13.28515625" style="2" customWidth="1"/>
    <col min="12051" max="12051" width="10.5703125" style="2" bestFit="1" customWidth="1"/>
    <col min="12052" max="12052" width="13.28515625" style="2" customWidth="1"/>
    <col min="12053" max="12289" width="8.7109375" style="2"/>
    <col min="12290" max="12290" width="17.28515625" style="2" customWidth="1"/>
    <col min="12291" max="12291" width="12.5703125" style="2" customWidth="1"/>
    <col min="12292" max="12292" width="13" style="2" customWidth="1"/>
    <col min="12293" max="12293" width="13.42578125" style="2" customWidth="1"/>
    <col min="12294" max="12294" width="19.5703125" style="2" customWidth="1"/>
    <col min="12295" max="12296" width="17.42578125" style="2" customWidth="1"/>
    <col min="12297" max="12297" width="19.5703125" style="2" customWidth="1"/>
    <col min="12298" max="12298" width="15.85546875" style="2" customWidth="1"/>
    <col min="12299" max="12299" width="11.42578125" style="2" customWidth="1"/>
    <col min="12300" max="12302" width="0" style="2" hidden="1" customWidth="1"/>
    <col min="12303" max="12304" width="14.42578125" style="2" customWidth="1"/>
    <col min="12305" max="12305" width="11.7109375" style="2" customWidth="1"/>
    <col min="12306" max="12306" width="13.28515625" style="2" customWidth="1"/>
    <col min="12307" max="12307" width="10.5703125" style="2" bestFit="1" customWidth="1"/>
    <col min="12308" max="12308" width="13.28515625" style="2" customWidth="1"/>
    <col min="12309" max="12545" width="8.7109375" style="2"/>
    <col min="12546" max="12546" width="17.28515625" style="2" customWidth="1"/>
    <col min="12547" max="12547" width="12.5703125" style="2" customWidth="1"/>
    <col min="12548" max="12548" width="13" style="2" customWidth="1"/>
    <col min="12549" max="12549" width="13.42578125" style="2" customWidth="1"/>
    <col min="12550" max="12550" width="19.5703125" style="2" customWidth="1"/>
    <col min="12551" max="12552" width="17.42578125" style="2" customWidth="1"/>
    <col min="12553" max="12553" width="19.5703125" style="2" customWidth="1"/>
    <col min="12554" max="12554" width="15.85546875" style="2" customWidth="1"/>
    <col min="12555" max="12555" width="11.42578125" style="2" customWidth="1"/>
    <col min="12556" max="12558" width="0" style="2" hidden="1" customWidth="1"/>
    <col min="12559" max="12560" width="14.42578125" style="2" customWidth="1"/>
    <col min="12561" max="12561" width="11.7109375" style="2" customWidth="1"/>
    <col min="12562" max="12562" width="13.28515625" style="2" customWidth="1"/>
    <col min="12563" max="12563" width="10.5703125" style="2" bestFit="1" customWidth="1"/>
    <col min="12564" max="12564" width="13.28515625" style="2" customWidth="1"/>
    <col min="12565" max="12801" width="8.7109375" style="2"/>
    <col min="12802" max="12802" width="17.28515625" style="2" customWidth="1"/>
    <col min="12803" max="12803" width="12.5703125" style="2" customWidth="1"/>
    <col min="12804" max="12804" width="13" style="2" customWidth="1"/>
    <col min="12805" max="12805" width="13.42578125" style="2" customWidth="1"/>
    <col min="12806" max="12806" width="19.5703125" style="2" customWidth="1"/>
    <col min="12807" max="12808" width="17.42578125" style="2" customWidth="1"/>
    <col min="12809" max="12809" width="19.5703125" style="2" customWidth="1"/>
    <col min="12810" max="12810" width="15.85546875" style="2" customWidth="1"/>
    <col min="12811" max="12811" width="11.42578125" style="2" customWidth="1"/>
    <col min="12812" max="12814" width="0" style="2" hidden="1" customWidth="1"/>
    <col min="12815" max="12816" width="14.42578125" style="2" customWidth="1"/>
    <col min="12817" max="12817" width="11.7109375" style="2" customWidth="1"/>
    <col min="12818" max="12818" width="13.28515625" style="2" customWidth="1"/>
    <col min="12819" max="12819" width="10.5703125" style="2" bestFit="1" customWidth="1"/>
    <col min="12820" max="12820" width="13.28515625" style="2" customWidth="1"/>
    <col min="12821" max="13057" width="8.7109375" style="2"/>
    <col min="13058" max="13058" width="17.28515625" style="2" customWidth="1"/>
    <col min="13059" max="13059" width="12.5703125" style="2" customWidth="1"/>
    <col min="13060" max="13060" width="13" style="2" customWidth="1"/>
    <col min="13061" max="13061" width="13.42578125" style="2" customWidth="1"/>
    <col min="13062" max="13062" width="19.5703125" style="2" customWidth="1"/>
    <col min="13063" max="13064" width="17.42578125" style="2" customWidth="1"/>
    <col min="13065" max="13065" width="19.5703125" style="2" customWidth="1"/>
    <col min="13066" max="13066" width="15.85546875" style="2" customWidth="1"/>
    <col min="13067" max="13067" width="11.42578125" style="2" customWidth="1"/>
    <col min="13068" max="13070" width="0" style="2" hidden="1" customWidth="1"/>
    <col min="13071" max="13072" width="14.42578125" style="2" customWidth="1"/>
    <col min="13073" max="13073" width="11.7109375" style="2" customWidth="1"/>
    <col min="13074" max="13074" width="13.28515625" style="2" customWidth="1"/>
    <col min="13075" max="13075" width="10.5703125" style="2" bestFit="1" customWidth="1"/>
    <col min="13076" max="13076" width="13.28515625" style="2" customWidth="1"/>
    <col min="13077" max="13313" width="8.7109375" style="2"/>
    <col min="13314" max="13314" width="17.28515625" style="2" customWidth="1"/>
    <col min="13315" max="13315" width="12.5703125" style="2" customWidth="1"/>
    <col min="13316" max="13316" width="13" style="2" customWidth="1"/>
    <col min="13317" max="13317" width="13.42578125" style="2" customWidth="1"/>
    <col min="13318" max="13318" width="19.5703125" style="2" customWidth="1"/>
    <col min="13319" max="13320" width="17.42578125" style="2" customWidth="1"/>
    <col min="13321" max="13321" width="19.5703125" style="2" customWidth="1"/>
    <col min="13322" max="13322" width="15.85546875" style="2" customWidth="1"/>
    <col min="13323" max="13323" width="11.42578125" style="2" customWidth="1"/>
    <col min="13324" max="13326" width="0" style="2" hidden="1" customWidth="1"/>
    <col min="13327" max="13328" width="14.42578125" style="2" customWidth="1"/>
    <col min="13329" max="13329" width="11.7109375" style="2" customWidth="1"/>
    <col min="13330" max="13330" width="13.28515625" style="2" customWidth="1"/>
    <col min="13331" max="13331" width="10.5703125" style="2" bestFit="1" customWidth="1"/>
    <col min="13332" max="13332" width="13.28515625" style="2" customWidth="1"/>
    <col min="13333" max="13569" width="8.7109375" style="2"/>
    <col min="13570" max="13570" width="17.28515625" style="2" customWidth="1"/>
    <col min="13571" max="13571" width="12.5703125" style="2" customWidth="1"/>
    <col min="13572" max="13572" width="13" style="2" customWidth="1"/>
    <col min="13573" max="13573" width="13.42578125" style="2" customWidth="1"/>
    <col min="13574" max="13574" width="19.5703125" style="2" customWidth="1"/>
    <col min="13575" max="13576" width="17.42578125" style="2" customWidth="1"/>
    <col min="13577" max="13577" width="19.5703125" style="2" customWidth="1"/>
    <col min="13578" max="13578" width="15.85546875" style="2" customWidth="1"/>
    <col min="13579" max="13579" width="11.42578125" style="2" customWidth="1"/>
    <col min="13580" max="13582" width="0" style="2" hidden="1" customWidth="1"/>
    <col min="13583" max="13584" width="14.42578125" style="2" customWidth="1"/>
    <col min="13585" max="13585" width="11.7109375" style="2" customWidth="1"/>
    <col min="13586" max="13586" width="13.28515625" style="2" customWidth="1"/>
    <col min="13587" max="13587" width="10.5703125" style="2" bestFit="1" customWidth="1"/>
    <col min="13588" max="13588" width="13.28515625" style="2" customWidth="1"/>
    <col min="13589" max="13825" width="8.7109375" style="2"/>
    <col min="13826" max="13826" width="17.28515625" style="2" customWidth="1"/>
    <col min="13827" max="13827" width="12.5703125" style="2" customWidth="1"/>
    <col min="13828" max="13828" width="13" style="2" customWidth="1"/>
    <col min="13829" max="13829" width="13.42578125" style="2" customWidth="1"/>
    <col min="13830" max="13830" width="19.5703125" style="2" customWidth="1"/>
    <col min="13831" max="13832" width="17.42578125" style="2" customWidth="1"/>
    <col min="13833" max="13833" width="19.5703125" style="2" customWidth="1"/>
    <col min="13834" max="13834" width="15.85546875" style="2" customWidth="1"/>
    <col min="13835" max="13835" width="11.42578125" style="2" customWidth="1"/>
    <col min="13836" max="13838" width="0" style="2" hidden="1" customWidth="1"/>
    <col min="13839" max="13840" width="14.42578125" style="2" customWidth="1"/>
    <col min="13841" max="13841" width="11.7109375" style="2" customWidth="1"/>
    <col min="13842" max="13842" width="13.28515625" style="2" customWidth="1"/>
    <col min="13843" max="13843" width="10.5703125" style="2" bestFit="1" customWidth="1"/>
    <col min="13844" max="13844" width="13.28515625" style="2" customWidth="1"/>
    <col min="13845" max="14081" width="8.7109375" style="2"/>
    <col min="14082" max="14082" width="17.28515625" style="2" customWidth="1"/>
    <col min="14083" max="14083" width="12.5703125" style="2" customWidth="1"/>
    <col min="14084" max="14084" width="13" style="2" customWidth="1"/>
    <col min="14085" max="14085" width="13.42578125" style="2" customWidth="1"/>
    <col min="14086" max="14086" width="19.5703125" style="2" customWidth="1"/>
    <col min="14087" max="14088" width="17.42578125" style="2" customWidth="1"/>
    <col min="14089" max="14089" width="19.5703125" style="2" customWidth="1"/>
    <col min="14090" max="14090" width="15.85546875" style="2" customWidth="1"/>
    <col min="14091" max="14091" width="11.42578125" style="2" customWidth="1"/>
    <col min="14092" max="14094" width="0" style="2" hidden="1" customWidth="1"/>
    <col min="14095" max="14096" width="14.42578125" style="2" customWidth="1"/>
    <col min="14097" max="14097" width="11.7109375" style="2" customWidth="1"/>
    <col min="14098" max="14098" width="13.28515625" style="2" customWidth="1"/>
    <col min="14099" max="14099" width="10.5703125" style="2" bestFit="1" customWidth="1"/>
    <col min="14100" max="14100" width="13.28515625" style="2" customWidth="1"/>
    <col min="14101" max="14337" width="8.7109375" style="2"/>
    <col min="14338" max="14338" width="17.28515625" style="2" customWidth="1"/>
    <col min="14339" max="14339" width="12.5703125" style="2" customWidth="1"/>
    <col min="14340" max="14340" width="13" style="2" customWidth="1"/>
    <col min="14341" max="14341" width="13.42578125" style="2" customWidth="1"/>
    <col min="14342" max="14342" width="19.5703125" style="2" customWidth="1"/>
    <col min="14343" max="14344" width="17.42578125" style="2" customWidth="1"/>
    <col min="14345" max="14345" width="19.5703125" style="2" customWidth="1"/>
    <col min="14346" max="14346" width="15.85546875" style="2" customWidth="1"/>
    <col min="14347" max="14347" width="11.42578125" style="2" customWidth="1"/>
    <col min="14348" max="14350" width="0" style="2" hidden="1" customWidth="1"/>
    <col min="14351" max="14352" width="14.42578125" style="2" customWidth="1"/>
    <col min="14353" max="14353" width="11.7109375" style="2" customWidth="1"/>
    <col min="14354" max="14354" width="13.28515625" style="2" customWidth="1"/>
    <col min="14355" max="14355" width="10.5703125" style="2" bestFit="1" customWidth="1"/>
    <col min="14356" max="14356" width="13.28515625" style="2" customWidth="1"/>
    <col min="14357" max="14593" width="8.7109375" style="2"/>
    <col min="14594" max="14594" width="17.28515625" style="2" customWidth="1"/>
    <col min="14595" max="14595" width="12.5703125" style="2" customWidth="1"/>
    <col min="14596" max="14596" width="13" style="2" customWidth="1"/>
    <col min="14597" max="14597" width="13.42578125" style="2" customWidth="1"/>
    <col min="14598" max="14598" width="19.5703125" style="2" customWidth="1"/>
    <col min="14599" max="14600" width="17.42578125" style="2" customWidth="1"/>
    <col min="14601" max="14601" width="19.5703125" style="2" customWidth="1"/>
    <col min="14602" max="14602" width="15.85546875" style="2" customWidth="1"/>
    <col min="14603" max="14603" width="11.42578125" style="2" customWidth="1"/>
    <col min="14604" max="14606" width="0" style="2" hidden="1" customWidth="1"/>
    <col min="14607" max="14608" width="14.42578125" style="2" customWidth="1"/>
    <col min="14609" max="14609" width="11.7109375" style="2" customWidth="1"/>
    <col min="14610" max="14610" width="13.28515625" style="2" customWidth="1"/>
    <col min="14611" max="14611" width="10.5703125" style="2" bestFit="1" customWidth="1"/>
    <col min="14612" max="14612" width="13.28515625" style="2" customWidth="1"/>
    <col min="14613" max="14849" width="8.7109375" style="2"/>
    <col min="14850" max="14850" width="17.28515625" style="2" customWidth="1"/>
    <col min="14851" max="14851" width="12.5703125" style="2" customWidth="1"/>
    <col min="14852" max="14852" width="13" style="2" customWidth="1"/>
    <col min="14853" max="14853" width="13.42578125" style="2" customWidth="1"/>
    <col min="14854" max="14854" width="19.5703125" style="2" customWidth="1"/>
    <col min="14855" max="14856" width="17.42578125" style="2" customWidth="1"/>
    <col min="14857" max="14857" width="19.5703125" style="2" customWidth="1"/>
    <col min="14858" max="14858" width="15.85546875" style="2" customWidth="1"/>
    <col min="14859" max="14859" width="11.42578125" style="2" customWidth="1"/>
    <col min="14860" max="14862" width="0" style="2" hidden="1" customWidth="1"/>
    <col min="14863" max="14864" width="14.42578125" style="2" customWidth="1"/>
    <col min="14865" max="14865" width="11.7109375" style="2" customWidth="1"/>
    <col min="14866" max="14866" width="13.28515625" style="2" customWidth="1"/>
    <col min="14867" max="14867" width="10.5703125" style="2" bestFit="1" customWidth="1"/>
    <col min="14868" max="14868" width="13.28515625" style="2" customWidth="1"/>
    <col min="14869" max="15105" width="8.7109375" style="2"/>
    <col min="15106" max="15106" width="17.28515625" style="2" customWidth="1"/>
    <col min="15107" max="15107" width="12.5703125" style="2" customWidth="1"/>
    <col min="15108" max="15108" width="13" style="2" customWidth="1"/>
    <col min="15109" max="15109" width="13.42578125" style="2" customWidth="1"/>
    <col min="15110" max="15110" width="19.5703125" style="2" customWidth="1"/>
    <col min="15111" max="15112" width="17.42578125" style="2" customWidth="1"/>
    <col min="15113" max="15113" width="19.5703125" style="2" customWidth="1"/>
    <col min="15114" max="15114" width="15.85546875" style="2" customWidth="1"/>
    <col min="15115" max="15115" width="11.42578125" style="2" customWidth="1"/>
    <col min="15116" max="15118" width="0" style="2" hidden="1" customWidth="1"/>
    <col min="15119" max="15120" width="14.42578125" style="2" customWidth="1"/>
    <col min="15121" max="15121" width="11.7109375" style="2" customWidth="1"/>
    <col min="15122" max="15122" width="13.28515625" style="2" customWidth="1"/>
    <col min="15123" max="15123" width="10.5703125" style="2" bestFit="1" customWidth="1"/>
    <col min="15124" max="15124" width="13.28515625" style="2" customWidth="1"/>
    <col min="15125" max="15361" width="8.7109375" style="2"/>
    <col min="15362" max="15362" width="17.28515625" style="2" customWidth="1"/>
    <col min="15363" max="15363" width="12.5703125" style="2" customWidth="1"/>
    <col min="15364" max="15364" width="13" style="2" customWidth="1"/>
    <col min="15365" max="15365" width="13.42578125" style="2" customWidth="1"/>
    <col min="15366" max="15366" width="19.5703125" style="2" customWidth="1"/>
    <col min="15367" max="15368" width="17.42578125" style="2" customWidth="1"/>
    <col min="15369" max="15369" width="19.5703125" style="2" customWidth="1"/>
    <col min="15370" max="15370" width="15.85546875" style="2" customWidth="1"/>
    <col min="15371" max="15371" width="11.42578125" style="2" customWidth="1"/>
    <col min="15372" max="15374" width="0" style="2" hidden="1" customWidth="1"/>
    <col min="15375" max="15376" width="14.42578125" style="2" customWidth="1"/>
    <col min="15377" max="15377" width="11.7109375" style="2" customWidth="1"/>
    <col min="15378" max="15378" width="13.28515625" style="2" customWidth="1"/>
    <col min="15379" max="15379" width="10.5703125" style="2" bestFit="1" customWidth="1"/>
    <col min="15380" max="15380" width="13.28515625" style="2" customWidth="1"/>
    <col min="15381" max="15617" width="8.7109375" style="2"/>
    <col min="15618" max="15618" width="17.28515625" style="2" customWidth="1"/>
    <col min="15619" max="15619" width="12.5703125" style="2" customWidth="1"/>
    <col min="15620" max="15620" width="13" style="2" customWidth="1"/>
    <col min="15621" max="15621" width="13.42578125" style="2" customWidth="1"/>
    <col min="15622" max="15622" width="19.5703125" style="2" customWidth="1"/>
    <col min="15623" max="15624" width="17.42578125" style="2" customWidth="1"/>
    <col min="15625" max="15625" width="19.5703125" style="2" customWidth="1"/>
    <col min="15626" max="15626" width="15.85546875" style="2" customWidth="1"/>
    <col min="15627" max="15627" width="11.42578125" style="2" customWidth="1"/>
    <col min="15628" max="15630" width="0" style="2" hidden="1" customWidth="1"/>
    <col min="15631" max="15632" width="14.42578125" style="2" customWidth="1"/>
    <col min="15633" max="15633" width="11.7109375" style="2" customWidth="1"/>
    <col min="15634" max="15634" width="13.28515625" style="2" customWidth="1"/>
    <col min="15635" max="15635" width="10.5703125" style="2" bestFit="1" customWidth="1"/>
    <col min="15636" max="15636" width="13.28515625" style="2" customWidth="1"/>
    <col min="15637" max="15873" width="8.7109375" style="2"/>
    <col min="15874" max="15874" width="17.28515625" style="2" customWidth="1"/>
    <col min="15875" max="15875" width="12.5703125" style="2" customWidth="1"/>
    <col min="15876" max="15876" width="13" style="2" customWidth="1"/>
    <col min="15877" max="15877" width="13.42578125" style="2" customWidth="1"/>
    <col min="15878" max="15878" width="19.5703125" style="2" customWidth="1"/>
    <col min="15879" max="15880" width="17.42578125" style="2" customWidth="1"/>
    <col min="15881" max="15881" width="19.5703125" style="2" customWidth="1"/>
    <col min="15882" max="15882" width="15.85546875" style="2" customWidth="1"/>
    <col min="15883" max="15883" width="11.42578125" style="2" customWidth="1"/>
    <col min="15884" max="15886" width="0" style="2" hidden="1" customWidth="1"/>
    <col min="15887" max="15888" width="14.42578125" style="2" customWidth="1"/>
    <col min="15889" max="15889" width="11.7109375" style="2" customWidth="1"/>
    <col min="15890" max="15890" width="13.28515625" style="2" customWidth="1"/>
    <col min="15891" max="15891" width="10.5703125" style="2" bestFit="1" customWidth="1"/>
    <col min="15892" max="15892" width="13.28515625" style="2" customWidth="1"/>
    <col min="15893" max="16129" width="8.7109375" style="2"/>
    <col min="16130" max="16130" width="17.28515625" style="2" customWidth="1"/>
    <col min="16131" max="16131" width="12.5703125" style="2" customWidth="1"/>
    <col min="16132" max="16132" width="13" style="2" customWidth="1"/>
    <col min="16133" max="16133" width="13.42578125" style="2" customWidth="1"/>
    <col min="16134" max="16134" width="19.5703125" style="2" customWidth="1"/>
    <col min="16135" max="16136" width="17.42578125" style="2" customWidth="1"/>
    <col min="16137" max="16137" width="19.5703125" style="2" customWidth="1"/>
    <col min="16138" max="16138" width="15.85546875" style="2" customWidth="1"/>
    <col min="16139" max="16139" width="11.42578125" style="2" customWidth="1"/>
    <col min="16140" max="16142" width="0" style="2" hidden="1" customWidth="1"/>
    <col min="16143" max="16144" width="14.42578125" style="2" customWidth="1"/>
    <col min="16145" max="16145" width="11.7109375" style="2" customWidth="1"/>
    <col min="16146" max="16146" width="13.28515625" style="2" customWidth="1"/>
    <col min="16147" max="16147" width="10.5703125" style="2" bestFit="1" customWidth="1"/>
    <col min="16148" max="16148" width="13.28515625" style="2" customWidth="1"/>
    <col min="16149" max="16384" width="8.7109375" style="2"/>
  </cols>
  <sheetData>
    <row r="2" spans="1:20" ht="21">
      <c r="A2" s="1" t="s">
        <v>0</v>
      </c>
    </row>
    <row r="3" spans="1:20">
      <c r="A3" s="3" t="str">
        <f>'[46]Air Bawah Tanah'!A3</f>
        <v>Bulan: Mei 2020</v>
      </c>
      <c r="P3" s="4"/>
    </row>
    <row r="4" spans="1:20">
      <c r="L4" s="2" t="s">
        <v>1</v>
      </c>
      <c r="M4" s="2" t="s">
        <v>2</v>
      </c>
    </row>
    <row r="5" spans="1:20" ht="32.25" customHeight="1">
      <c r="A5" s="5" t="s">
        <v>3</v>
      </c>
      <c r="B5" s="5" t="s">
        <v>4</v>
      </c>
      <c r="C5" s="5" t="s">
        <v>5</v>
      </c>
      <c r="D5" s="5" t="s">
        <v>25</v>
      </c>
      <c r="E5" s="6" t="s">
        <v>6</v>
      </c>
      <c r="F5" s="7" t="s">
        <v>7</v>
      </c>
      <c r="G5" s="8" t="s">
        <v>8</v>
      </c>
      <c r="H5" s="9" t="s">
        <v>9</v>
      </c>
      <c r="I5" s="10" t="s">
        <v>10</v>
      </c>
      <c r="J5" s="6" t="s">
        <v>11</v>
      </c>
      <c r="L5" s="11">
        <v>3400</v>
      </c>
      <c r="M5" s="11">
        <v>12000</v>
      </c>
      <c r="O5" s="12" t="s">
        <v>12</v>
      </c>
      <c r="P5" s="12"/>
    </row>
    <row r="6" spans="1:20" ht="24.95" customHeight="1">
      <c r="A6" s="13" t="s">
        <v>13</v>
      </c>
      <c r="B6" s="47" t="s">
        <v>23</v>
      </c>
      <c r="C6" s="48" t="s">
        <v>23</v>
      </c>
      <c r="D6" s="23" t="s">
        <v>23</v>
      </c>
      <c r="E6" s="49" t="s">
        <v>23</v>
      </c>
      <c r="F6" s="17"/>
      <c r="G6" s="17"/>
      <c r="H6" s="17"/>
      <c r="I6" s="20">
        <f t="shared" ref="I6:I12" si="0">(F6*3850)+(G6*16500)+(H6*19500)</f>
        <v>0</v>
      </c>
      <c r="J6" s="21" t="e">
        <f>I6/E6</f>
        <v>#VALUE!</v>
      </c>
      <c r="L6" s="11">
        <f>F6*$L$5</f>
        <v>0</v>
      </c>
      <c r="M6" s="11">
        <f>G6*$M$5</f>
        <v>0</v>
      </c>
      <c r="N6" s="11">
        <f>L6+M6</f>
        <v>0</v>
      </c>
      <c r="O6" s="22">
        <f>F6/30</f>
        <v>0</v>
      </c>
      <c r="P6" s="22">
        <f>O6*220</f>
        <v>0</v>
      </c>
      <c r="Q6" s="22">
        <f t="shared" ref="Q6:Q11" si="1">G6/30</f>
        <v>0</v>
      </c>
      <c r="R6" s="22">
        <f t="shared" ref="R6:R11" si="2">Q6*220</f>
        <v>0</v>
      </c>
      <c r="S6" s="4"/>
    </row>
    <row r="7" spans="1:20" ht="24.95" customHeight="1">
      <c r="A7" s="13" t="s">
        <v>14</v>
      </c>
      <c r="B7" s="47" t="s">
        <v>23</v>
      </c>
      <c r="C7" s="23" t="s">
        <v>23</v>
      </c>
      <c r="D7" s="23" t="s">
        <v>23</v>
      </c>
      <c r="E7" s="49" t="s">
        <v>23</v>
      </c>
      <c r="F7" s="50"/>
      <c r="G7" s="24"/>
      <c r="H7" s="51"/>
      <c r="I7" s="27">
        <f t="shared" si="0"/>
        <v>0</v>
      </c>
      <c r="J7" s="21">
        <v>0</v>
      </c>
      <c r="L7" s="11">
        <f>F7*$L$5</f>
        <v>0</v>
      </c>
      <c r="M7" s="2">
        <v>0</v>
      </c>
      <c r="N7" s="11">
        <f>L7+M7</f>
        <v>0</v>
      </c>
      <c r="O7" s="22"/>
      <c r="P7" s="22"/>
      <c r="Q7" s="22">
        <f t="shared" si="1"/>
        <v>0</v>
      </c>
      <c r="R7" s="22">
        <f t="shared" si="2"/>
        <v>0</v>
      </c>
    </row>
    <row r="8" spans="1:20" ht="24.95" customHeight="1">
      <c r="A8" s="13" t="s">
        <v>17</v>
      </c>
      <c r="B8" s="52">
        <v>6.7129032258064516</v>
      </c>
      <c r="C8" s="53">
        <v>14</v>
      </c>
      <c r="D8" s="23">
        <f t="shared" ref="D8:D11" si="3">E8*1000/2678400</f>
        <v>22.401433691756271</v>
      </c>
      <c r="E8" s="49">
        <v>60000</v>
      </c>
      <c r="F8" s="24">
        <v>1200</v>
      </c>
      <c r="G8" s="28"/>
      <c r="H8" s="29"/>
      <c r="I8" s="27">
        <f>(F8*3850)+(G8*16500)+(H8*19500)</f>
        <v>4620000</v>
      </c>
      <c r="J8" s="21">
        <f>I8/E8</f>
        <v>77</v>
      </c>
      <c r="L8" s="11">
        <f>F8*$L$5</f>
        <v>4080000</v>
      </c>
      <c r="M8" s="11">
        <f>G8*$M$5</f>
        <v>0</v>
      </c>
      <c r="N8" s="11">
        <f>L8+M8</f>
        <v>4080000</v>
      </c>
      <c r="O8" s="22">
        <f>F8/30</f>
        <v>40</v>
      </c>
      <c r="P8" s="22">
        <f>O8*220</f>
        <v>8800</v>
      </c>
      <c r="Q8" s="22">
        <f t="shared" si="1"/>
        <v>0</v>
      </c>
      <c r="R8" s="22">
        <f t="shared" si="2"/>
        <v>0</v>
      </c>
    </row>
    <row r="9" spans="1:20" ht="24.95" customHeight="1">
      <c r="A9" s="13" t="s">
        <v>18</v>
      </c>
      <c r="B9" s="54" t="s">
        <v>23</v>
      </c>
      <c r="C9" s="55" t="s">
        <v>23</v>
      </c>
      <c r="D9" s="23" t="s">
        <v>23</v>
      </c>
      <c r="E9" s="49" t="s">
        <v>23</v>
      </c>
      <c r="F9" s="24"/>
      <c r="G9" s="28"/>
      <c r="H9" s="29"/>
      <c r="I9" s="27">
        <f>(F9*3850)+(G9*16500)+(H9*19500)</f>
        <v>0</v>
      </c>
      <c r="J9" s="21">
        <v>0</v>
      </c>
      <c r="L9" s="11">
        <f>F9*$L$5</f>
        <v>0</v>
      </c>
      <c r="M9" s="31">
        <v>0</v>
      </c>
      <c r="N9" s="11">
        <f>L9+M9</f>
        <v>0</v>
      </c>
      <c r="O9" s="22"/>
      <c r="P9" s="22"/>
      <c r="Q9" s="22">
        <f t="shared" si="1"/>
        <v>0</v>
      </c>
      <c r="R9" s="22">
        <f t="shared" si="2"/>
        <v>0</v>
      </c>
    </row>
    <row r="10" spans="1:20" ht="24.95" customHeight="1">
      <c r="A10" s="13" t="s">
        <v>19</v>
      </c>
      <c r="B10" s="52">
        <v>6.5038461538461512</v>
      </c>
      <c r="C10" s="53">
        <v>17.555555555555557</v>
      </c>
      <c r="D10" s="23">
        <f t="shared" si="3"/>
        <v>7.0004480286738353</v>
      </c>
      <c r="E10" s="49">
        <v>18750</v>
      </c>
      <c r="F10" s="24">
        <v>1500</v>
      </c>
      <c r="G10" s="28"/>
      <c r="H10" s="29"/>
      <c r="I10" s="27">
        <f t="shared" si="0"/>
        <v>5775000</v>
      </c>
      <c r="J10" s="21">
        <f>I10/E10</f>
        <v>308</v>
      </c>
      <c r="L10" s="11">
        <f>F10*$L$5</f>
        <v>5100000</v>
      </c>
      <c r="M10" s="31"/>
      <c r="N10" s="11"/>
      <c r="O10" s="22">
        <f>F10/30</f>
        <v>50</v>
      </c>
      <c r="P10" s="22">
        <f>O10*220</f>
        <v>11000</v>
      </c>
      <c r="Q10" s="22">
        <f t="shared" si="1"/>
        <v>0</v>
      </c>
      <c r="R10" s="22">
        <f t="shared" si="2"/>
        <v>0</v>
      </c>
    </row>
    <row r="11" spans="1:20" ht="24.95" customHeight="1">
      <c r="A11" s="13" t="s">
        <v>20</v>
      </c>
      <c r="B11" s="52">
        <v>6.2548387096774185</v>
      </c>
      <c r="C11" s="53">
        <v>14.64516129032258</v>
      </c>
      <c r="D11" s="23">
        <f t="shared" si="3"/>
        <v>91.472520908004782</v>
      </c>
      <c r="E11" s="49">
        <v>245000</v>
      </c>
      <c r="F11" s="33">
        <v>8575</v>
      </c>
      <c r="G11" s="34">
        <v>900</v>
      </c>
      <c r="H11" s="29">
        <v>625</v>
      </c>
      <c r="I11" s="27">
        <f t="shared" si="0"/>
        <v>60051250</v>
      </c>
      <c r="J11" s="21">
        <f>I11/E11</f>
        <v>245.10714285714286</v>
      </c>
      <c r="L11" s="11"/>
      <c r="M11" s="31"/>
      <c r="N11" s="11"/>
      <c r="O11" s="22">
        <f>F11/30</f>
        <v>285.83333333333331</v>
      </c>
      <c r="P11" s="22">
        <f>O11*220</f>
        <v>62883.333333333328</v>
      </c>
      <c r="Q11" s="22">
        <f t="shared" si="1"/>
        <v>30</v>
      </c>
      <c r="R11" s="22">
        <f t="shared" si="2"/>
        <v>6600</v>
      </c>
    </row>
    <row r="12" spans="1:20" ht="24.95" customHeight="1">
      <c r="A12" s="13" t="s">
        <v>21</v>
      </c>
      <c r="B12" s="54" t="s">
        <v>23</v>
      </c>
      <c r="C12" s="54" t="s">
        <v>23</v>
      </c>
      <c r="D12" s="23" t="s">
        <v>23</v>
      </c>
      <c r="E12" s="49" t="s">
        <v>23</v>
      </c>
      <c r="F12" s="33">
        <v>0</v>
      </c>
      <c r="G12" s="34">
        <v>0</v>
      </c>
      <c r="H12" s="35">
        <v>0</v>
      </c>
      <c r="I12" s="27">
        <f t="shared" si="0"/>
        <v>0</v>
      </c>
      <c r="J12" s="21">
        <v>0</v>
      </c>
      <c r="L12" s="11">
        <f>F11*$L$5</f>
        <v>29155000</v>
      </c>
      <c r="M12" s="31"/>
      <c r="N12" s="11"/>
      <c r="O12" s="22"/>
      <c r="P12" s="22">
        <f>SUM(P6:P11)</f>
        <v>82683.333333333328</v>
      </c>
      <c r="Q12" s="12"/>
      <c r="R12" s="22">
        <f>SUM(R6:R11)</f>
        <v>6600</v>
      </c>
    </row>
    <row r="13" spans="1:20" ht="24.95" customHeight="1">
      <c r="A13" s="36" t="s">
        <v>22</v>
      </c>
      <c r="B13" s="37">
        <f>AVERAGE(B6:B11)</f>
        <v>6.4905293631100065</v>
      </c>
      <c r="C13" s="38">
        <f>AVERAGE(C6:C11)</f>
        <v>15.400238948626045</v>
      </c>
      <c r="D13" s="37">
        <f>AVERAGE(D6:D12)</f>
        <v>40.291467542811631</v>
      </c>
      <c r="E13" s="39">
        <f>SUM(E6:E11)</f>
        <v>323750</v>
      </c>
      <c r="F13" s="39">
        <f>SUM(F6:F12)</f>
        <v>11275</v>
      </c>
      <c r="G13" s="39">
        <f>SUM(G6:G12)</f>
        <v>900</v>
      </c>
      <c r="H13" s="39">
        <f>SUM(H6:H12)</f>
        <v>625</v>
      </c>
      <c r="I13" s="40">
        <f>SUM(I6:I12)</f>
        <v>70446250</v>
      </c>
      <c r="J13" s="40">
        <f>I13/E13</f>
        <v>217.59459459459458</v>
      </c>
      <c r="O13" s="41"/>
      <c r="Q13" s="12"/>
      <c r="R13" s="12"/>
    </row>
    <row r="14" spans="1:20">
      <c r="N14" s="42"/>
      <c r="Q14" s="12"/>
      <c r="R14" s="12"/>
      <c r="T14" s="43"/>
    </row>
    <row r="15" spans="1:20">
      <c r="E15" s="44"/>
      <c r="F15" s="45">
        <f>F13*3850</f>
        <v>43408750</v>
      </c>
      <c r="G15" s="22">
        <f>G13*16500</f>
        <v>14850000</v>
      </c>
      <c r="H15" s="22"/>
      <c r="I15" s="45">
        <f>F15+G15</f>
        <v>58258750</v>
      </c>
      <c r="T15" s="4"/>
    </row>
    <row r="16" spans="1:20">
      <c r="F16" s="12"/>
      <c r="G16" s="12"/>
      <c r="H16" s="12"/>
      <c r="I16" s="46">
        <f>I15/E13</f>
        <v>179.94980694980694</v>
      </c>
    </row>
    <row r="18" spans="17:21">
      <c r="Q18" s="2">
        <v>6.1806451612903217</v>
      </c>
      <c r="R18" s="2" t="e">
        <v>#DIV/0!</v>
      </c>
      <c r="S18" s="2">
        <v>6.4956521739130437</v>
      </c>
      <c r="T18" s="2">
        <v>6.7258064516129004</v>
      </c>
      <c r="U18" s="2" t="e">
        <v>#DIV/0!</v>
      </c>
    </row>
  </sheetData>
  <sheetProtection selectLockedCells="1" selectUnlockedCells="1"/>
  <pageMargins left="0.7" right="0.7" top="0.75" bottom="0.75" header="0.51180555555555551" footer="0.51180555555555551"/>
  <pageSetup firstPageNumber="0" orientation="portrait" horizontalDpi="300" verticalDpi="300" r:id="rId1"/>
  <headerFooter alignWithMargins="0"/>
  <legacy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7">
    <tabColor rgb="FF00B050"/>
  </sheetPr>
  <dimension ref="A2:U18"/>
  <sheetViews>
    <sheetView zoomScale="85" zoomScaleNormal="85" workbookViewId="0">
      <selection activeCell="C19" sqref="C19"/>
    </sheetView>
  </sheetViews>
  <sheetFormatPr defaultRowHeight="15"/>
  <cols>
    <col min="1" max="1" width="17.28515625" style="2" customWidth="1"/>
    <col min="2" max="2" width="12.5703125" style="2" customWidth="1"/>
    <col min="3" max="3" width="13" style="2" customWidth="1"/>
    <col min="4" max="4" width="18" style="2" bestFit="1" customWidth="1"/>
    <col min="5" max="5" width="13.42578125" style="2" customWidth="1"/>
    <col min="6" max="6" width="19.5703125" style="2" customWidth="1"/>
    <col min="7" max="8" width="17.42578125" style="2" customWidth="1"/>
    <col min="9" max="9" width="19.5703125" style="2" customWidth="1"/>
    <col min="10" max="10" width="15.85546875" style="2" customWidth="1"/>
    <col min="11" max="11" width="11.42578125" style="2" customWidth="1"/>
    <col min="12" max="14" width="0" style="2" hidden="1" customWidth="1"/>
    <col min="15" max="16" width="14.42578125" style="2" customWidth="1"/>
    <col min="17" max="17" width="11.7109375" style="2" customWidth="1"/>
    <col min="18" max="18" width="13.28515625" style="2" customWidth="1"/>
    <col min="19" max="19" width="10.5703125" style="2" bestFit="1" customWidth="1"/>
    <col min="20" max="20" width="13.28515625" style="2" customWidth="1"/>
    <col min="21" max="257" width="8.7109375" style="2"/>
    <col min="258" max="258" width="17.28515625" style="2" customWidth="1"/>
    <col min="259" max="259" width="12.5703125" style="2" customWidth="1"/>
    <col min="260" max="260" width="13" style="2" customWidth="1"/>
    <col min="261" max="261" width="13.42578125" style="2" customWidth="1"/>
    <col min="262" max="262" width="19.5703125" style="2" customWidth="1"/>
    <col min="263" max="264" width="17.42578125" style="2" customWidth="1"/>
    <col min="265" max="265" width="19.5703125" style="2" customWidth="1"/>
    <col min="266" max="266" width="15.85546875" style="2" customWidth="1"/>
    <col min="267" max="267" width="11.42578125" style="2" customWidth="1"/>
    <col min="268" max="270" width="0" style="2" hidden="1" customWidth="1"/>
    <col min="271" max="272" width="14.42578125" style="2" customWidth="1"/>
    <col min="273" max="273" width="11.7109375" style="2" customWidth="1"/>
    <col min="274" max="274" width="13.28515625" style="2" customWidth="1"/>
    <col min="275" max="275" width="10.5703125" style="2" bestFit="1" customWidth="1"/>
    <col min="276" max="276" width="13.28515625" style="2" customWidth="1"/>
    <col min="277" max="513" width="8.7109375" style="2"/>
    <col min="514" max="514" width="17.28515625" style="2" customWidth="1"/>
    <col min="515" max="515" width="12.5703125" style="2" customWidth="1"/>
    <col min="516" max="516" width="13" style="2" customWidth="1"/>
    <col min="517" max="517" width="13.42578125" style="2" customWidth="1"/>
    <col min="518" max="518" width="19.5703125" style="2" customWidth="1"/>
    <col min="519" max="520" width="17.42578125" style="2" customWidth="1"/>
    <col min="521" max="521" width="19.5703125" style="2" customWidth="1"/>
    <col min="522" max="522" width="15.85546875" style="2" customWidth="1"/>
    <col min="523" max="523" width="11.42578125" style="2" customWidth="1"/>
    <col min="524" max="526" width="0" style="2" hidden="1" customWidth="1"/>
    <col min="527" max="528" width="14.42578125" style="2" customWidth="1"/>
    <col min="529" max="529" width="11.7109375" style="2" customWidth="1"/>
    <col min="530" max="530" width="13.28515625" style="2" customWidth="1"/>
    <col min="531" max="531" width="10.5703125" style="2" bestFit="1" customWidth="1"/>
    <col min="532" max="532" width="13.28515625" style="2" customWidth="1"/>
    <col min="533" max="769" width="8.7109375" style="2"/>
    <col min="770" max="770" width="17.28515625" style="2" customWidth="1"/>
    <col min="771" max="771" width="12.5703125" style="2" customWidth="1"/>
    <col min="772" max="772" width="13" style="2" customWidth="1"/>
    <col min="773" max="773" width="13.42578125" style="2" customWidth="1"/>
    <col min="774" max="774" width="19.5703125" style="2" customWidth="1"/>
    <col min="775" max="776" width="17.42578125" style="2" customWidth="1"/>
    <col min="777" max="777" width="19.5703125" style="2" customWidth="1"/>
    <col min="778" max="778" width="15.85546875" style="2" customWidth="1"/>
    <col min="779" max="779" width="11.42578125" style="2" customWidth="1"/>
    <col min="780" max="782" width="0" style="2" hidden="1" customWidth="1"/>
    <col min="783" max="784" width="14.42578125" style="2" customWidth="1"/>
    <col min="785" max="785" width="11.7109375" style="2" customWidth="1"/>
    <col min="786" max="786" width="13.28515625" style="2" customWidth="1"/>
    <col min="787" max="787" width="10.5703125" style="2" bestFit="1" customWidth="1"/>
    <col min="788" max="788" width="13.28515625" style="2" customWidth="1"/>
    <col min="789" max="1025" width="8.7109375" style="2"/>
    <col min="1026" max="1026" width="17.28515625" style="2" customWidth="1"/>
    <col min="1027" max="1027" width="12.5703125" style="2" customWidth="1"/>
    <col min="1028" max="1028" width="13" style="2" customWidth="1"/>
    <col min="1029" max="1029" width="13.42578125" style="2" customWidth="1"/>
    <col min="1030" max="1030" width="19.5703125" style="2" customWidth="1"/>
    <col min="1031" max="1032" width="17.42578125" style="2" customWidth="1"/>
    <col min="1033" max="1033" width="19.5703125" style="2" customWidth="1"/>
    <col min="1034" max="1034" width="15.85546875" style="2" customWidth="1"/>
    <col min="1035" max="1035" width="11.42578125" style="2" customWidth="1"/>
    <col min="1036" max="1038" width="0" style="2" hidden="1" customWidth="1"/>
    <col min="1039" max="1040" width="14.42578125" style="2" customWidth="1"/>
    <col min="1041" max="1041" width="11.7109375" style="2" customWidth="1"/>
    <col min="1042" max="1042" width="13.28515625" style="2" customWidth="1"/>
    <col min="1043" max="1043" width="10.5703125" style="2" bestFit="1" customWidth="1"/>
    <col min="1044" max="1044" width="13.28515625" style="2" customWidth="1"/>
    <col min="1045" max="1281" width="8.7109375" style="2"/>
    <col min="1282" max="1282" width="17.28515625" style="2" customWidth="1"/>
    <col min="1283" max="1283" width="12.5703125" style="2" customWidth="1"/>
    <col min="1284" max="1284" width="13" style="2" customWidth="1"/>
    <col min="1285" max="1285" width="13.42578125" style="2" customWidth="1"/>
    <col min="1286" max="1286" width="19.5703125" style="2" customWidth="1"/>
    <col min="1287" max="1288" width="17.42578125" style="2" customWidth="1"/>
    <col min="1289" max="1289" width="19.5703125" style="2" customWidth="1"/>
    <col min="1290" max="1290" width="15.85546875" style="2" customWidth="1"/>
    <col min="1291" max="1291" width="11.42578125" style="2" customWidth="1"/>
    <col min="1292" max="1294" width="0" style="2" hidden="1" customWidth="1"/>
    <col min="1295" max="1296" width="14.42578125" style="2" customWidth="1"/>
    <col min="1297" max="1297" width="11.7109375" style="2" customWidth="1"/>
    <col min="1298" max="1298" width="13.28515625" style="2" customWidth="1"/>
    <col min="1299" max="1299" width="10.5703125" style="2" bestFit="1" customWidth="1"/>
    <col min="1300" max="1300" width="13.28515625" style="2" customWidth="1"/>
    <col min="1301" max="1537" width="8.7109375" style="2"/>
    <col min="1538" max="1538" width="17.28515625" style="2" customWidth="1"/>
    <col min="1539" max="1539" width="12.5703125" style="2" customWidth="1"/>
    <col min="1540" max="1540" width="13" style="2" customWidth="1"/>
    <col min="1541" max="1541" width="13.42578125" style="2" customWidth="1"/>
    <col min="1542" max="1542" width="19.5703125" style="2" customWidth="1"/>
    <col min="1543" max="1544" width="17.42578125" style="2" customWidth="1"/>
    <col min="1545" max="1545" width="19.5703125" style="2" customWidth="1"/>
    <col min="1546" max="1546" width="15.85546875" style="2" customWidth="1"/>
    <col min="1547" max="1547" width="11.42578125" style="2" customWidth="1"/>
    <col min="1548" max="1550" width="0" style="2" hidden="1" customWidth="1"/>
    <col min="1551" max="1552" width="14.42578125" style="2" customWidth="1"/>
    <col min="1553" max="1553" width="11.7109375" style="2" customWidth="1"/>
    <col min="1554" max="1554" width="13.28515625" style="2" customWidth="1"/>
    <col min="1555" max="1555" width="10.5703125" style="2" bestFit="1" customWidth="1"/>
    <col min="1556" max="1556" width="13.28515625" style="2" customWidth="1"/>
    <col min="1557" max="1793" width="8.7109375" style="2"/>
    <col min="1794" max="1794" width="17.28515625" style="2" customWidth="1"/>
    <col min="1795" max="1795" width="12.5703125" style="2" customWidth="1"/>
    <col min="1796" max="1796" width="13" style="2" customWidth="1"/>
    <col min="1797" max="1797" width="13.42578125" style="2" customWidth="1"/>
    <col min="1798" max="1798" width="19.5703125" style="2" customWidth="1"/>
    <col min="1799" max="1800" width="17.42578125" style="2" customWidth="1"/>
    <col min="1801" max="1801" width="19.5703125" style="2" customWidth="1"/>
    <col min="1802" max="1802" width="15.85546875" style="2" customWidth="1"/>
    <col min="1803" max="1803" width="11.42578125" style="2" customWidth="1"/>
    <col min="1804" max="1806" width="0" style="2" hidden="1" customWidth="1"/>
    <col min="1807" max="1808" width="14.42578125" style="2" customWidth="1"/>
    <col min="1809" max="1809" width="11.7109375" style="2" customWidth="1"/>
    <col min="1810" max="1810" width="13.28515625" style="2" customWidth="1"/>
    <col min="1811" max="1811" width="10.5703125" style="2" bestFit="1" customWidth="1"/>
    <col min="1812" max="1812" width="13.28515625" style="2" customWidth="1"/>
    <col min="1813" max="2049" width="8.7109375" style="2"/>
    <col min="2050" max="2050" width="17.28515625" style="2" customWidth="1"/>
    <col min="2051" max="2051" width="12.5703125" style="2" customWidth="1"/>
    <col min="2052" max="2052" width="13" style="2" customWidth="1"/>
    <col min="2053" max="2053" width="13.42578125" style="2" customWidth="1"/>
    <col min="2054" max="2054" width="19.5703125" style="2" customWidth="1"/>
    <col min="2055" max="2056" width="17.42578125" style="2" customWidth="1"/>
    <col min="2057" max="2057" width="19.5703125" style="2" customWidth="1"/>
    <col min="2058" max="2058" width="15.85546875" style="2" customWidth="1"/>
    <col min="2059" max="2059" width="11.42578125" style="2" customWidth="1"/>
    <col min="2060" max="2062" width="0" style="2" hidden="1" customWidth="1"/>
    <col min="2063" max="2064" width="14.42578125" style="2" customWidth="1"/>
    <col min="2065" max="2065" width="11.7109375" style="2" customWidth="1"/>
    <col min="2066" max="2066" width="13.28515625" style="2" customWidth="1"/>
    <col min="2067" max="2067" width="10.5703125" style="2" bestFit="1" customWidth="1"/>
    <col min="2068" max="2068" width="13.28515625" style="2" customWidth="1"/>
    <col min="2069" max="2305" width="8.7109375" style="2"/>
    <col min="2306" max="2306" width="17.28515625" style="2" customWidth="1"/>
    <col min="2307" max="2307" width="12.5703125" style="2" customWidth="1"/>
    <col min="2308" max="2308" width="13" style="2" customWidth="1"/>
    <col min="2309" max="2309" width="13.42578125" style="2" customWidth="1"/>
    <col min="2310" max="2310" width="19.5703125" style="2" customWidth="1"/>
    <col min="2311" max="2312" width="17.42578125" style="2" customWidth="1"/>
    <col min="2313" max="2313" width="19.5703125" style="2" customWidth="1"/>
    <col min="2314" max="2314" width="15.85546875" style="2" customWidth="1"/>
    <col min="2315" max="2315" width="11.42578125" style="2" customWidth="1"/>
    <col min="2316" max="2318" width="0" style="2" hidden="1" customWidth="1"/>
    <col min="2319" max="2320" width="14.42578125" style="2" customWidth="1"/>
    <col min="2321" max="2321" width="11.7109375" style="2" customWidth="1"/>
    <col min="2322" max="2322" width="13.28515625" style="2" customWidth="1"/>
    <col min="2323" max="2323" width="10.5703125" style="2" bestFit="1" customWidth="1"/>
    <col min="2324" max="2324" width="13.28515625" style="2" customWidth="1"/>
    <col min="2325" max="2561" width="8.7109375" style="2"/>
    <col min="2562" max="2562" width="17.28515625" style="2" customWidth="1"/>
    <col min="2563" max="2563" width="12.5703125" style="2" customWidth="1"/>
    <col min="2564" max="2564" width="13" style="2" customWidth="1"/>
    <col min="2565" max="2565" width="13.42578125" style="2" customWidth="1"/>
    <col min="2566" max="2566" width="19.5703125" style="2" customWidth="1"/>
    <col min="2567" max="2568" width="17.42578125" style="2" customWidth="1"/>
    <col min="2569" max="2569" width="19.5703125" style="2" customWidth="1"/>
    <col min="2570" max="2570" width="15.85546875" style="2" customWidth="1"/>
    <col min="2571" max="2571" width="11.42578125" style="2" customWidth="1"/>
    <col min="2572" max="2574" width="0" style="2" hidden="1" customWidth="1"/>
    <col min="2575" max="2576" width="14.42578125" style="2" customWidth="1"/>
    <col min="2577" max="2577" width="11.7109375" style="2" customWidth="1"/>
    <col min="2578" max="2578" width="13.28515625" style="2" customWidth="1"/>
    <col min="2579" max="2579" width="10.5703125" style="2" bestFit="1" customWidth="1"/>
    <col min="2580" max="2580" width="13.28515625" style="2" customWidth="1"/>
    <col min="2581" max="2817" width="8.7109375" style="2"/>
    <col min="2818" max="2818" width="17.28515625" style="2" customWidth="1"/>
    <col min="2819" max="2819" width="12.5703125" style="2" customWidth="1"/>
    <col min="2820" max="2820" width="13" style="2" customWidth="1"/>
    <col min="2821" max="2821" width="13.42578125" style="2" customWidth="1"/>
    <col min="2822" max="2822" width="19.5703125" style="2" customWidth="1"/>
    <col min="2823" max="2824" width="17.42578125" style="2" customWidth="1"/>
    <col min="2825" max="2825" width="19.5703125" style="2" customWidth="1"/>
    <col min="2826" max="2826" width="15.85546875" style="2" customWidth="1"/>
    <col min="2827" max="2827" width="11.42578125" style="2" customWidth="1"/>
    <col min="2828" max="2830" width="0" style="2" hidden="1" customWidth="1"/>
    <col min="2831" max="2832" width="14.42578125" style="2" customWidth="1"/>
    <col min="2833" max="2833" width="11.7109375" style="2" customWidth="1"/>
    <col min="2834" max="2834" width="13.28515625" style="2" customWidth="1"/>
    <col min="2835" max="2835" width="10.5703125" style="2" bestFit="1" customWidth="1"/>
    <col min="2836" max="2836" width="13.28515625" style="2" customWidth="1"/>
    <col min="2837" max="3073" width="8.7109375" style="2"/>
    <col min="3074" max="3074" width="17.28515625" style="2" customWidth="1"/>
    <col min="3075" max="3075" width="12.5703125" style="2" customWidth="1"/>
    <col min="3076" max="3076" width="13" style="2" customWidth="1"/>
    <col min="3077" max="3077" width="13.42578125" style="2" customWidth="1"/>
    <col min="3078" max="3078" width="19.5703125" style="2" customWidth="1"/>
    <col min="3079" max="3080" width="17.42578125" style="2" customWidth="1"/>
    <col min="3081" max="3081" width="19.5703125" style="2" customWidth="1"/>
    <col min="3082" max="3082" width="15.85546875" style="2" customWidth="1"/>
    <col min="3083" max="3083" width="11.42578125" style="2" customWidth="1"/>
    <col min="3084" max="3086" width="0" style="2" hidden="1" customWidth="1"/>
    <col min="3087" max="3088" width="14.42578125" style="2" customWidth="1"/>
    <col min="3089" max="3089" width="11.7109375" style="2" customWidth="1"/>
    <col min="3090" max="3090" width="13.28515625" style="2" customWidth="1"/>
    <col min="3091" max="3091" width="10.5703125" style="2" bestFit="1" customWidth="1"/>
    <col min="3092" max="3092" width="13.28515625" style="2" customWidth="1"/>
    <col min="3093" max="3329" width="8.7109375" style="2"/>
    <col min="3330" max="3330" width="17.28515625" style="2" customWidth="1"/>
    <col min="3331" max="3331" width="12.5703125" style="2" customWidth="1"/>
    <col min="3332" max="3332" width="13" style="2" customWidth="1"/>
    <col min="3333" max="3333" width="13.42578125" style="2" customWidth="1"/>
    <col min="3334" max="3334" width="19.5703125" style="2" customWidth="1"/>
    <col min="3335" max="3336" width="17.42578125" style="2" customWidth="1"/>
    <col min="3337" max="3337" width="19.5703125" style="2" customWidth="1"/>
    <col min="3338" max="3338" width="15.85546875" style="2" customWidth="1"/>
    <col min="3339" max="3339" width="11.42578125" style="2" customWidth="1"/>
    <col min="3340" max="3342" width="0" style="2" hidden="1" customWidth="1"/>
    <col min="3343" max="3344" width="14.42578125" style="2" customWidth="1"/>
    <col min="3345" max="3345" width="11.7109375" style="2" customWidth="1"/>
    <col min="3346" max="3346" width="13.28515625" style="2" customWidth="1"/>
    <col min="3347" max="3347" width="10.5703125" style="2" bestFit="1" customWidth="1"/>
    <col min="3348" max="3348" width="13.28515625" style="2" customWidth="1"/>
    <col min="3349" max="3585" width="8.7109375" style="2"/>
    <col min="3586" max="3586" width="17.28515625" style="2" customWidth="1"/>
    <col min="3587" max="3587" width="12.5703125" style="2" customWidth="1"/>
    <col min="3588" max="3588" width="13" style="2" customWidth="1"/>
    <col min="3589" max="3589" width="13.42578125" style="2" customWidth="1"/>
    <col min="3590" max="3590" width="19.5703125" style="2" customWidth="1"/>
    <col min="3591" max="3592" width="17.42578125" style="2" customWidth="1"/>
    <col min="3593" max="3593" width="19.5703125" style="2" customWidth="1"/>
    <col min="3594" max="3594" width="15.85546875" style="2" customWidth="1"/>
    <col min="3595" max="3595" width="11.42578125" style="2" customWidth="1"/>
    <col min="3596" max="3598" width="0" style="2" hidden="1" customWidth="1"/>
    <col min="3599" max="3600" width="14.42578125" style="2" customWidth="1"/>
    <col min="3601" max="3601" width="11.7109375" style="2" customWidth="1"/>
    <col min="3602" max="3602" width="13.28515625" style="2" customWidth="1"/>
    <col min="3603" max="3603" width="10.5703125" style="2" bestFit="1" customWidth="1"/>
    <col min="3604" max="3604" width="13.28515625" style="2" customWidth="1"/>
    <col min="3605" max="3841" width="8.7109375" style="2"/>
    <col min="3842" max="3842" width="17.28515625" style="2" customWidth="1"/>
    <col min="3843" max="3843" width="12.5703125" style="2" customWidth="1"/>
    <col min="3844" max="3844" width="13" style="2" customWidth="1"/>
    <col min="3845" max="3845" width="13.42578125" style="2" customWidth="1"/>
    <col min="3846" max="3846" width="19.5703125" style="2" customWidth="1"/>
    <col min="3847" max="3848" width="17.42578125" style="2" customWidth="1"/>
    <col min="3849" max="3849" width="19.5703125" style="2" customWidth="1"/>
    <col min="3850" max="3850" width="15.85546875" style="2" customWidth="1"/>
    <col min="3851" max="3851" width="11.42578125" style="2" customWidth="1"/>
    <col min="3852" max="3854" width="0" style="2" hidden="1" customWidth="1"/>
    <col min="3855" max="3856" width="14.42578125" style="2" customWidth="1"/>
    <col min="3857" max="3857" width="11.7109375" style="2" customWidth="1"/>
    <col min="3858" max="3858" width="13.28515625" style="2" customWidth="1"/>
    <col min="3859" max="3859" width="10.5703125" style="2" bestFit="1" customWidth="1"/>
    <col min="3860" max="3860" width="13.28515625" style="2" customWidth="1"/>
    <col min="3861" max="4097" width="8.7109375" style="2"/>
    <col min="4098" max="4098" width="17.28515625" style="2" customWidth="1"/>
    <col min="4099" max="4099" width="12.5703125" style="2" customWidth="1"/>
    <col min="4100" max="4100" width="13" style="2" customWidth="1"/>
    <col min="4101" max="4101" width="13.42578125" style="2" customWidth="1"/>
    <col min="4102" max="4102" width="19.5703125" style="2" customWidth="1"/>
    <col min="4103" max="4104" width="17.42578125" style="2" customWidth="1"/>
    <col min="4105" max="4105" width="19.5703125" style="2" customWidth="1"/>
    <col min="4106" max="4106" width="15.85546875" style="2" customWidth="1"/>
    <col min="4107" max="4107" width="11.42578125" style="2" customWidth="1"/>
    <col min="4108" max="4110" width="0" style="2" hidden="1" customWidth="1"/>
    <col min="4111" max="4112" width="14.42578125" style="2" customWidth="1"/>
    <col min="4113" max="4113" width="11.7109375" style="2" customWidth="1"/>
    <col min="4114" max="4114" width="13.28515625" style="2" customWidth="1"/>
    <col min="4115" max="4115" width="10.5703125" style="2" bestFit="1" customWidth="1"/>
    <col min="4116" max="4116" width="13.28515625" style="2" customWidth="1"/>
    <col min="4117" max="4353" width="8.7109375" style="2"/>
    <col min="4354" max="4354" width="17.28515625" style="2" customWidth="1"/>
    <col min="4355" max="4355" width="12.5703125" style="2" customWidth="1"/>
    <col min="4356" max="4356" width="13" style="2" customWidth="1"/>
    <col min="4357" max="4357" width="13.42578125" style="2" customWidth="1"/>
    <col min="4358" max="4358" width="19.5703125" style="2" customWidth="1"/>
    <col min="4359" max="4360" width="17.42578125" style="2" customWidth="1"/>
    <col min="4361" max="4361" width="19.5703125" style="2" customWidth="1"/>
    <col min="4362" max="4362" width="15.85546875" style="2" customWidth="1"/>
    <col min="4363" max="4363" width="11.42578125" style="2" customWidth="1"/>
    <col min="4364" max="4366" width="0" style="2" hidden="1" customWidth="1"/>
    <col min="4367" max="4368" width="14.42578125" style="2" customWidth="1"/>
    <col min="4369" max="4369" width="11.7109375" style="2" customWidth="1"/>
    <col min="4370" max="4370" width="13.28515625" style="2" customWidth="1"/>
    <col min="4371" max="4371" width="10.5703125" style="2" bestFit="1" customWidth="1"/>
    <col min="4372" max="4372" width="13.28515625" style="2" customWidth="1"/>
    <col min="4373" max="4609" width="8.7109375" style="2"/>
    <col min="4610" max="4610" width="17.28515625" style="2" customWidth="1"/>
    <col min="4611" max="4611" width="12.5703125" style="2" customWidth="1"/>
    <col min="4612" max="4612" width="13" style="2" customWidth="1"/>
    <col min="4613" max="4613" width="13.42578125" style="2" customWidth="1"/>
    <col min="4614" max="4614" width="19.5703125" style="2" customWidth="1"/>
    <col min="4615" max="4616" width="17.42578125" style="2" customWidth="1"/>
    <col min="4617" max="4617" width="19.5703125" style="2" customWidth="1"/>
    <col min="4618" max="4618" width="15.85546875" style="2" customWidth="1"/>
    <col min="4619" max="4619" width="11.42578125" style="2" customWidth="1"/>
    <col min="4620" max="4622" width="0" style="2" hidden="1" customWidth="1"/>
    <col min="4623" max="4624" width="14.42578125" style="2" customWidth="1"/>
    <col min="4625" max="4625" width="11.7109375" style="2" customWidth="1"/>
    <col min="4626" max="4626" width="13.28515625" style="2" customWidth="1"/>
    <col min="4627" max="4627" width="10.5703125" style="2" bestFit="1" customWidth="1"/>
    <col min="4628" max="4628" width="13.28515625" style="2" customWidth="1"/>
    <col min="4629" max="4865" width="8.7109375" style="2"/>
    <col min="4866" max="4866" width="17.28515625" style="2" customWidth="1"/>
    <col min="4867" max="4867" width="12.5703125" style="2" customWidth="1"/>
    <col min="4868" max="4868" width="13" style="2" customWidth="1"/>
    <col min="4869" max="4869" width="13.42578125" style="2" customWidth="1"/>
    <col min="4870" max="4870" width="19.5703125" style="2" customWidth="1"/>
    <col min="4871" max="4872" width="17.42578125" style="2" customWidth="1"/>
    <col min="4873" max="4873" width="19.5703125" style="2" customWidth="1"/>
    <col min="4874" max="4874" width="15.85546875" style="2" customWidth="1"/>
    <col min="4875" max="4875" width="11.42578125" style="2" customWidth="1"/>
    <col min="4876" max="4878" width="0" style="2" hidden="1" customWidth="1"/>
    <col min="4879" max="4880" width="14.42578125" style="2" customWidth="1"/>
    <col min="4881" max="4881" width="11.7109375" style="2" customWidth="1"/>
    <col min="4882" max="4882" width="13.28515625" style="2" customWidth="1"/>
    <col min="4883" max="4883" width="10.5703125" style="2" bestFit="1" customWidth="1"/>
    <col min="4884" max="4884" width="13.28515625" style="2" customWidth="1"/>
    <col min="4885" max="5121" width="8.7109375" style="2"/>
    <col min="5122" max="5122" width="17.28515625" style="2" customWidth="1"/>
    <col min="5123" max="5123" width="12.5703125" style="2" customWidth="1"/>
    <col min="5124" max="5124" width="13" style="2" customWidth="1"/>
    <col min="5125" max="5125" width="13.42578125" style="2" customWidth="1"/>
    <col min="5126" max="5126" width="19.5703125" style="2" customWidth="1"/>
    <col min="5127" max="5128" width="17.42578125" style="2" customWidth="1"/>
    <col min="5129" max="5129" width="19.5703125" style="2" customWidth="1"/>
    <col min="5130" max="5130" width="15.85546875" style="2" customWidth="1"/>
    <col min="5131" max="5131" width="11.42578125" style="2" customWidth="1"/>
    <col min="5132" max="5134" width="0" style="2" hidden="1" customWidth="1"/>
    <col min="5135" max="5136" width="14.42578125" style="2" customWidth="1"/>
    <col min="5137" max="5137" width="11.7109375" style="2" customWidth="1"/>
    <col min="5138" max="5138" width="13.28515625" style="2" customWidth="1"/>
    <col min="5139" max="5139" width="10.5703125" style="2" bestFit="1" customWidth="1"/>
    <col min="5140" max="5140" width="13.28515625" style="2" customWidth="1"/>
    <col min="5141" max="5377" width="8.7109375" style="2"/>
    <col min="5378" max="5378" width="17.28515625" style="2" customWidth="1"/>
    <col min="5379" max="5379" width="12.5703125" style="2" customWidth="1"/>
    <col min="5380" max="5380" width="13" style="2" customWidth="1"/>
    <col min="5381" max="5381" width="13.42578125" style="2" customWidth="1"/>
    <col min="5382" max="5382" width="19.5703125" style="2" customWidth="1"/>
    <col min="5383" max="5384" width="17.42578125" style="2" customWidth="1"/>
    <col min="5385" max="5385" width="19.5703125" style="2" customWidth="1"/>
    <col min="5386" max="5386" width="15.85546875" style="2" customWidth="1"/>
    <col min="5387" max="5387" width="11.42578125" style="2" customWidth="1"/>
    <col min="5388" max="5390" width="0" style="2" hidden="1" customWidth="1"/>
    <col min="5391" max="5392" width="14.42578125" style="2" customWidth="1"/>
    <col min="5393" max="5393" width="11.7109375" style="2" customWidth="1"/>
    <col min="5394" max="5394" width="13.28515625" style="2" customWidth="1"/>
    <col min="5395" max="5395" width="10.5703125" style="2" bestFit="1" customWidth="1"/>
    <col min="5396" max="5396" width="13.28515625" style="2" customWidth="1"/>
    <col min="5397" max="5633" width="8.7109375" style="2"/>
    <col min="5634" max="5634" width="17.28515625" style="2" customWidth="1"/>
    <col min="5635" max="5635" width="12.5703125" style="2" customWidth="1"/>
    <col min="5636" max="5636" width="13" style="2" customWidth="1"/>
    <col min="5637" max="5637" width="13.42578125" style="2" customWidth="1"/>
    <col min="5638" max="5638" width="19.5703125" style="2" customWidth="1"/>
    <col min="5639" max="5640" width="17.42578125" style="2" customWidth="1"/>
    <col min="5641" max="5641" width="19.5703125" style="2" customWidth="1"/>
    <col min="5642" max="5642" width="15.85546875" style="2" customWidth="1"/>
    <col min="5643" max="5643" width="11.42578125" style="2" customWidth="1"/>
    <col min="5644" max="5646" width="0" style="2" hidden="1" customWidth="1"/>
    <col min="5647" max="5648" width="14.42578125" style="2" customWidth="1"/>
    <col min="5649" max="5649" width="11.7109375" style="2" customWidth="1"/>
    <col min="5650" max="5650" width="13.28515625" style="2" customWidth="1"/>
    <col min="5651" max="5651" width="10.5703125" style="2" bestFit="1" customWidth="1"/>
    <col min="5652" max="5652" width="13.28515625" style="2" customWidth="1"/>
    <col min="5653" max="5889" width="8.7109375" style="2"/>
    <col min="5890" max="5890" width="17.28515625" style="2" customWidth="1"/>
    <col min="5891" max="5891" width="12.5703125" style="2" customWidth="1"/>
    <col min="5892" max="5892" width="13" style="2" customWidth="1"/>
    <col min="5893" max="5893" width="13.42578125" style="2" customWidth="1"/>
    <col min="5894" max="5894" width="19.5703125" style="2" customWidth="1"/>
    <col min="5895" max="5896" width="17.42578125" style="2" customWidth="1"/>
    <col min="5897" max="5897" width="19.5703125" style="2" customWidth="1"/>
    <col min="5898" max="5898" width="15.85546875" style="2" customWidth="1"/>
    <col min="5899" max="5899" width="11.42578125" style="2" customWidth="1"/>
    <col min="5900" max="5902" width="0" style="2" hidden="1" customWidth="1"/>
    <col min="5903" max="5904" width="14.42578125" style="2" customWidth="1"/>
    <col min="5905" max="5905" width="11.7109375" style="2" customWidth="1"/>
    <col min="5906" max="5906" width="13.28515625" style="2" customWidth="1"/>
    <col min="5907" max="5907" width="10.5703125" style="2" bestFit="1" customWidth="1"/>
    <col min="5908" max="5908" width="13.28515625" style="2" customWidth="1"/>
    <col min="5909" max="6145" width="8.7109375" style="2"/>
    <col min="6146" max="6146" width="17.28515625" style="2" customWidth="1"/>
    <col min="6147" max="6147" width="12.5703125" style="2" customWidth="1"/>
    <col min="6148" max="6148" width="13" style="2" customWidth="1"/>
    <col min="6149" max="6149" width="13.42578125" style="2" customWidth="1"/>
    <col min="6150" max="6150" width="19.5703125" style="2" customWidth="1"/>
    <col min="6151" max="6152" width="17.42578125" style="2" customWidth="1"/>
    <col min="6153" max="6153" width="19.5703125" style="2" customWidth="1"/>
    <col min="6154" max="6154" width="15.85546875" style="2" customWidth="1"/>
    <col min="6155" max="6155" width="11.42578125" style="2" customWidth="1"/>
    <col min="6156" max="6158" width="0" style="2" hidden="1" customWidth="1"/>
    <col min="6159" max="6160" width="14.42578125" style="2" customWidth="1"/>
    <col min="6161" max="6161" width="11.7109375" style="2" customWidth="1"/>
    <col min="6162" max="6162" width="13.28515625" style="2" customWidth="1"/>
    <col min="6163" max="6163" width="10.5703125" style="2" bestFit="1" customWidth="1"/>
    <col min="6164" max="6164" width="13.28515625" style="2" customWidth="1"/>
    <col min="6165" max="6401" width="8.7109375" style="2"/>
    <col min="6402" max="6402" width="17.28515625" style="2" customWidth="1"/>
    <col min="6403" max="6403" width="12.5703125" style="2" customWidth="1"/>
    <col min="6404" max="6404" width="13" style="2" customWidth="1"/>
    <col min="6405" max="6405" width="13.42578125" style="2" customWidth="1"/>
    <col min="6406" max="6406" width="19.5703125" style="2" customWidth="1"/>
    <col min="6407" max="6408" width="17.42578125" style="2" customWidth="1"/>
    <col min="6409" max="6409" width="19.5703125" style="2" customWidth="1"/>
    <col min="6410" max="6410" width="15.85546875" style="2" customWidth="1"/>
    <col min="6411" max="6411" width="11.42578125" style="2" customWidth="1"/>
    <col min="6412" max="6414" width="0" style="2" hidden="1" customWidth="1"/>
    <col min="6415" max="6416" width="14.42578125" style="2" customWidth="1"/>
    <col min="6417" max="6417" width="11.7109375" style="2" customWidth="1"/>
    <col min="6418" max="6418" width="13.28515625" style="2" customWidth="1"/>
    <col min="6419" max="6419" width="10.5703125" style="2" bestFit="1" customWidth="1"/>
    <col min="6420" max="6420" width="13.28515625" style="2" customWidth="1"/>
    <col min="6421" max="6657" width="8.7109375" style="2"/>
    <col min="6658" max="6658" width="17.28515625" style="2" customWidth="1"/>
    <col min="6659" max="6659" width="12.5703125" style="2" customWidth="1"/>
    <col min="6660" max="6660" width="13" style="2" customWidth="1"/>
    <col min="6661" max="6661" width="13.42578125" style="2" customWidth="1"/>
    <col min="6662" max="6662" width="19.5703125" style="2" customWidth="1"/>
    <col min="6663" max="6664" width="17.42578125" style="2" customWidth="1"/>
    <col min="6665" max="6665" width="19.5703125" style="2" customWidth="1"/>
    <col min="6666" max="6666" width="15.85546875" style="2" customWidth="1"/>
    <col min="6667" max="6667" width="11.42578125" style="2" customWidth="1"/>
    <col min="6668" max="6670" width="0" style="2" hidden="1" customWidth="1"/>
    <col min="6671" max="6672" width="14.42578125" style="2" customWidth="1"/>
    <col min="6673" max="6673" width="11.7109375" style="2" customWidth="1"/>
    <col min="6674" max="6674" width="13.28515625" style="2" customWidth="1"/>
    <col min="6675" max="6675" width="10.5703125" style="2" bestFit="1" customWidth="1"/>
    <col min="6676" max="6676" width="13.28515625" style="2" customWidth="1"/>
    <col min="6677" max="6913" width="8.7109375" style="2"/>
    <col min="6914" max="6914" width="17.28515625" style="2" customWidth="1"/>
    <col min="6915" max="6915" width="12.5703125" style="2" customWidth="1"/>
    <col min="6916" max="6916" width="13" style="2" customWidth="1"/>
    <col min="6917" max="6917" width="13.42578125" style="2" customWidth="1"/>
    <col min="6918" max="6918" width="19.5703125" style="2" customWidth="1"/>
    <col min="6919" max="6920" width="17.42578125" style="2" customWidth="1"/>
    <col min="6921" max="6921" width="19.5703125" style="2" customWidth="1"/>
    <col min="6922" max="6922" width="15.85546875" style="2" customWidth="1"/>
    <col min="6923" max="6923" width="11.42578125" style="2" customWidth="1"/>
    <col min="6924" max="6926" width="0" style="2" hidden="1" customWidth="1"/>
    <col min="6927" max="6928" width="14.42578125" style="2" customWidth="1"/>
    <col min="6929" max="6929" width="11.7109375" style="2" customWidth="1"/>
    <col min="6930" max="6930" width="13.28515625" style="2" customWidth="1"/>
    <col min="6931" max="6931" width="10.5703125" style="2" bestFit="1" customWidth="1"/>
    <col min="6932" max="6932" width="13.28515625" style="2" customWidth="1"/>
    <col min="6933" max="7169" width="8.7109375" style="2"/>
    <col min="7170" max="7170" width="17.28515625" style="2" customWidth="1"/>
    <col min="7171" max="7171" width="12.5703125" style="2" customWidth="1"/>
    <col min="7172" max="7172" width="13" style="2" customWidth="1"/>
    <col min="7173" max="7173" width="13.42578125" style="2" customWidth="1"/>
    <col min="7174" max="7174" width="19.5703125" style="2" customWidth="1"/>
    <col min="7175" max="7176" width="17.42578125" style="2" customWidth="1"/>
    <col min="7177" max="7177" width="19.5703125" style="2" customWidth="1"/>
    <col min="7178" max="7178" width="15.85546875" style="2" customWidth="1"/>
    <col min="7179" max="7179" width="11.42578125" style="2" customWidth="1"/>
    <col min="7180" max="7182" width="0" style="2" hidden="1" customWidth="1"/>
    <col min="7183" max="7184" width="14.42578125" style="2" customWidth="1"/>
    <col min="7185" max="7185" width="11.7109375" style="2" customWidth="1"/>
    <col min="7186" max="7186" width="13.28515625" style="2" customWidth="1"/>
    <col min="7187" max="7187" width="10.5703125" style="2" bestFit="1" customWidth="1"/>
    <col min="7188" max="7188" width="13.28515625" style="2" customWidth="1"/>
    <col min="7189" max="7425" width="8.7109375" style="2"/>
    <col min="7426" max="7426" width="17.28515625" style="2" customWidth="1"/>
    <col min="7427" max="7427" width="12.5703125" style="2" customWidth="1"/>
    <col min="7428" max="7428" width="13" style="2" customWidth="1"/>
    <col min="7429" max="7429" width="13.42578125" style="2" customWidth="1"/>
    <col min="7430" max="7430" width="19.5703125" style="2" customWidth="1"/>
    <col min="7431" max="7432" width="17.42578125" style="2" customWidth="1"/>
    <col min="7433" max="7433" width="19.5703125" style="2" customWidth="1"/>
    <col min="7434" max="7434" width="15.85546875" style="2" customWidth="1"/>
    <col min="7435" max="7435" width="11.42578125" style="2" customWidth="1"/>
    <col min="7436" max="7438" width="0" style="2" hidden="1" customWidth="1"/>
    <col min="7439" max="7440" width="14.42578125" style="2" customWidth="1"/>
    <col min="7441" max="7441" width="11.7109375" style="2" customWidth="1"/>
    <col min="7442" max="7442" width="13.28515625" style="2" customWidth="1"/>
    <col min="7443" max="7443" width="10.5703125" style="2" bestFit="1" customWidth="1"/>
    <col min="7444" max="7444" width="13.28515625" style="2" customWidth="1"/>
    <col min="7445" max="7681" width="8.7109375" style="2"/>
    <col min="7682" max="7682" width="17.28515625" style="2" customWidth="1"/>
    <col min="7683" max="7683" width="12.5703125" style="2" customWidth="1"/>
    <col min="7684" max="7684" width="13" style="2" customWidth="1"/>
    <col min="7685" max="7685" width="13.42578125" style="2" customWidth="1"/>
    <col min="7686" max="7686" width="19.5703125" style="2" customWidth="1"/>
    <col min="7687" max="7688" width="17.42578125" style="2" customWidth="1"/>
    <col min="7689" max="7689" width="19.5703125" style="2" customWidth="1"/>
    <col min="7690" max="7690" width="15.85546875" style="2" customWidth="1"/>
    <col min="7691" max="7691" width="11.42578125" style="2" customWidth="1"/>
    <col min="7692" max="7694" width="0" style="2" hidden="1" customWidth="1"/>
    <col min="7695" max="7696" width="14.42578125" style="2" customWidth="1"/>
    <col min="7697" max="7697" width="11.7109375" style="2" customWidth="1"/>
    <col min="7698" max="7698" width="13.28515625" style="2" customWidth="1"/>
    <col min="7699" max="7699" width="10.5703125" style="2" bestFit="1" customWidth="1"/>
    <col min="7700" max="7700" width="13.28515625" style="2" customWidth="1"/>
    <col min="7701" max="7937" width="8.7109375" style="2"/>
    <col min="7938" max="7938" width="17.28515625" style="2" customWidth="1"/>
    <col min="7939" max="7939" width="12.5703125" style="2" customWidth="1"/>
    <col min="7940" max="7940" width="13" style="2" customWidth="1"/>
    <col min="7941" max="7941" width="13.42578125" style="2" customWidth="1"/>
    <col min="7942" max="7942" width="19.5703125" style="2" customWidth="1"/>
    <col min="7943" max="7944" width="17.42578125" style="2" customWidth="1"/>
    <col min="7945" max="7945" width="19.5703125" style="2" customWidth="1"/>
    <col min="7946" max="7946" width="15.85546875" style="2" customWidth="1"/>
    <col min="7947" max="7947" width="11.42578125" style="2" customWidth="1"/>
    <col min="7948" max="7950" width="0" style="2" hidden="1" customWidth="1"/>
    <col min="7951" max="7952" width="14.42578125" style="2" customWidth="1"/>
    <col min="7953" max="7953" width="11.7109375" style="2" customWidth="1"/>
    <col min="7954" max="7954" width="13.28515625" style="2" customWidth="1"/>
    <col min="7955" max="7955" width="10.5703125" style="2" bestFit="1" customWidth="1"/>
    <col min="7956" max="7956" width="13.28515625" style="2" customWidth="1"/>
    <col min="7957" max="8193" width="8.7109375" style="2"/>
    <col min="8194" max="8194" width="17.28515625" style="2" customWidth="1"/>
    <col min="8195" max="8195" width="12.5703125" style="2" customWidth="1"/>
    <col min="8196" max="8196" width="13" style="2" customWidth="1"/>
    <col min="8197" max="8197" width="13.42578125" style="2" customWidth="1"/>
    <col min="8198" max="8198" width="19.5703125" style="2" customWidth="1"/>
    <col min="8199" max="8200" width="17.42578125" style="2" customWidth="1"/>
    <col min="8201" max="8201" width="19.5703125" style="2" customWidth="1"/>
    <col min="8202" max="8202" width="15.85546875" style="2" customWidth="1"/>
    <col min="8203" max="8203" width="11.42578125" style="2" customWidth="1"/>
    <col min="8204" max="8206" width="0" style="2" hidden="1" customWidth="1"/>
    <col min="8207" max="8208" width="14.42578125" style="2" customWidth="1"/>
    <col min="8209" max="8209" width="11.7109375" style="2" customWidth="1"/>
    <col min="8210" max="8210" width="13.28515625" style="2" customWidth="1"/>
    <col min="8211" max="8211" width="10.5703125" style="2" bestFit="1" customWidth="1"/>
    <col min="8212" max="8212" width="13.28515625" style="2" customWidth="1"/>
    <col min="8213" max="8449" width="8.7109375" style="2"/>
    <col min="8450" max="8450" width="17.28515625" style="2" customWidth="1"/>
    <col min="8451" max="8451" width="12.5703125" style="2" customWidth="1"/>
    <col min="8452" max="8452" width="13" style="2" customWidth="1"/>
    <col min="8453" max="8453" width="13.42578125" style="2" customWidth="1"/>
    <col min="8454" max="8454" width="19.5703125" style="2" customWidth="1"/>
    <col min="8455" max="8456" width="17.42578125" style="2" customWidth="1"/>
    <col min="8457" max="8457" width="19.5703125" style="2" customWidth="1"/>
    <col min="8458" max="8458" width="15.85546875" style="2" customWidth="1"/>
    <col min="8459" max="8459" width="11.42578125" style="2" customWidth="1"/>
    <col min="8460" max="8462" width="0" style="2" hidden="1" customWidth="1"/>
    <col min="8463" max="8464" width="14.42578125" style="2" customWidth="1"/>
    <col min="8465" max="8465" width="11.7109375" style="2" customWidth="1"/>
    <col min="8466" max="8466" width="13.28515625" style="2" customWidth="1"/>
    <col min="8467" max="8467" width="10.5703125" style="2" bestFit="1" customWidth="1"/>
    <col min="8468" max="8468" width="13.28515625" style="2" customWidth="1"/>
    <col min="8469" max="8705" width="8.7109375" style="2"/>
    <col min="8706" max="8706" width="17.28515625" style="2" customWidth="1"/>
    <col min="8707" max="8707" width="12.5703125" style="2" customWidth="1"/>
    <col min="8708" max="8708" width="13" style="2" customWidth="1"/>
    <col min="8709" max="8709" width="13.42578125" style="2" customWidth="1"/>
    <col min="8710" max="8710" width="19.5703125" style="2" customWidth="1"/>
    <col min="8711" max="8712" width="17.42578125" style="2" customWidth="1"/>
    <col min="8713" max="8713" width="19.5703125" style="2" customWidth="1"/>
    <col min="8714" max="8714" width="15.85546875" style="2" customWidth="1"/>
    <col min="8715" max="8715" width="11.42578125" style="2" customWidth="1"/>
    <col min="8716" max="8718" width="0" style="2" hidden="1" customWidth="1"/>
    <col min="8719" max="8720" width="14.42578125" style="2" customWidth="1"/>
    <col min="8721" max="8721" width="11.7109375" style="2" customWidth="1"/>
    <col min="8722" max="8722" width="13.28515625" style="2" customWidth="1"/>
    <col min="8723" max="8723" width="10.5703125" style="2" bestFit="1" customWidth="1"/>
    <col min="8724" max="8724" width="13.28515625" style="2" customWidth="1"/>
    <col min="8725" max="8961" width="8.7109375" style="2"/>
    <col min="8962" max="8962" width="17.28515625" style="2" customWidth="1"/>
    <col min="8963" max="8963" width="12.5703125" style="2" customWidth="1"/>
    <col min="8964" max="8964" width="13" style="2" customWidth="1"/>
    <col min="8965" max="8965" width="13.42578125" style="2" customWidth="1"/>
    <col min="8966" max="8966" width="19.5703125" style="2" customWidth="1"/>
    <col min="8967" max="8968" width="17.42578125" style="2" customWidth="1"/>
    <col min="8969" max="8969" width="19.5703125" style="2" customWidth="1"/>
    <col min="8970" max="8970" width="15.85546875" style="2" customWidth="1"/>
    <col min="8971" max="8971" width="11.42578125" style="2" customWidth="1"/>
    <col min="8972" max="8974" width="0" style="2" hidden="1" customWidth="1"/>
    <col min="8975" max="8976" width="14.42578125" style="2" customWidth="1"/>
    <col min="8977" max="8977" width="11.7109375" style="2" customWidth="1"/>
    <col min="8978" max="8978" width="13.28515625" style="2" customWidth="1"/>
    <col min="8979" max="8979" width="10.5703125" style="2" bestFit="1" customWidth="1"/>
    <col min="8980" max="8980" width="13.28515625" style="2" customWidth="1"/>
    <col min="8981" max="9217" width="8.7109375" style="2"/>
    <col min="9218" max="9218" width="17.28515625" style="2" customWidth="1"/>
    <col min="9219" max="9219" width="12.5703125" style="2" customWidth="1"/>
    <col min="9220" max="9220" width="13" style="2" customWidth="1"/>
    <col min="9221" max="9221" width="13.42578125" style="2" customWidth="1"/>
    <col min="9222" max="9222" width="19.5703125" style="2" customWidth="1"/>
    <col min="9223" max="9224" width="17.42578125" style="2" customWidth="1"/>
    <col min="9225" max="9225" width="19.5703125" style="2" customWidth="1"/>
    <col min="9226" max="9226" width="15.85546875" style="2" customWidth="1"/>
    <col min="9227" max="9227" width="11.42578125" style="2" customWidth="1"/>
    <col min="9228" max="9230" width="0" style="2" hidden="1" customWidth="1"/>
    <col min="9231" max="9232" width="14.42578125" style="2" customWidth="1"/>
    <col min="9233" max="9233" width="11.7109375" style="2" customWidth="1"/>
    <col min="9234" max="9234" width="13.28515625" style="2" customWidth="1"/>
    <col min="9235" max="9235" width="10.5703125" style="2" bestFit="1" customWidth="1"/>
    <col min="9236" max="9236" width="13.28515625" style="2" customWidth="1"/>
    <col min="9237" max="9473" width="8.7109375" style="2"/>
    <col min="9474" max="9474" width="17.28515625" style="2" customWidth="1"/>
    <col min="9475" max="9475" width="12.5703125" style="2" customWidth="1"/>
    <col min="9476" max="9476" width="13" style="2" customWidth="1"/>
    <col min="9477" max="9477" width="13.42578125" style="2" customWidth="1"/>
    <col min="9478" max="9478" width="19.5703125" style="2" customWidth="1"/>
    <col min="9479" max="9480" width="17.42578125" style="2" customWidth="1"/>
    <col min="9481" max="9481" width="19.5703125" style="2" customWidth="1"/>
    <col min="9482" max="9482" width="15.85546875" style="2" customWidth="1"/>
    <col min="9483" max="9483" width="11.42578125" style="2" customWidth="1"/>
    <col min="9484" max="9486" width="0" style="2" hidden="1" customWidth="1"/>
    <col min="9487" max="9488" width="14.42578125" style="2" customWidth="1"/>
    <col min="9489" max="9489" width="11.7109375" style="2" customWidth="1"/>
    <col min="9490" max="9490" width="13.28515625" style="2" customWidth="1"/>
    <col min="9491" max="9491" width="10.5703125" style="2" bestFit="1" customWidth="1"/>
    <col min="9492" max="9492" width="13.28515625" style="2" customWidth="1"/>
    <col min="9493" max="9729" width="8.7109375" style="2"/>
    <col min="9730" max="9730" width="17.28515625" style="2" customWidth="1"/>
    <col min="9731" max="9731" width="12.5703125" style="2" customWidth="1"/>
    <col min="9732" max="9732" width="13" style="2" customWidth="1"/>
    <col min="9733" max="9733" width="13.42578125" style="2" customWidth="1"/>
    <col min="9734" max="9734" width="19.5703125" style="2" customWidth="1"/>
    <col min="9735" max="9736" width="17.42578125" style="2" customWidth="1"/>
    <col min="9737" max="9737" width="19.5703125" style="2" customWidth="1"/>
    <col min="9738" max="9738" width="15.85546875" style="2" customWidth="1"/>
    <col min="9739" max="9739" width="11.42578125" style="2" customWidth="1"/>
    <col min="9740" max="9742" width="0" style="2" hidden="1" customWidth="1"/>
    <col min="9743" max="9744" width="14.42578125" style="2" customWidth="1"/>
    <col min="9745" max="9745" width="11.7109375" style="2" customWidth="1"/>
    <col min="9746" max="9746" width="13.28515625" style="2" customWidth="1"/>
    <col min="9747" max="9747" width="10.5703125" style="2" bestFit="1" customWidth="1"/>
    <col min="9748" max="9748" width="13.28515625" style="2" customWidth="1"/>
    <col min="9749" max="9985" width="8.7109375" style="2"/>
    <col min="9986" max="9986" width="17.28515625" style="2" customWidth="1"/>
    <col min="9987" max="9987" width="12.5703125" style="2" customWidth="1"/>
    <col min="9988" max="9988" width="13" style="2" customWidth="1"/>
    <col min="9989" max="9989" width="13.42578125" style="2" customWidth="1"/>
    <col min="9990" max="9990" width="19.5703125" style="2" customWidth="1"/>
    <col min="9991" max="9992" width="17.42578125" style="2" customWidth="1"/>
    <col min="9993" max="9993" width="19.5703125" style="2" customWidth="1"/>
    <col min="9994" max="9994" width="15.85546875" style="2" customWidth="1"/>
    <col min="9995" max="9995" width="11.42578125" style="2" customWidth="1"/>
    <col min="9996" max="9998" width="0" style="2" hidden="1" customWidth="1"/>
    <col min="9999" max="10000" width="14.42578125" style="2" customWidth="1"/>
    <col min="10001" max="10001" width="11.7109375" style="2" customWidth="1"/>
    <col min="10002" max="10002" width="13.28515625" style="2" customWidth="1"/>
    <col min="10003" max="10003" width="10.5703125" style="2" bestFit="1" customWidth="1"/>
    <col min="10004" max="10004" width="13.28515625" style="2" customWidth="1"/>
    <col min="10005" max="10241" width="8.7109375" style="2"/>
    <col min="10242" max="10242" width="17.28515625" style="2" customWidth="1"/>
    <col min="10243" max="10243" width="12.5703125" style="2" customWidth="1"/>
    <col min="10244" max="10244" width="13" style="2" customWidth="1"/>
    <col min="10245" max="10245" width="13.42578125" style="2" customWidth="1"/>
    <col min="10246" max="10246" width="19.5703125" style="2" customWidth="1"/>
    <col min="10247" max="10248" width="17.42578125" style="2" customWidth="1"/>
    <col min="10249" max="10249" width="19.5703125" style="2" customWidth="1"/>
    <col min="10250" max="10250" width="15.85546875" style="2" customWidth="1"/>
    <col min="10251" max="10251" width="11.42578125" style="2" customWidth="1"/>
    <col min="10252" max="10254" width="0" style="2" hidden="1" customWidth="1"/>
    <col min="10255" max="10256" width="14.42578125" style="2" customWidth="1"/>
    <col min="10257" max="10257" width="11.7109375" style="2" customWidth="1"/>
    <col min="10258" max="10258" width="13.28515625" style="2" customWidth="1"/>
    <col min="10259" max="10259" width="10.5703125" style="2" bestFit="1" customWidth="1"/>
    <col min="10260" max="10260" width="13.28515625" style="2" customWidth="1"/>
    <col min="10261" max="10497" width="8.7109375" style="2"/>
    <col min="10498" max="10498" width="17.28515625" style="2" customWidth="1"/>
    <col min="10499" max="10499" width="12.5703125" style="2" customWidth="1"/>
    <col min="10500" max="10500" width="13" style="2" customWidth="1"/>
    <col min="10501" max="10501" width="13.42578125" style="2" customWidth="1"/>
    <col min="10502" max="10502" width="19.5703125" style="2" customWidth="1"/>
    <col min="10503" max="10504" width="17.42578125" style="2" customWidth="1"/>
    <col min="10505" max="10505" width="19.5703125" style="2" customWidth="1"/>
    <col min="10506" max="10506" width="15.85546875" style="2" customWidth="1"/>
    <col min="10507" max="10507" width="11.42578125" style="2" customWidth="1"/>
    <col min="10508" max="10510" width="0" style="2" hidden="1" customWidth="1"/>
    <col min="10511" max="10512" width="14.42578125" style="2" customWidth="1"/>
    <col min="10513" max="10513" width="11.7109375" style="2" customWidth="1"/>
    <col min="10514" max="10514" width="13.28515625" style="2" customWidth="1"/>
    <col min="10515" max="10515" width="10.5703125" style="2" bestFit="1" customWidth="1"/>
    <col min="10516" max="10516" width="13.28515625" style="2" customWidth="1"/>
    <col min="10517" max="10753" width="8.7109375" style="2"/>
    <col min="10754" max="10754" width="17.28515625" style="2" customWidth="1"/>
    <col min="10755" max="10755" width="12.5703125" style="2" customWidth="1"/>
    <col min="10756" max="10756" width="13" style="2" customWidth="1"/>
    <col min="10757" max="10757" width="13.42578125" style="2" customWidth="1"/>
    <col min="10758" max="10758" width="19.5703125" style="2" customWidth="1"/>
    <col min="10759" max="10760" width="17.42578125" style="2" customWidth="1"/>
    <col min="10761" max="10761" width="19.5703125" style="2" customWidth="1"/>
    <col min="10762" max="10762" width="15.85546875" style="2" customWidth="1"/>
    <col min="10763" max="10763" width="11.42578125" style="2" customWidth="1"/>
    <col min="10764" max="10766" width="0" style="2" hidden="1" customWidth="1"/>
    <col min="10767" max="10768" width="14.42578125" style="2" customWidth="1"/>
    <col min="10769" max="10769" width="11.7109375" style="2" customWidth="1"/>
    <col min="10770" max="10770" width="13.28515625" style="2" customWidth="1"/>
    <col min="10771" max="10771" width="10.5703125" style="2" bestFit="1" customWidth="1"/>
    <col min="10772" max="10772" width="13.28515625" style="2" customWidth="1"/>
    <col min="10773" max="11009" width="8.7109375" style="2"/>
    <col min="11010" max="11010" width="17.28515625" style="2" customWidth="1"/>
    <col min="11011" max="11011" width="12.5703125" style="2" customWidth="1"/>
    <col min="11012" max="11012" width="13" style="2" customWidth="1"/>
    <col min="11013" max="11013" width="13.42578125" style="2" customWidth="1"/>
    <col min="11014" max="11014" width="19.5703125" style="2" customWidth="1"/>
    <col min="11015" max="11016" width="17.42578125" style="2" customWidth="1"/>
    <col min="11017" max="11017" width="19.5703125" style="2" customWidth="1"/>
    <col min="11018" max="11018" width="15.85546875" style="2" customWidth="1"/>
    <col min="11019" max="11019" width="11.42578125" style="2" customWidth="1"/>
    <col min="11020" max="11022" width="0" style="2" hidden="1" customWidth="1"/>
    <col min="11023" max="11024" width="14.42578125" style="2" customWidth="1"/>
    <col min="11025" max="11025" width="11.7109375" style="2" customWidth="1"/>
    <col min="11026" max="11026" width="13.28515625" style="2" customWidth="1"/>
    <col min="11027" max="11027" width="10.5703125" style="2" bestFit="1" customWidth="1"/>
    <col min="11028" max="11028" width="13.28515625" style="2" customWidth="1"/>
    <col min="11029" max="11265" width="8.7109375" style="2"/>
    <col min="11266" max="11266" width="17.28515625" style="2" customWidth="1"/>
    <col min="11267" max="11267" width="12.5703125" style="2" customWidth="1"/>
    <col min="11268" max="11268" width="13" style="2" customWidth="1"/>
    <col min="11269" max="11269" width="13.42578125" style="2" customWidth="1"/>
    <col min="11270" max="11270" width="19.5703125" style="2" customWidth="1"/>
    <col min="11271" max="11272" width="17.42578125" style="2" customWidth="1"/>
    <col min="11273" max="11273" width="19.5703125" style="2" customWidth="1"/>
    <col min="11274" max="11274" width="15.85546875" style="2" customWidth="1"/>
    <col min="11275" max="11275" width="11.42578125" style="2" customWidth="1"/>
    <col min="11276" max="11278" width="0" style="2" hidden="1" customWidth="1"/>
    <col min="11279" max="11280" width="14.42578125" style="2" customWidth="1"/>
    <col min="11281" max="11281" width="11.7109375" style="2" customWidth="1"/>
    <col min="11282" max="11282" width="13.28515625" style="2" customWidth="1"/>
    <col min="11283" max="11283" width="10.5703125" style="2" bestFit="1" customWidth="1"/>
    <col min="11284" max="11284" width="13.28515625" style="2" customWidth="1"/>
    <col min="11285" max="11521" width="8.7109375" style="2"/>
    <col min="11522" max="11522" width="17.28515625" style="2" customWidth="1"/>
    <col min="11523" max="11523" width="12.5703125" style="2" customWidth="1"/>
    <col min="11524" max="11524" width="13" style="2" customWidth="1"/>
    <col min="11525" max="11525" width="13.42578125" style="2" customWidth="1"/>
    <col min="11526" max="11526" width="19.5703125" style="2" customWidth="1"/>
    <col min="11527" max="11528" width="17.42578125" style="2" customWidth="1"/>
    <col min="11529" max="11529" width="19.5703125" style="2" customWidth="1"/>
    <col min="11530" max="11530" width="15.85546875" style="2" customWidth="1"/>
    <col min="11531" max="11531" width="11.42578125" style="2" customWidth="1"/>
    <col min="11532" max="11534" width="0" style="2" hidden="1" customWidth="1"/>
    <col min="11535" max="11536" width="14.42578125" style="2" customWidth="1"/>
    <col min="11537" max="11537" width="11.7109375" style="2" customWidth="1"/>
    <col min="11538" max="11538" width="13.28515625" style="2" customWidth="1"/>
    <col min="11539" max="11539" width="10.5703125" style="2" bestFit="1" customWidth="1"/>
    <col min="11540" max="11540" width="13.28515625" style="2" customWidth="1"/>
    <col min="11541" max="11777" width="8.7109375" style="2"/>
    <col min="11778" max="11778" width="17.28515625" style="2" customWidth="1"/>
    <col min="11779" max="11779" width="12.5703125" style="2" customWidth="1"/>
    <col min="11780" max="11780" width="13" style="2" customWidth="1"/>
    <col min="11781" max="11781" width="13.42578125" style="2" customWidth="1"/>
    <col min="11782" max="11782" width="19.5703125" style="2" customWidth="1"/>
    <col min="11783" max="11784" width="17.42578125" style="2" customWidth="1"/>
    <col min="11785" max="11785" width="19.5703125" style="2" customWidth="1"/>
    <col min="11786" max="11786" width="15.85546875" style="2" customWidth="1"/>
    <col min="11787" max="11787" width="11.42578125" style="2" customWidth="1"/>
    <col min="11788" max="11790" width="0" style="2" hidden="1" customWidth="1"/>
    <col min="11791" max="11792" width="14.42578125" style="2" customWidth="1"/>
    <col min="11793" max="11793" width="11.7109375" style="2" customWidth="1"/>
    <col min="11794" max="11794" width="13.28515625" style="2" customWidth="1"/>
    <col min="11795" max="11795" width="10.5703125" style="2" bestFit="1" customWidth="1"/>
    <col min="11796" max="11796" width="13.28515625" style="2" customWidth="1"/>
    <col min="11797" max="12033" width="8.7109375" style="2"/>
    <col min="12034" max="12034" width="17.28515625" style="2" customWidth="1"/>
    <col min="12035" max="12035" width="12.5703125" style="2" customWidth="1"/>
    <col min="12036" max="12036" width="13" style="2" customWidth="1"/>
    <col min="12037" max="12037" width="13.42578125" style="2" customWidth="1"/>
    <col min="12038" max="12038" width="19.5703125" style="2" customWidth="1"/>
    <col min="12039" max="12040" width="17.42578125" style="2" customWidth="1"/>
    <col min="12041" max="12041" width="19.5703125" style="2" customWidth="1"/>
    <col min="12042" max="12042" width="15.85546875" style="2" customWidth="1"/>
    <col min="12043" max="12043" width="11.42578125" style="2" customWidth="1"/>
    <col min="12044" max="12046" width="0" style="2" hidden="1" customWidth="1"/>
    <col min="12047" max="12048" width="14.42578125" style="2" customWidth="1"/>
    <col min="12049" max="12049" width="11.7109375" style="2" customWidth="1"/>
    <col min="12050" max="12050" width="13.28515625" style="2" customWidth="1"/>
    <col min="12051" max="12051" width="10.5703125" style="2" bestFit="1" customWidth="1"/>
    <col min="12052" max="12052" width="13.28515625" style="2" customWidth="1"/>
    <col min="12053" max="12289" width="8.7109375" style="2"/>
    <col min="12290" max="12290" width="17.28515625" style="2" customWidth="1"/>
    <col min="12291" max="12291" width="12.5703125" style="2" customWidth="1"/>
    <col min="12292" max="12292" width="13" style="2" customWidth="1"/>
    <col min="12293" max="12293" width="13.42578125" style="2" customWidth="1"/>
    <col min="12294" max="12294" width="19.5703125" style="2" customWidth="1"/>
    <col min="12295" max="12296" width="17.42578125" style="2" customWidth="1"/>
    <col min="12297" max="12297" width="19.5703125" style="2" customWidth="1"/>
    <col min="12298" max="12298" width="15.85546875" style="2" customWidth="1"/>
    <col min="12299" max="12299" width="11.42578125" style="2" customWidth="1"/>
    <col min="12300" max="12302" width="0" style="2" hidden="1" customWidth="1"/>
    <col min="12303" max="12304" width="14.42578125" style="2" customWidth="1"/>
    <col min="12305" max="12305" width="11.7109375" style="2" customWidth="1"/>
    <col min="12306" max="12306" width="13.28515625" style="2" customWidth="1"/>
    <col min="12307" max="12307" width="10.5703125" style="2" bestFit="1" customWidth="1"/>
    <col min="12308" max="12308" width="13.28515625" style="2" customWidth="1"/>
    <col min="12309" max="12545" width="8.7109375" style="2"/>
    <col min="12546" max="12546" width="17.28515625" style="2" customWidth="1"/>
    <col min="12547" max="12547" width="12.5703125" style="2" customWidth="1"/>
    <col min="12548" max="12548" width="13" style="2" customWidth="1"/>
    <col min="12549" max="12549" width="13.42578125" style="2" customWidth="1"/>
    <col min="12550" max="12550" width="19.5703125" style="2" customWidth="1"/>
    <col min="12551" max="12552" width="17.42578125" style="2" customWidth="1"/>
    <col min="12553" max="12553" width="19.5703125" style="2" customWidth="1"/>
    <col min="12554" max="12554" width="15.85546875" style="2" customWidth="1"/>
    <col min="12555" max="12555" width="11.42578125" style="2" customWidth="1"/>
    <col min="12556" max="12558" width="0" style="2" hidden="1" customWidth="1"/>
    <col min="12559" max="12560" width="14.42578125" style="2" customWidth="1"/>
    <col min="12561" max="12561" width="11.7109375" style="2" customWidth="1"/>
    <col min="12562" max="12562" width="13.28515625" style="2" customWidth="1"/>
    <col min="12563" max="12563" width="10.5703125" style="2" bestFit="1" customWidth="1"/>
    <col min="12564" max="12564" width="13.28515625" style="2" customWidth="1"/>
    <col min="12565" max="12801" width="8.7109375" style="2"/>
    <col min="12802" max="12802" width="17.28515625" style="2" customWidth="1"/>
    <col min="12803" max="12803" width="12.5703125" style="2" customWidth="1"/>
    <col min="12804" max="12804" width="13" style="2" customWidth="1"/>
    <col min="12805" max="12805" width="13.42578125" style="2" customWidth="1"/>
    <col min="12806" max="12806" width="19.5703125" style="2" customWidth="1"/>
    <col min="12807" max="12808" width="17.42578125" style="2" customWidth="1"/>
    <col min="12809" max="12809" width="19.5703125" style="2" customWidth="1"/>
    <col min="12810" max="12810" width="15.85546875" style="2" customWidth="1"/>
    <col min="12811" max="12811" width="11.42578125" style="2" customWidth="1"/>
    <col min="12812" max="12814" width="0" style="2" hidden="1" customWidth="1"/>
    <col min="12815" max="12816" width="14.42578125" style="2" customWidth="1"/>
    <col min="12817" max="12817" width="11.7109375" style="2" customWidth="1"/>
    <col min="12818" max="12818" width="13.28515625" style="2" customWidth="1"/>
    <col min="12819" max="12819" width="10.5703125" style="2" bestFit="1" customWidth="1"/>
    <col min="12820" max="12820" width="13.28515625" style="2" customWidth="1"/>
    <col min="12821" max="13057" width="8.7109375" style="2"/>
    <col min="13058" max="13058" width="17.28515625" style="2" customWidth="1"/>
    <col min="13059" max="13059" width="12.5703125" style="2" customWidth="1"/>
    <col min="13060" max="13060" width="13" style="2" customWidth="1"/>
    <col min="13061" max="13061" width="13.42578125" style="2" customWidth="1"/>
    <col min="13062" max="13062" width="19.5703125" style="2" customWidth="1"/>
    <col min="13063" max="13064" width="17.42578125" style="2" customWidth="1"/>
    <col min="13065" max="13065" width="19.5703125" style="2" customWidth="1"/>
    <col min="13066" max="13066" width="15.85546875" style="2" customWidth="1"/>
    <col min="13067" max="13067" width="11.42578125" style="2" customWidth="1"/>
    <col min="13068" max="13070" width="0" style="2" hidden="1" customWidth="1"/>
    <col min="13071" max="13072" width="14.42578125" style="2" customWidth="1"/>
    <col min="13073" max="13073" width="11.7109375" style="2" customWidth="1"/>
    <col min="13074" max="13074" width="13.28515625" style="2" customWidth="1"/>
    <col min="13075" max="13075" width="10.5703125" style="2" bestFit="1" customWidth="1"/>
    <col min="13076" max="13076" width="13.28515625" style="2" customWidth="1"/>
    <col min="13077" max="13313" width="8.7109375" style="2"/>
    <col min="13314" max="13314" width="17.28515625" style="2" customWidth="1"/>
    <col min="13315" max="13315" width="12.5703125" style="2" customWidth="1"/>
    <col min="13316" max="13316" width="13" style="2" customWidth="1"/>
    <col min="13317" max="13317" width="13.42578125" style="2" customWidth="1"/>
    <col min="13318" max="13318" width="19.5703125" style="2" customWidth="1"/>
    <col min="13319" max="13320" width="17.42578125" style="2" customWidth="1"/>
    <col min="13321" max="13321" width="19.5703125" style="2" customWidth="1"/>
    <col min="13322" max="13322" width="15.85546875" style="2" customWidth="1"/>
    <col min="13323" max="13323" width="11.42578125" style="2" customWidth="1"/>
    <col min="13324" max="13326" width="0" style="2" hidden="1" customWidth="1"/>
    <col min="13327" max="13328" width="14.42578125" style="2" customWidth="1"/>
    <col min="13329" max="13329" width="11.7109375" style="2" customWidth="1"/>
    <col min="13330" max="13330" width="13.28515625" style="2" customWidth="1"/>
    <col min="13331" max="13331" width="10.5703125" style="2" bestFit="1" customWidth="1"/>
    <col min="13332" max="13332" width="13.28515625" style="2" customWidth="1"/>
    <col min="13333" max="13569" width="8.7109375" style="2"/>
    <col min="13570" max="13570" width="17.28515625" style="2" customWidth="1"/>
    <col min="13571" max="13571" width="12.5703125" style="2" customWidth="1"/>
    <col min="13572" max="13572" width="13" style="2" customWidth="1"/>
    <col min="13573" max="13573" width="13.42578125" style="2" customWidth="1"/>
    <col min="13574" max="13574" width="19.5703125" style="2" customWidth="1"/>
    <col min="13575" max="13576" width="17.42578125" style="2" customWidth="1"/>
    <col min="13577" max="13577" width="19.5703125" style="2" customWidth="1"/>
    <col min="13578" max="13578" width="15.85546875" style="2" customWidth="1"/>
    <col min="13579" max="13579" width="11.42578125" style="2" customWidth="1"/>
    <col min="13580" max="13582" width="0" style="2" hidden="1" customWidth="1"/>
    <col min="13583" max="13584" width="14.42578125" style="2" customWidth="1"/>
    <col min="13585" max="13585" width="11.7109375" style="2" customWidth="1"/>
    <col min="13586" max="13586" width="13.28515625" style="2" customWidth="1"/>
    <col min="13587" max="13587" width="10.5703125" style="2" bestFit="1" customWidth="1"/>
    <col min="13588" max="13588" width="13.28515625" style="2" customWidth="1"/>
    <col min="13589" max="13825" width="8.7109375" style="2"/>
    <col min="13826" max="13826" width="17.28515625" style="2" customWidth="1"/>
    <col min="13827" max="13827" width="12.5703125" style="2" customWidth="1"/>
    <col min="13828" max="13828" width="13" style="2" customWidth="1"/>
    <col min="13829" max="13829" width="13.42578125" style="2" customWidth="1"/>
    <col min="13830" max="13830" width="19.5703125" style="2" customWidth="1"/>
    <col min="13831" max="13832" width="17.42578125" style="2" customWidth="1"/>
    <col min="13833" max="13833" width="19.5703125" style="2" customWidth="1"/>
    <col min="13834" max="13834" width="15.85546875" style="2" customWidth="1"/>
    <col min="13835" max="13835" width="11.42578125" style="2" customWidth="1"/>
    <col min="13836" max="13838" width="0" style="2" hidden="1" customWidth="1"/>
    <col min="13839" max="13840" width="14.42578125" style="2" customWidth="1"/>
    <col min="13841" max="13841" width="11.7109375" style="2" customWidth="1"/>
    <col min="13842" max="13842" width="13.28515625" style="2" customWidth="1"/>
    <col min="13843" max="13843" width="10.5703125" style="2" bestFit="1" customWidth="1"/>
    <col min="13844" max="13844" width="13.28515625" style="2" customWidth="1"/>
    <col min="13845" max="14081" width="8.7109375" style="2"/>
    <col min="14082" max="14082" width="17.28515625" style="2" customWidth="1"/>
    <col min="14083" max="14083" width="12.5703125" style="2" customWidth="1"/>
    <col min="14084" max="14084" width="13" style="2" customWidth="1"/>
    <col min="14085" max="14085" width="13.42578125" style="2" customWidth="1"/>
    <col min="14086" max="14086" width="19.5703125" style="2" customWidth="1"/>
    <col min="14087" max="14088" width="17.42578125" style="2" customWidth="1"/>
    <col min="14089" max="14089" width="19.5703125" style="2" customWidth="1"/>
    <col min="14090" max="14090" width="15.85546875" style="2" customWidth="1"/>
    <col min="14091" max="14091" width="11.42578125" style="2" customWidth="1"/>
    <col min="14092" max="14094" width="0" style="2" hidden="1" customWidth="1"/>
    <col min="14095" max="14096" width="14.42578125" style="2" customWidth="1"/>
    <col min="14097" max="14097" width="11.7109375" style="2" customWidth="1"/>
    <col min="14098" max="14098" width="13.28515625" style="2" customWidth="1"/>
    <col min="14099" max="14099" width="10.5703125" style="2" bestFit="1" customWidth="1"/>
    <col min="14100" max="14100" width="13.28515625" style="2" customWidth="1"/>
    <col min="14101" max="14337" width="8.7109375" style="2"/>
    <col min="14338" max="14338" width="17.28515625" style="2" customWidth="1"/>
    <col min="14339" max="14339" width="12.5703125" style="2" customWidth="1"/>
    <col min="14340" max="14340" width="13" style="2" customWidth="1"/>
    <col min="14341" max="14341" width="13.42578125" style="2" customWidth="1"/>
    <col min="14342" max="14342" width="19.5703125" style="2" customWidth="1"/>
    <col min="14343" max="14344" width="17.42578125" style="2" customWidth="1"/>
    <col min="14345" max="14345" width="19.5703125" style="2" customWidth="1"/>
    <col min="14346" max="14346" width="15.85546875" style="2" customWidth="1"/>
    <col min="14347" max="14347" width="11.42578125" style="2" customWidth="1"/>
    <col min="14348" max="14350" width="0" style="2" hidden="1" customWidth="1"/>
    <col min="14351" max="14352" width="14.42578125" style="2" customWidth="1"/>
    <col min="14353" max="14353" width="11.7109375" style="2" customWidth="1"/>
    <col min="14354" max="14354" width="13.28515625" style="2" customWidth="1"/>
    <col min="14355" max="14355" width="10.5703125" style="2" bestFit="1" customWidth="1"/>
    <col min="14356" max="14356" width="13.28515625" style="2" customWidth="1"/>
    <col min="14357" max="14593" width="8.7109375" style="2"/>
    <col min="14594" max="14594" width="17.28515625" style="2" customWidth="1"/>
    <col min="14595" max="14595" width="12.5703125" style="2" customWidth="1"/>
    <col min="14596" max="14596" width="13" style="2" customWidth="1"/>
    <col min="14597" max="14597" width="13.42578125" style="2" customWidth="1"/>
    <col min="14598" max="14598" width="19.5703125" style="2" customWidth="1"/>
    <col min="14599" max="14600" width="17.42578125" style="2" customWidth="1"/>
    <col min="14601" max="14601" width="19.5703125" style="2" customWidth="1"/>
    <col min="14602" max="14602" width="15.85546875" style="2" customWidth="1"/>
    <col min="14603" max="14603" width="11.42578125" style="2" customWidth="1"/>
    <col min="14604" max="14606" width="0" style="2" hidden="1" customWidth="1"/>
    <col min="14607" max="14608" width="14.42578125" style="2" customWidth="1"/>
    <col min="14609" max="14609" width="11.7109375" style="2" customWidth="1"/>
    <col min="14610" max="14610" width="13.28515625" style="2" customWidth="1"/>
    <col min="14611" max="14611" width="10.5703125" style="2" bestFit="1" customWidth="1"/>
    <col min="14612" max="14612" width="13.28515625" style="2" customWidth="1"/>
    <col min="14613" max="14849" width="8.7109375" style="2"/>
    <col min="14850" max="14850" width="17.28515625" style="2" customWidth="1"/>
    <col min="14851" max="14851" width="12.5703125" style="2" customWidth="1"/>
    <col min="14852" max="14852" width="13" style="2" customWidth="1"/>
    <col min="14853" max="14853" width="13.42578125" style="2" customWidth="1"/>
    <col min="14854" max="14854" width="19.5703125" style="2" customWidth="1"/>
    <col min="14855" max="14856" width="17.42578125" style="2" customWidth="1"/>
    <col min="14857" max="14857" width="19.5703125" style="2" customWidth="1"/>
    <col min="14858" max="14858" width="15.85546875" style="2" customWidth="1"/>
    <col min="14859" max="14859" width="11.42578125" style="2" customWidth="1"/>
    <col min="14860" max="14862" width="0" style="2" hidden="1" customWidth="1"/>
    <col min="14863" max="14864" width="14.42578125" style="2" customWidth="1"/>
    <col min="14865" max="14865" width="11.7109375" style="2" customWidth="1"/>
    <col min="14866" max="14866" width="13.28515625" style="2" customWidth="1"/>
    <col min="14867" max="14867" width="10.5703125" style="2" bestFit="1" customWidth="1"/>
    <col min="14868" max="14868" width="13.28515625" style="2" customWidth="1"/>
    <col min="14869" max="15105" width="8.7109375" style="2"/>
    <col min="15106" max="15106" width="17.28515625" style="2" customWidth="1"/>
    <col min="15107" max="15107" width="12.5703125" style="2" customWidth="1"/>
    <col min="15108" max="15108" width="13" style="2" customWidth="1"/>
    <col min="15109" max="15109" width="13.42578125" style="2" customWidth="1"/>
    <col min="15110" max="15110" width="19.5703125" style="2" customWidth="1"/>
    <col min="15111" max="15112" width="17.42578125" style="2" customWidth="1"/>
    <col min="15113" max="15113" width="19.5703125" style="2" customWidth="1"/>
    <col min="15114" max="15114" width="15.85546875" style="2" customWidth="1"/>
    <col min="15115" max="15115" width="11.42578125" style="2" customWidth="1"/>
    <col min="15116" max="15118" width="0" style="2" hidden="1" customWidth="1"/>
    <col min="15119" max="15120" width="14.42578125" style="2" customWidth="1"/>
    <col min="15121" max="15121" width="11.7109375" style="2" customWidth="1"/>
    <col min="15122" max="15122" width="13.28515625" style="2" customWidth="1"/>
    <col min="15123" max="15123" width="10.5703125" style="2" bestFit="1" customWidth="1"/>
    <col min="15124" max="15124" width="13.28515625" style="2" customWidth="1"/>
    <col min="15125" max="15361" width="8.7109375" style="2"/>
    <col min="15362" max="15362" width="17.28515625" style="2" customWidth="1"/>
    <col min="15363" max="15363" width="12.5703125" style="2" customWidth="1"/>
    <col min="15364" max="15364" width="13" style="2" customWidth="1"/>
    <col min="15365" max="15365" width="13.42578125" style="2" customWidth="1"/>
    <col min="15366" max="15366" width="19.5703125" style="2" customWidth="1"/>
    <col min="15367" max="15368" width="17.42578125" style="2" customWidth="1"/>
    <col min="15369" max="15369" width="19.5703125" style="2" customWidth="1"/>
    <col min="15370" max="15370" width="15.85546875" style="2" customWidth="1"/>
    <col min="15371" max="15371" width="11.42578125" style="2" customWidth="1"/>
    <col min="15372" max="15374" width="0" style="2" hidden="1" customWidth="1"/>
    <col min="15375" max="15376" width="14.42578125" style="2" customWidth="1"/>
    <col min="15377" max="15377" width="11.7109375" style="2" customWidth="1"/>
    <col min="15378" max="15378" width="13.28515625" style="2" customWidth="1"/>
    <col min="15379" max="15379" width="10.5703125" style="2" bestFit="1" customWidth="1"/>
    <col min="15380" max="15380" width="13.28515625" style="2" customWidth="1"/>
    <col min="15381" max="15617" width="8.7109375" style="2"/>
    <col min="15618" max="15618" width="17.28515625" style="2" customWidth="1"/>
    <col min="15619" max="15619" width="12.5703125" style="2" customWidth="1"/>
    <col min="15620" max="15620" width="13" style="2" customWidth="1"/>
    <col min="15621" max="15621" width="13.42578125" style="2" customWidth="1"/>
    <col min="15622" max="15622" width="19.5703125" style="2" customWidth="1"/>
    <col min="15623" max="15624" width="17.42578125" style="2" customWidth="1"/>
    <col min="15625" max="15625" width="19.5703125" style="2" customWidth="1"/>
    <col min="15626" max="15626" width="15.85546875" style="2" customWidth="1"/>
    <col min="15627" max="15627" width="11.42578125" style="2" customWidth="1"/>
    <col min="15628" max="15630" width="0" style="2" hidden="1" customWidth="1"/>
    <col min="15631" max="15632" width="14.42578125" style="2" customWidth="1"/>
    <col min="15633" max="15633" width="11.7109375" style="2" customWidth="1"/>
    <col min="15634" max="15634" width="13.28515625" style="2" customWidth="1"/>
    <col min="15635" max="15635" width="10.5703125" style="2" bestFit="1" customWidth="1"/>
    <col min="15636" max="15636" width="13.28515625" style="2" customWidth="1"/>
    <col min="15637" max="15873" width="8.7109375" style="2"/>
    <col min="15874" max="15874" width="17.28515625" style="2" customWidth="1"/>
    <col min="15875" max="15875" width="12.5703125" style="2" customWidth="1"/>
    <col min="15876" max="15876" width="13" style="2" customWidth="1"/>
    <col min="15877" max="15877" width="13.42578125" style="2" customWidth="1"/>
    <col min="15878" max="15878" width="19.5703125" style="2" customWidth="1"/>
    <col min="15879" max="15880" width="17.42578125" style="2" customWidth="1"/>
    <col min="15881" max="15881" width="19.5703125" style="2" customWidth="1"/>
    <col min="15882" max="15882" width="15.85546875" style="2" customWidth="1"/>
    <col min="15883" max="15883" width="11.42578125" style="2" customWidth="1"/>
    <col min="15884" max="15886" width="0" style="2" hidden="1" customWidth="1"/>
    <col min="15887" max="15888" width="14.42578125" style="2" customWidth="1"/>
    <col min="15889" max="15889" width="11.7109375" style="2" customWidth="1"/>
    <col min="15890" max="15890" width="13.28515625" style="2" customWidth="1"/>
    <col min="15891" max="15891" width="10.5703125" style="2" bestFit="1" customWidth="1"/>
    <col min="15892" max="15892" width="13.28515625" style="2" customWidth="1"/>
    <col min="15893" max="16129" width="8.7109375" style="2"/>
    <col min="16130" max="16130" width="17.28515625" style="2" customWidth="1"/>
    <col min="16131" max="16131" width="12.5703125" style="2" customWidth="1"/>
    <col min="16132" max="16132" width="13" style="2" customWidth="1"/>
    <col min="16133" max="16133" width="13.42578125" style="2" customWidth="1"/>
    <col min="16134" max="16134" width="19.5703125" style="2" customWidth="1"/>
    <col min="16135" max="16136" width="17.42578125" style="2" customWidth="1"/>
    <col min="16137" max="16137" width="19.5703125" style="2" customWidth="1"/>
    <col min="16138" max="16138" width="15.85546875" style="2" customWidth="1"/>
    <col min="16139" max="16139" width="11.42578125" style="2" customWidth="1"/>
    <col min="16140" max="16142" width="0" style="2" hidden="1" customWidth="1"/>
    <col min="16143" max="16144" width="14.42578125" style="2" customWidth="1"/>
    <col min="16145" max="16145" width="11.7109375" style="2" customWidth="1"/>
    <col min="16146" max="16146" width="13.28515625" style="2" customWidth="1"/>
    <col min="16147" max="16147" width="10.5703125" style="2" bestFit="1" customWidth="1"/>
    <col min="16148" max="16148" width="13.28515625" style="2" customWidth="1"/>
    <col min="16149" max="16384" width="8.7109375" style="2"/>
  </cols>
  <sheetData>
    <row r="2" spans="1:20" ht="21">
      <c r="A2" s="1" t="s">
        <v>0</v>
      </c>
    </row>
    <row r="3" spans="1:20">
      <c r="A3" s="3" t="str">
        <f>'[47]Air Bawah Tanah'!A3</f>
        <v>Bulan: April 2020</v>
      </c>
      <c r="P3" s="4"/>
    </row>
    <row r="4" spans="1:20">
      <c r="L4" s="2" t="s">
        <v>1</v>
      </c>
      <c r="M4" s="2" t="s">
        <v>2</v>
      </c>
    </row>
    <row r="5" spans="1:20" ht="32.25" customHeight="1">
      <c r="A5" s="5" t="s">
        <v>3</v>
      </c>
      <c r="B5" s="5" t="s">
        <v>4</v>
      </c>
      <c r="C5" s="5" t="s">
        <v>5</v>
      </c>
      <c r="D5" s="5" t="s">
        <v>25</v>
      </c>
      <c r="E5" s="6" t="s">
        <v>6</v>
      </c>
      <c r="F5" s="7" t="s">
        <v>7</v>
      </c>
      <c r="G5" s="8" t="s">
        <v>8</v>
      </c>
      <c r="H5" s="9" t="s">
        <v>9</v>
      </c>
      <c r="I5" s="10" t="s">
        <v>10</v>
      </c>
      <c r="J5" s="6" t="s">
        <v>11</v>
      </c>
      <c r="L5" s="11">
        <v>3400</v>
      </c>
      <c r="M5" s="11">
        <v>12000</v>
      </c>
      <c r="O5" s="12" t="s">
        <v>12</v>
      </c>
      <c r="P5" s="12"/>
    </row>
    <row r="6" spans="1:20" ht="24.95" customHeight="1">
      <c r="A6" s="13" t="s">
        <v>13</v>
      </c>
      <c r="B6" s="47" t="s">
        <v>23</v>
      </c>
      <c r="C6" s="48" t="s">
        <v>23</v>
      </c>
      <c r="D6" s="23" t="s">
        <v>23</v>
      </c>
      <c r="E6" s="23" t="s">
        <v>23</v>
      </c>
      <c r="F6" s="17"/>
      <c r="G6" s="17"/>
      <c r="H6" s="17"/>
      <c r="I6" s="20">
        <f t="shared" ref="I6:I12" si="0">(F6*3850)+(G6*16500)+(H6*19500)</f>
        <v>0</v>
      </c>
      <c r="J6" s="21" t="e">
        <f>I6/E6</f>
        <v>#VALUE!</v>
      </c>
      <c r="L6" s="11">
        <f>F6*$L$5</f>
        <v>0</v>
      </c>
      <c r="M6" s="11">
        <f>G6*$M$5</f>
        <v>0</v>
      </c>
      <c r="N6" s="11">
        <f>L6+M6</f>
        <v>0</v>
      </c>
      <c r="O6" s="22">
        <f>F6/30</f>
        <v>0</v>
      </c>
      <c r="P6" s="22">
        <f>O6*220</f>
        <v>0</v>
      </c>
      <c r="Q6" s="22">
        <f t="shared" ref="Q6:Q11" si="1">G6/30</f>
        <v>0</v>
      </c>
      <c r="R6" s="22">
        <f t="shared" ref="R6:R11" si="2">Q6*220</f>
        <v>0</v>
      </c>
      <c r="S6" s="4"/>
    </row>
    <row r="7" spans="1:20" ht="24.95" customHeight="1">
      <c r="A7" s="13" t="s">
        <v>14</v>
      </c>
      <c r="B7" s="47" t="s">
        <v>23</v>
      </c>
      <c r="C7" s="23" t="s">
        <v>23</v>
      </c>
      <c r="D7" s="23" t="s">
        <v>23</v>
      </c>
      <c r="E7" s="23" t="s">
        <v>23</v>
      </c>
      <c r="F7" s="50"/>
      <c r="G7" s="24"/>
      <c r="H7" s="51"/>
      <c r="I7" s="27">
        <f t="shared" si="0"/>
        <v>0</v>
      </c>
      <c r="J7" s="21">
        <v>0</v>
      </c>
      <c r="L7" s="11">
        <f>F7*$L$5</f>
        <v>0</v>
      </c>
      <c r="M7" s="2">
        <v>0</v>
      </c>
      <c r="N7" s="11">
        <f>L7+M7</f>
        <v>0</v>
      </c>
      <c r="O7" s="22"/>
      <c r="P7" s="22"/>
      <c r="Q7" s="22">
        <f t="shared" si="1"/>
        <v>0</v>
      </c>
      <c r="R7" s="22">
        <f t="shared" si="2"/>
        <v>0</v>
      </c>
    </row>
    <row r="8" spans="1:20" ht="24.95" customHeight="1">
      <c r="A8" s="13" t="s">
        <v>17</v>
      </c>
      <c r="B8" s="52">
        <v>6.1</v>
      </c>
      <c r="C8" s="53">
        <v>6.75</v>
      </c>
      <c r="D8" s="23">
        <f t="shared" ref="D8:D11" si="3">E8*1000/2592000</f>
        <v>10.28806712962963</v>
      </c>
      <c r="E8" s="32">
        <v>26666.67</v>
      </c>
      <c r="F8" s="24">
        <v>350</v>
      </c>
      <c r="G8" s="28"/>
      <c r="H8" s="29">
        <v>50</v>
      </c>
      <c r="I8" s="27">
        <f t="shared" si="0"/>
        <v>2322500</v>
      </c>
      <c r="J8" s="21">
        <f>I8/E8</f>
        <v>87.093739113282624</v>
      </c>
      <c r="L8" s="11">
        <f>F8*$L$5</f>
        <v>1190000</v>
      </c>
      <c r="M8" s="11">
        <f>G8*$M$5</f>
        <v>0</v>
      </c>
      <c r="N8" s="11">
        <f>L8+M8</f>
        <v>1190000</v>
      </c>
      <c r="O8" s="22">
        <f>F8/30</f>
        <v>11.666666666666666</v>
      </c>
      <c r="P8" s="22">
        <f>O8*220</f>
        <v>2566.6666666666665</v>
      </c>
      <c r="Q8" s="22">
        <f t="shared" si="1"/>
        <v>0</v>
      </c>
      <c r="R8" s="22">
        <f t="shared" si="2"/>
        <v>0</v>
      </c>
    </row>
    <row r="9" spans="1:20" ht="24.95" customHeight="1">
      <c r="A9" s="13" t="s">
        <v>18</v>
      </c>
      <c r="B9" s="54" t="s">
        <v>23</v>
      </c>
      <c r="C9" s="55" t="s">
        <v>23</v>
      </c>
      <c r="D9" s="23" t="s">
        <v>23</v>
      </c>
      <c r="E9" s="55" t="s">
        <v>23</v>
      </c>
      <c r="F9" s="24"/>
      <c r="G9" s="28"/>
      <c r="H9" s="29"/>
      <c r="I9" s="27">
        <f>(F9*3850)+(G9*16500)+(H9*19500)</f>
        <v>0</v>
      </c>
      <c r="J9" s="21">
        <v>0</v>
      </c>
      <c r="L9" s="11">
        <f>F9*$L$5</f>
        <v>0</v>
      </c>
      <c r="M9" s="31">
        <v>0</v>
      </c>
      <c r="N9" s="11">
        <f>L9+M9</f>
        <v>0</v>
      </c>
      <c r="O9" s="22"/>
      <c r="P9" s="22"/>
      <c r="Q9" s="22">
        <f t="shared" si="1"/>
        <v>0</v>
      </c>
      <c r="R9" s="22">
        <f t="shared" si="2"/>
        <v>0</v>
      </c>
    </row>
    <row r="10" spans="1:20" ht="24.95" customHeight="1">
      <c r="A10" s="13" t="s">
        <v>19</v>
      </c>
      <c r="B10" s="52">
        <v>6.37</v>
      </c>
      <c r="C10" s="53">
        <v>8.89</v>
      </c>
      <c r="D10" s="23">
        <f t="shared" si="3"/>
        <v>4.4091705246913584</v>
      </c>
      <c r="E10" s="32">
        <v>11428.57</v>
      </c>
      <c r="F10" s="24">
        <v>350</v>
      </c>
      <c r="G10" s="28"/>
      <c r="H10" s="29">
        <v>50</v>
      </c>
      <c r="I10" s="27">
        <f t="shared" si="0"/>
        <v>2322500</v>
      </c>
      <c r="J10" s="21">
        <f>I10/E10</f>
        <v>203.21877540234692</v>
      </c>
      <c r="L10" s="11">
        <f>F10*$L$5</f>
        <v>1190000</v>
      </c>
      <c r="M10" s="31"/>
      <c r="N10" s="11"/>
      <c r="O10" s="22">
        <f>F10/30</f>
        <v>11.666666666666666</v>
      </c>
      <c r="P10" s="22">
        <f>O10*220</f>
        <v>2566.6666666666665</v>
      </c>
      <c r="Q10" s="22">
        <f t="shared" si="1"/>
        <v>0</v>
      </c>
      <c r="R10" s="22">
        <f t="shared" si="2"/>
        <v>0</v>
      </c>
    </row>
    <row r="11" spans="1:20" ht="24.95" customHeight="1">
      <c r="A11" s="13" t="s">
        <v>20</v>
      </c>
      <c r="B11" s="52">
        <v>6.76</v>
      </c>
      <c r="C11" s="53">
        <v>7.8</v>
      </c>
      <c r="D11" s="23">
        <f t="shared" si="3"/>
        <v>93.75</v>
      </c>
      <c r="E11" s="32">
        <v>243000</v>
      </c>
      <c r="F11" s="33">
        <v>575</v>
      </c>
      <c r="G11" s="34">
        <v>4000</v>
      </c>
      <c r="H11" s="29">
        <v>1500</v>
      </c>
      <c r="I11" s="27">
        <f t="shared" si="0"/>
        <v>97463750</v>
      </c>
      <c r="J11" s="21">
        <f>I11/E11</f>
        <v>401.08539094650206</v>
      </c>
      <c r="L11" s="11"/>
      <c r="M11" s="31"/>
      <c r="N11" s="11"/>
      <c r="O11" s="22">
        <f>F11/30</f>
        <v>19.166666666666668</v>
      </c>
      <c r="P11" s="22">
        <f>O11*220</f>
        <v>4216.666666666667</v>
      </c>
      <c r="Q11" s="22">
        <f t="shared" si="1"/>
        <v>133.33333333333334</v>
      </c>
      <c r="R11" s="22">
        <f t="shared" si="2"/>
        <v>29333.333333333336</v>
      </c>
    </row>
    <row r="12" spans="1:20" ht="24.95" customHeight="1">
      <c r="A12" s="13" t="s">
        <v>21</v>
      </c>
      <c r="B12" s="54" t="s">
        <v>23</v>
      </c>
      <c r="C12" s="54" t="s">
        <v>23</v>
      </c>
      <c r="D12" s="23" t="s">
        <v>23</v>
      </c>
      <c r="E12" s="54" t="s">
        <v>23</v>
      </c>
      <c r="F12" s="33">
        <v>0</v>
      </c>
      <c r="G12" s="34">
        <v>0</v>
      </c>
      <c r="H12" s="35">
        <v>0</v>
      </c>
      <c r="I12" s="27">
        <f t="shared" si="0"/>
        <v>0</v>
      </c>
      <c r="J12" s="21">
        <v>0</v>
      </c>
      <c r="L12" s="11">
        <f>F11*$L$5</f>
        <v>1955000</v>
      </c>
      <c r="M12" s="31"/>
      <c r="N12" s="11"/>
      <c r="O12" s="22"/>
      <c r="P12" s="22">
        <f>SUM(P6:P11)</f>
        <v>9350</v>
      </c>
      <c r="Q12" s="12"/>
      <c r="R12" s="22">
        <f>SUM(R6:R11)</f>
        <v>29333.333333333336</v>
      </c>
    </row>
    <row r="13" spans="1:20" ht="24.95" customHeight="1">
      <c r="A13" s="36" t="s">
        <v>22</v>
      </c>
      <c r="B13" s="37">
        <f>AVERAGE(B6:B11)</f>
        <v>6.4099999999999993</v>
      </c>
      <c r="C13" s="38">
        <f>AVERAGE(C6:C11)</f>
        <v>7.8133333333333335</v>
      </c>
      <c r="D13" s="37">
        <f>AVERAGE(D6:D12)</f>
        <v>36.149079218106998</v>
      </c>
      <c r="E13" s="39">
        <f>SUM(E6:E11)</f>
        <v>281095.24</v>
      </c>
      <c r="F13" s="39">
        <f>SUM(F6:F12)</f>
        <v>1275</v>
      </c>
      <c r="G13" s="39">
        <f>SUM(G6:G12)</f>
        <v>4000</v>
      </c>
      <c r="H13" s="39">
        <f>SUM(H6:H12)</f>
        <v>1600</v>
      </c>
      <c r="I13" s="40">
        <f>SUM(I6:I12)</f>
        <v>102108750</v>
      </c>
      <c r="J13" s="40">
        <f>I13/E13</f>
        <v>363.25321624087269</v>
      </c>
      <c r="O13" s="41"/>
      <c r="Q13" s="12"/>
      <c r="R13" s="12"/>
    </row>
    <row r="14" spans="1:20">
      <c r="N14" s="42"/>
      <c r="Q14" s="12"/>
      <c r="R14" s="12"/>
      <c r="T14" s="43"/>
    </row>
    <row r="15" spans="1:20">
      <c r="E15" s="44"/>
      <c r="F15" s="45">
        <f>F13*3850</f>
        <v>4908750</v>
      </c>
      <c r="G15" s="22">
        <f>G13*16500</f>
        <v>66000000</v>
      </c>
      <c r="H15" s="22"/>
      <c r="I15" s="45">
        <f>F15+G15</f>
        <v>70908750</v>
      </c>
      <c r="T15" s="4"/>
    </row>
    <row r="16" spans="1:20">
      <c r="F16" s="12"/>
      <c r="G16" s="12"/>
      <c r="H16" s="12"/>
      <c r="I16" s="46">
        <f>I15/E13</f>
        <v>252.25880737076872</v>
      </c>
    </row>
    <row r="18" spans="17:21">
      <c r="Q18" s="2">
        <v>6.1806451612903217</v>
      </c>
      <c r="R18" s="2" t="e">
        <v>#DIV/0!</v>
      </c>
      <c r="S18" s="2">
        <v>6.4956521739130437</v>
      </c>
      <c r="T18" s="2">
        <v>6.7258064516129004</v>
      </c>
      <c r="U18" s="2" t="e">
        <v>#DIV/0!</v>
      </c>
    </row>
  </sheetData>
  <sheetProtection selectLockedCells="1" selectUnlockedCells="1"/>
  <pageMargins left="0.7" right="0.7" top="0.75" bottom="0.75" header="0.51180555555555551" footer="0.51180555555555551"/>
  <pageSetup firstPageNumber="0" orientation="portrait" horizontalDpi="300" verticalDpi="300" r:id="rId1"/>
  <headerFooter alignWithMargins="0"/>
  <legacy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8">
    <tabColor rgb="FF00B050"/>
  </sheetPr>
  <dimension ref="A2:U18"/>
  <sheetViews>
    <sheetView zoomScale="85" zoomScaleNormal="85" workbookViewId="0">
      <selection activeCell="C19" sqref="C19"/>
    </sheetView>
  </sheetViews>
  <sheetFormatPr defaultRowHeight="15"/>
  <cols>
    <col min="1" max="1" width="17.28515625" style="2" customWidth="1"/>
    <col min="2" max="2" width="12.5703125" style="2" customWidth="1"/>
    <col min="3" max="3" width="13" style="2" customWidth="1"/>
    <col min="4" max="4" width="18" style="2" bestFit="1" customWidth="1"/>
    <col min="5" max="5" width="13.42578125" style="2" customWidth="1"/>
    <col min="6" max="6" width="19.5703125" style="2" customWidth="1"/>
    <col min="7" max="8" width="17.42578125" style="2" customWidth="1"/>
    <col min="9" max="9" width="19.5703125" style="2" customWidth="1"/>
    <col min="10" max="10" width="15.85546875" style="2" customWidth="1"/>
    <col min="11" max="11" width="11.42578125" style="2" customWidth="1"/>
    <col min="12" max="14" width="0" style="2" hidden="1" customWidth="1"/>
    <col min="15" max="16" width="14.42578125" style="2" customWidth="1"/>
    <col min="17" max="17" width="11.7109375" style="2" customWidth="1"/>
    <col min="18" max="18" width="13.28515625" style="2" customWidth="1"/>
    <col min="19" max="19" width="10.5703125" style="2" bestFit="1" customWidth="1"/>
    <col min="20" max="20" width="13.28515625" style="2" customWidth="1"/>
    <col min="21" max="257" width="8.7109375" style="2"/>
    <col min="258" max="258" width="17.28515625" style="2" customWidth="1"/>
    <col min="259" max="259" width="12.5703125" style="2" customWidth="1"/>
    <col min="260" max="260" width="13" style="2" customWidth="1"/>
    <col min="261" max="261" width="13.42578125" style="2" customWidth="1"/>
    <col min="262" max="262" width="19.5703125" style="2" customWidth="1"/>
    <col min="263" max="264" width="17.42578125" style="2" customWidth="1"/>
    <col min="265" max="265" width="19.5703125" style="2" customWidth="1"/>
    <col min="266" max="266" width="15.85546875" style="2" customWidth="1"/>
    <col min="267" max="267" width="11.42578125" style="2" customWidth="1"/>
    <col min="268" max="270" width="0" style="2" hidden="1" customWidth="1"/>
    <col min="271" max="272" width="14.42578125" style="2" customWidth="1"/>
    <col min="273" max="273" width="11.7109375" style="2" customWidth="1"/>
    <col min="274" max="274" width="13.28515625" style="2" customWidth="1"/>
    <col min="275" max="275" width="10.5703125" style="2" bestFit="1" customWidth="1"/>
    <col min="276" max="276" width="13.28515625" style="2" customWidth="1"/>
    <col min="277" max="513" width="8.7109375" style="2"/>
    <col min="514" max="514" width="17.28515625" style="2" customWidth="1"/>
    <col min="515" max="515" width="12.5703125" style="2" customWidth="1"/>
    <col min="516" max="516" width="13" style="2" customWidth="1"/>
    <col min="517" max="517" width="13.42578125" style="2" customWidth="1"/>
    <col min="518" max="518" width="19.5703125" style="2" customWidth="1"/>
    <col min="519" max="520" width="17.42578125" style="2" customWidth="1"/>
    <col min="521" max="521" width="19.5703125" style="2" customWidth="1"/>
    <col min="522" max="522" width="15.85546875" style="2" customWidth="1"/>
    <col min="523" max="523" width="11.42578125" style="2" customWidth="1"/>
    <col min="524" max="526" width="0" style="2" hidden="1" customWidth="1"/>
    <col min="527" max="528" width="14.42578125" style="2" customWidth="1"/>
    <col min="529" max="529" width="11.7109375" style="2" customWidth="1"/>
    <col min="530" max="530" width="13.28515625" style="2" customWidth="1"/>
    <col min="531" max="531" width="10.5703125" style="2" bestFit="1" customWidth="1"/>
    <col min="532" max="532" width="13.28515625" style="2" customWidth="1"/>
    <col min="533" max="769" width="8.7109375" style="2"/>
    <col min="770" max="770" width="17.28515625" style="2" customWidth="1"/>
    <col min="771" max="771" width="12.5703125" style="2" customWidth="1"/>
    <col min="772" max="772" width="13" style="2" customWidth="1"/>
    <col min="773" max="773" width="13.42578125" style="2" customWidth="1"/>
    <col min="774" max="774" width="19.5703125" style="2" customWidth="1"/>
    <col min="775" max="776" width="17.42578125" style="2" customWidth="1"/>
    <col min="777" max="777" width="19.5703125" style="2" customWidth="1"/>
    <col min="778" max="778" width="15.85546875" style="2" customWidth="1"/>
    <col min="779" max="779" width="11.42578125" style="2" customWidth="1"/>
    <col min="780" max="782" width="0" style="2" hidden="1" customWidth="1"/>
    <col min="783" max="784" width="14.42578125" style="2" customWidth="1"/>
    <col min="785" max="785" width="11.7109375" style="2" customWidth="1"/>
    <col min="786" max="786" width="13.28515625" style="2" customWidth="1"/>
    <col min="787" max="787" width="10.5703125" style="2" bestFit="1" customWidth="1"/>
    <col min="788" max="788" width="13.28515625" style="2" customWidth="1"/>
    <col min="789" max="1025" width="8.7109375" style="2"/>
    <col min="1026" max="1026" width="17.28515625" style="2" customWidth="1"/>
    <col min="1027" max="1027" width="12.5703125" style="2" customWidth="1"/>
    <col min="1028" max="1028" width="13" style="2" customWidth="1"/>
    <col min="1029" max="1029" width="13.42578125" style="2" customWidth="1"/>
    <col min="1030" max="1030" width="19.5703125" style="2" customWidth="1"/>
    <col min="1031" max="1032" width="17.42578125" style="2" customWidth="1"/>
    <col min="1033" max="1033" width="19.5703125" style="2" customWidth="1"/>
    <col min="1034" max="1034" width="15.85546875" style="2" customWidth="1"/>
    <col min="1035" max="1035" width="11.42578125" style="2" customWidth="1"/>
    <col min="1036" max="1038" width="0" style="2" hidden="1" customWidth="1"/>
    <col min="1039" max="1040" width="14.42578125" style="2" customWidth="1"/>
    <col min="1041" max="1041" width="11.7109375" style="2" customWidth="1"/>
    <col min="1042" max="1042" width="13.28515625" style="2" customWidth="1"/>
    <col min="1043" max="1043" width="10.5703125" style="2" bestFit="1" customWidth="1"/>
    <col min="1044" max="1044" width="13.28515625" style="2" customWidth="1"/>
    <col min="1045" max="1281" width="8.7109375" style="2"/>
    <col min="1282" max="1282" width="17.28515625" style="2" customWidth="1"/>
    <col min="1283" max="1283" width="12.5703125" style="2" customWidth="1"/>
    <col min="1284" max="1284" width="13" style="2" customWidth="1"/>
    <col min="1285" max="1285" width="13.42578125" style="2" customWidth="1"/>
    <col min="1286" max="1286" width="19.5703125" style="2" customWidth="1"/>
    <col min="1287" max="1288" width="17.42578125" style="2" customWidth="1"/>
    <col min="1289" max="1289" width="19.5703125" style="2" customWidth="1"/>
    <col min="1290" max="1290" width="15.85546875" style="2" customWidth="1"/>
    <col min="1291" max="1291" width="11.42578125" style="2" customWidth="1"/>
    <col min="1292" max="1294" width="0" style="2" hidden="1" customWidth="1"/>
    <col min="1295" max="1296" width="14.42578125" style="2" customWidth="1"/>
    <col min="1297" max="1297" width="11.7109375" style="2" customWidth="1"/>
    <col min="1298" max="1298" width="13.28515625" style="2" customWidth="1"/>
    <col min="1299" max="1299" width="10.5703125" style="2" bestFit="1" customWidth="1"/>
    <col min="1300" max="1300" width="13.28515625" style="2" customWidth="1"/>
    <col min="1301" max="1537" width="8.7109375" style="2"/>
    <col min="1538" max="1538" width="17.28515625" style="2" customWidth="1"/>
    <col min="1539" max="1539" width="12.5703125" style="2" customWidth="1"/>
    <col min="1540" max="1540" width="13" style="2" customWidth="1"/>
    <col min="1541" max="1541" width="13.42578125" style="2" customWidth="1"/>
    <col min="1542" max="1542" width="19.5703125" style="2" customWidth="1"/>
    <col min="1543" max="1544" width="17.42578125" style="2" customWidth="1"/>
    <col min="1545" max="1545" width="19.5703125" style="2" customWidth="1"/>
    <col min="1546" max="1546" width="15.85546875" style="2" customWidth="1"/>
    <col min="1547" max="1547" width="11.42578125" style="2" customWidth="1"/>
    <col min="1548" max="1550" width="0" style="2" hidden="1" customWidth="1"/>
    <col min="1551" max="1552" width="14.42578125" style="2" customWidth="1"/>
    <col min="1553" max="1553" width="11.7109375" style="2" customWidth="1"/>
    <col min="1554" max="1554" width="13.28515625" style="2" customWidth="1"/>
    <col min="1555" max="1555" width="10.5703125" style="2" bestFit="1" customWidth="1"/>
    <col min="1556" max="1556" width="13.28515625" style="2" customWidth="1"/>
    <col min="1557" max="1793" width="8.7109375" style="2"/>
    <col min="1794" max="1794" width="17.28515625" style="2" customWidth="1"/>
    <col min="1795" max="1795" width="12.5703125" style="2" customWidth="1"/>
    <col min="1796" max="1796" width="13" style="2" customWidth="1"/>
    <col min="1797" max="1797" width="13.42578125" style="2" customWidth="1"/>
    <col min="1798" max="1798" width="19.5703125" style="2" customWidth="1"/>
    <col min="1799" max="1800" width="17.42578125" style="2" customWidth="1"/>
    <col min="1801" max="1801" width="19.5703125" style="2" customWidth="1"/>
    <col min="1802" max="1802" width="15.85546875" style="2" customWidth="1"/>
    <col min="1803" max="1803" width="11.42578125" style="2" customWidth="1"/>
    <col min="1804" max="1806" width="0" style="2" hidden="1" customWidth="1"/>
    <col min="1807" max="1808" width="14.42578125" style="2" customWidth="1"/>
    <col min="1809" max="1809" width="11.7109375" style="2" customWidth="1"/>
    <col min="1810" max="1810" width="13.28515625" style="2" customWidth="1"/>
    <col min="1811" max="1811" width="10.5703125" style="2" bestFit="1" customWidth="1"/>
    <col min="1812" max="1812" width="13.28515625" style="2" customWidth="1"/>
    <col min="1813" max="2049" width="8.7109375" style="2"/>
    <col min="2050" max="2050" width="17.28515625" style="2" customWidth="1"/>
    <col min="2051" max="2051" width="12.5703125" style="2" customWidth="1"/>
    <col min="2052" max="2052" width="13" style="2" customWidth="1"/>
    <col min="2053" max="2053" width="13.42578125" style="2" customWidth="1"/>
    <col min="2054" max="2054" width="19.5703125" style="2" customWidth="1"/>
    <col min="2055" max="2056" width="17.42578125" style="2" customWidth="1"/>
    <col min="2057" max="2057" width="19.5703125" style="2" customWidth="1"/>
    <col min="2058" max="2058" width="15.85546875" style="2" customWidth="1"/>
    <col min="2059" max="2059" width="11.42578125" style="2" customWidth="1"/>
    <col min="2060" max="2062" width="0" style="2" hidden="1" customWidth="1"/>
    <col min="2063" max="2064" width="14.42578125" style="2" customWidth="1"/>
    <col min="2065" max="2065" width="11.7109375" style="2" customWidth="1"/>
    <col min="2066" max="2066" width="13.28515625" style="2" customWidth="1"/>
    <col min="2067" max="2067" width="10.5703125" style="2" bestFit="1" customWidth="1"/>
    <col min="2068" max="2068" width="13.28515625" style="2" customWidth="1"/>
    <col min="2069" max="2305" width="8.7109375" style="2"/>
    <col min="2306" max="2306" width="17.28515625" style="2" customWidth="1"/>
    <col min="2307" max="2307" width="12.5703125" style="2" customWidth="1"/>
    <col min="2308" max="2308" width="13" style="2" customWidth="1"/>
    <col min="2309" max="2309" width="13.42578125" style="2" customWidth="1"/>
    <col min="2310" max="2310" width="19.5703125" style="2" customWidth="1"/>
    <col min="2311" max="2312" width="17.42578125" style="2" customWidth="1"/>
    <col min="2313" max="2313" width="19.5703125" style="2" customWidth="1"/>
    <col min="2314" max="2314" width="15.85546875" style="2" customWidth="1"/>
    <col min="2315" max="2315" width="11.42578125" style="2" customWidth="1"/>
    <col min="2316" max="2318" width="0" style="2" hidden="1" customWidth="1"/>
    <col min="2319" max="2320" width="14.42578125" style="2" customWidth="1"/>
    <col min="2321" max="2321" width="11.7109375" style="2" customWidth="1"/>
    <col min="2322" max="2322" width="13.28515625" style="2" customWidth="1"/>
    <col min="2323" max="2323" width="10.5703125" style="2" bestFit="1" customWidth="1"/>
    <col min="2324" max="2324" width="13.28515625" style="2" customWidth="1"/>
    <col min="2325" max="2561" width="8.7109375" style="2"/>
    <col min="2562" max="2562" width="17.28515625" style="2" customWidth="1"/>
    <col min="2563" max="2563" width="12.5703125" style="2" customWidth="1"/>
    <col min="2564" max="2564" width="13" style="2" customWidth="1"/>
    <col min="2565" max="2565" width="13.42578125" style="2" customWidth="1"/>
    <col min="2566" max="2566" width="19.5703125" style="2" customWidth="1"/>
    <col min="2567" max="2568" width="17.42578125" style="2" customWidth="1"/>
    <col min="2569" max="2569" width="19.5703125" style="2" customWidth="1"/>
    <col min="2570" max="2570" width="15.85546875" style="2" customWidth="1"/>
    <col min="2571" max="2571" width="11.42578125" style="2" customWidth="1"/>
    <col min="2572" max="2574" width="0" style="2" hidden="1" customWidth="1"/>
    <col min="2575" max="2576" width="14.42578125" style="2" customWidth="1"/>
    <col min="2577" max="2577" width="11.7109375" style="2" customWidth="1"/>
    <col min="2578" max="2578" width="13.28515625" style="2" customWidth="1"/>
    <col min="2579" max="2579" width="10.5703125" style="2" bestFit="1" customWidth="1"/>
    <col min="2580" max="2580" width="13.28515625" style="2" customWidth="1"/>
    <col min="2581" max="2817" width="8.7109375" style="2"/>
    <col min="2818" max="2818" width="17.28515625" style="2" customWidth="1"/>
    <col min="2819" max="2819" width="12.5703125" style="2" customWidth="1"/>
    <col min="2820" max="2820" width="13" style="2" customWidth="1"/>
    <col min="2821" max="2821" width="13.42578125" style="2" customWidth="1"/>
    <col min="2822" max="2822" width="19.5703125" style="2" customWidth="1"/>
    <col min="2823" max="2824" width="17.42578125" style="2" customWidth="1"/>
    <col min="2825" max="2825" width="19.5703125" style="2" customWidth="1"/>
    <col min="2826" max="2826" width="15.85546875" style="2" customWidth="1"/>
    <col min="2827" max="2827" width="11.42578125" style="2" customWidth="1"/>
    <col min="2828" max="2830" width="0" style="2" hidden="1" customWidth="1"/>
    <col min="2831" max="2832" width="14.42578125" style="2" customWidth="1"/>
    <col min="2833" max="2833" width="11.7109375" style="2" customWidth="1"/>
    <col min="2834" max="2834" width="13.28515625" style="2" customWidth="1"/>
    <col min="2835" max="2835" width="10.5703125" style="2" bestFit="1" customWidth="1"/>
    <col min="2836" max="2836" width="13.28515625" style="2" customWidth="1"/>
    <col min="2837" max="3073" width="8.7109375" style="2"/>
    <col min="3074" max="3074" width="17.28515625" style="2" customWidth="1"/>
    <col min="3075" max="3075" width="12.5703125" style="2" customWidth="1"/>
    <col min="3076" max="3076" width="13" style="2" customWidth="1"/>
    <col min="3077" max="3077" width="13.42578125" style="2" customWidth="1"/>
    <col min="3078" max="3078" width="19.5703125" style="2" customWidth="1"/>
    <col min="3079" max="3080" width="17.42578125" style="2" customWidth="1"/>
    <col min="3081" max="3081" width="19.5703125" style="2" customWidth="1"/>
    <col min="3082" max="3082" width="15.85546875" style="2" customWidth="1"/>
    <col min="3083" max="3083" width="11.42578125" style="2" customWidth="1"/>
    <col min="3084" max="3086" width="0" style="2" hidden="1" customWidth="1"/>
    <col min="3087" max="3088" width="14.42578125" style="2" customWidth="1"/>
    <col min="3089" max="3089" width="11.7109375" style="2" customWidth="1"/>
    <col min="3090" max="3090" width="13.28515625" style="2" customWidth="1"/>
    <col min="3091" max="3091" width="10.5703125" style="2" bestFit="1" customWidth="1"/>
    <col min="3092" max="3092" width="13.28515625" style="2" customWidth="1"/>
    <col min="3093" max="3329" width="8.7109375" style="2"/>
    <col min="3330" max="3330" width="17.28515625" style="2" customWidth="1"/>
    <col min="3331" max="3331" width="12.5703125" style="2" customWidth="1"/>
    <col min="3332" max="3332" width="13" style="2" customWidth="1"/>
    <col min="3333" max="3333" width="13.42578125" style="2" customWidth="1"/>
    <col min="3334" max="3334" width="19.5703125" style="2" customWidth="1"/>
    <col min="3335" max="3336" width="17.42578125" style="2" customWidth="1"/>
    <col min="3337" max="3337" width="19.5703125" style="2" customWidth="1"/>
    <col min="3338" max="3338" width="15.85546875" style="2" customWidth="1"/>
    <col min="3339" max="3339" width="11.42578125" style="2" customWidth="1"/>
    <col min="3340" max="3342" width="0" style="2" hidden="1" customWidth="1"/>
    <col min="3343" max="3344" width="14.42578125" style="2" customWidth="1"/>
    <col min="3345" max="3345" width="11.7109375" style="2" customWidth="1"/>
    <col min="3346" max="3346" width="13.28515625" style="2" customWidth="1"/>
    <col min="3347" max="3347" width="10.5703125" style="2" bestFit="1" customWidth="1"/>
    <col min="3348" max="3348" width="13.28515625" style="2" customWidth="1"/>
    <col min="3349" max="3585" width="8.7109375" style="2"/>
    <col min="3586" max="3586" width="17.28515625" style="2" customWidth="1"/>
    <col min="3587" max="3587" width="12.5703125" style="2" customWidth="1"/>
    <col min="3588" max="3588" width="13" style="2" customWidth="1"/>
    <col min="3589" max="3589" width="13.42578125" style="2" customWidth="1"/>
    <col min="3590" max="3590" width="19.5703125" style="2" customWidth="1"/>
    <col min="3591" max="3592" width="17.42578125" style="2" customWidth="1"/>
    <col min="3593" max="3593" width="19.5703125" style="2" customWidth="1"/>
    <col min="3594" max="3594" width="15.85546875" style="2" customWidth="1"/>
    <col min="3595" max="3595" width="11.42578125" style="2" customWidth="1"/>
    <col min="3596" max="3598" width="0" style="2" hidden="1" customWidth="1"/>
    <col min="3599" max="3600" width="14.42578125" style="2" customWidth="1"/>
    <col min="3601" max="3601" width="11.7109375" style="2" customWidth="1"/>
    <col min="3602" max="3602" width="13.28515625" style="2" customWidth="1"/>
    <col min="3603" max="3603" width="10.5703125" style="2" bestFit="1" customWidth="1"/>
    <col min="3604" max="3604" width="13.28515625" style="2" customWidth="1"/>
    <col min="3605" max="3841" width="8.7109375" style="2"/>
    <col min="3842" max="3842" width="17.28515625" style="2" customWidth="1"/>
    <col min="3843" max="3843" width="12.5703125" style="2" customWidth="1"/>
    <col min="3844" max="3844" width="13" style="2" customWidth="1"/>
    <col min="3845" max="3845" width="13.42578125" style="2" customWidth="1"/>
    <col min="3846" max="3846" width="19.5703125" style="2" customWidth="1"/>
    <col min="3847" max="3848" width="17.42578125" style="2" customWidth="1"/>
    <col min="3849" max="3849" width="19.5703125" style="2" customWidth="1"/>
    <col min="3850" max="3850" width="15.85546875" style="2" customWidth="1"/>
    <col min="3851" max="3851" width="11.42578125" style="2" customWidth="1"/>
    <col min="3852" max="3854" width="0" style="2" hidden="1" customWidth="1"/>
    <col min="3855" max="3856" width="14.42578125" style="2" customWidth="1"/>
    <col min="3857" max="3857" width="11.7109375" style="2" customWidth="1"/>
    <col min="3858" max="3858" width="13.28515625" style="2" customWidth="1"/>
    <col min="3859" max="3859" width="10.5703125" style="2" bestFit="1" customWidth="1"/>
    <col min="3860" max="3860" width="13.28515625" style="2" customWidth="1"/>
    <col min="3861" max="4097" width="8.7109375" style="2"/>
    <col min="4098" max="4098" width="17.28515625" style="2" customWidth="1"/>
    <col min="4099" max="4099" width="12.5703125" style="2" customWidth="1"/>
    <col min="4100" max="4100" width="13" style="2" customWidth="1"/>
    <col min="4101" max="4101" width="13.42578125" style="2" customWidth="1"/>
    <col min="4102" max="4102" width="19.5703125" style="2" customWidth="1"/>
    <col min="4103" max="4104" width="17.42578125" style="2" customWidth="1"/>
    <col min="4105" max="4105" width="19.5703125" style="2" customWidth="1"/>
    <col min="4106" max="4106" width="15.85546875" style="2" customWidth="1"/>
    <col min="4107" max="4107" width="11.42578125" style="2" customWidth="1"/>
    <col min="4108" max="4110" width="0" style="2" hidden="1" customWidth="1"/>
    <col min="4111" max="4112" width="14.42578125" style="2" customWidth="1"/>
    <col min="4113" max="4113" width="11.7109375" style="2" customWidth="1"/>
    <col min="4114" max="4114" width="13.28515625" style="2" customWidth="1"/>
    <col min="4115" max="4115" width="10.5703125" style="2" bestFit="1" customWidth="1"/>
    <col min="4116" max="4116" width="13.28515625" style="2" customWidth="1"/>
    <col min="4117" max="4353" width="8.7109375" style="2"/>
    <col min="4354" max="4354" width="17.28515625" style="2" customWidth="1"/>
    <col min="4355" max="4355" width="12.5703125" style="2" customWidth="1"/>
    <col min="4356" max="4356" width="13" style="2" customWidth="1"/>
    <col min="4357" max="4357" width="13.42578125" style="2" customWidth="1"/>
    <col min="4358" max="4358" width="19.5703125" style="2" customWidth="1"/>
    <col min="4359" max="4360" width="17.42578125" style="2" customWidth="1"/>
    <col min="4361" max="4361" width="19.5703125" style="2" customWidth="1"/>
    <col min="4362" max="4362" width="15.85546875" style="2" customWidth="1"/>
    <col min="4363" max="4363" width="11.42578125" style="2" customWidth="1"/>
    <col min="4364" max="4366" width="0" style="2" hidden="1" customWidth="1"/>
    <col min="4367" max="4368" width="14.42578125" style="2" customWidth="1"/>
    <col min="4369" max="4369" width="11.7109375" style="2" customWidth="1"/>
    <col min="4370" max="4370" width="13.28515625" style="2" customWidth="1"/>
    <col min="4371" max="4371" width="10.5703125" style="2" bestFit="1" customWidth="1"/>
    <col min="4372" max="4372" width="13.28515625" style="2" customWidth="1"/>
    <col min="4373" max="4609" width="8.7109375" style="2"/>
    <col min="4610" max="4610" width="17.28515625" style="2" customWidth="1"/>
    <col min="4611" max="4611" width="12.5703125" style="2" customWidth="1"/>
    <col min="4612" max="4612" width="13" style="2" customWidth="1"/>
    <col min="4613" max="4613" width="13.42578125" style="2" customWidth="1"/>
    <col min="4614" max="4614" width="19.5703125" style="2" customWidth="1"/>
    <col min="4615" max="4616" width="17.42578125" style="2" customWidth="1"/>
    <col min="4617" max="4617" width="19.5703125" style="2" customWidth="1"/>
    <col min="4618" max="4618" width="15.85546875" style="2" customWidth="1"/>
    <col min="4619" max="4619" width="11.42578125" style="2" customWidth="1"/>
    <col min="4620" max="4622" width="0" style="2" hidden="1" customWidth="1"/>
    <col min="4623" max="4624" width="14.42578125" style="2" customWidth="1"/>
    <col min="4625" max="4625" width="11.7109375" style="2" customWidth="1"/>
    <col min="4626" max="4626" width="13.28515625" style="2" customWidth="1"/>
    <col min="4627" max="4627" width="10.5703125" style="2" bestFit="1" customWidth="1"/>
    <col min="4628" max="4628" width="13.28515625" style="2" customWidth="1"/>
    <col min="4629" max="4865" width="8.7109375" style="2"/>
    <col min="4866" max="4866" width="17.28515625" style="2" customWidth="1"/>
    <col min="4867" max="4867" width="12.5703125" style="2" customWidth="1"/>
    <col min="4868" max="4868" width="13" style="2" customWidth="1"/>
    <col min="4869" max="4869" width="13.42578125" style="2" customWidth="1"/>
    <col min="4870" max="4870" width="19.5703125" style="2" customWidth="1"/>
    <col min="4871" max="4872" width="17.42578125" style="2" customWidth="1"/>
    <col min="4873" max="4873" width="19.5703125" style="2" customWidth="1"/>
    <col min="4874" max="4874" width="15.85546875" style="2" customWidth="1"/>
    <col min="4875" max="4875" width="11.42578125" style="2" customWidth="1"/>
    <col min="4876" max="4878" width="0" style="2" hidden="1" customWidth="1"/>
    <col min="4879" max="4880" width="14.42578125" style="2" customWidth="1"/>
    <col min="4881" max="4881" width="11.7109375" style="2" customWidth="1"/>
    <col min="4882" max="4882" width="13.28515625" style="2" customWidth="1"/>
    <col min="4883" max="4883" width="10.5703125" style="2" bestFit="1" customWidth="1"/>
    <col min="4884" max="4884" width="13.28515625" style="2" customWidth="1"/>
    <col min="4885" max="5121" width="8.7109375" style="2"/>
    <col min="5122" max="5122" width="17.28515625" style="2" customWidth="1"/>
    <col min="5123" max="5123" width="12.5703125" style="2" customWidth="1"/>
    <col min="5124" max="5124" width="13" style="2" customWidth="1"/>
    <col min="5125" max="5125" width="13.42578125" style="2" customWidth="1"/>
    <col min="5126" max="5126" width="19.5703125" style="2" customWidth="1"/>
    <col min="5127" max="5128" width="17.42578125" style="2" customWidth="1"/>
    <col min="5129" max="5129" width="19.5703125" style="2" customWidth="1"/>
    <col min="5130" max="5130" width="15.85546875" style="2" customWidth="1"/>
    <col min="5131" max="5131" width="11.42578125" style="2" customWidth="1"/>
    <col min="5132" max="5134" width="0" style="2" hidden="1" customWidth="1"/>
    <col min="5135" max="5136" width="14.42578125" style="2" customWidth="1"/>
    <col min="5137" max="5137" width="11.7109375" style="2" customWidth="1"/>
    <col min="5138" max="5138" width="13.28515625" style="2" customWidth="1"/>
    <col min="5139" max="5139" width="10.5703125" style="2" bestFit="1" customWidth="1"/>
    <col min="5140" max="5140" width="13.28515625" style="2" customWidth="1"/>
    <col min="5141" max="5377" width="8.7109375" style="2"/>
    <col min="5378" max="5378" width="17.28515625" style="2" customWidth="1"/>
    <col min="5379" max="5379" width="12.5703125" style="2" customWidth="1"/>
    <col min="5380" max="5380" width="13" style="2" customWidth="1"/>
    <col min="5381" max="5381" width="13.42578125" style="2" customWidth="1"/>
    <col min="5382" max="5382" width="19.5703125" style="2" customWidth="1"/>
    <col min="5383" max="5384" width="17.42578125" style="2" customWidth="1"/>
    <col min="5385" max="5385" width="19.5703125" style="2" customWidth="1"/>
    <col min="5386" max="5386" width="15.85546875" style="2" customWidth="1"/>
    <col min="5387" max="5387" width="11.42578125" style="2" customWidth="1"/>
    <col min="5388" max="5390" width="0" style="2" hidden="1" customWidth="1"/>
    <col min="5391" max="5392" width="14.42578125" style="2" customWidth="1"/>
    <col min="5393" max="5393" width="11.7109375" style="2" customWidth="1"/>
    <col min="5394" max="5394" width="13.28515625" style="2" customWidth="1"/>
    <col min="5395" max="5395" width="10.5703125" style="2" bestFit="1" customWidth="1"/>
    <col min="5396" max="5396" width="13.28515625" style="2" customWidth="1"/>
    <col min="5397" max="5633" width="8.7109375" style="2"/>
    <col min="5634" max="5634" width="17.28515625" style="2" customWidth="1"/>
    <col min="5635" max="5635" width="12.5703125" style="2" customWidth="1"/>
    <col min="5636" max="5636" width="13" style="2" customWidth="1"/>
    <col min="5637" max="5637" width="13.42578125" style="2" customWidth="1"/>
    <col min="5638" max="5638" width="19.5703125" style="2" customWidth="1"/>
    <col min="5639" max="5640" width="17.42578125" style="2" customWidth="1"/>
    <col min="5641" max="5641" width="19.5703125" style="2" customWidth="1"/>
    <col min="5642" max="5642" width="15.85546875" style="2" customWidth="1"/>
    <col min="5643" max="5643" width="11.42578125" style="2" customWidth="1"/>
    <col min="5644" max="5646" width="0" style="2" hidden="1" customWidth="1"/>
    <col min="5647" max="5648" width="14.42578125" style="2" customWidth="1"/>
    <col min="5649" max="5649" width="11.7109375" style="2" customWidth="1"/>
    <col min="5650" max="5650" width="13.28515625" style="2" customWidth="1"/>
    <col min="5651" max="5651" width="10.5703125" style="2" bestFit="1" customWidth="1"/>
    <col min="5652" max="5652" width="13.28515625" style="2" customWidth="1"/>
    <col min="5653" max="5889" width="8.7109375" style="2"/>
    <col min="5890" max="5890" width="17.28515625" style="2" customWidth="1"/>
    <col min="5891" max="5891" width="12.5703125" style="2" customWidth="1"/>
    <col min="5892" max="5892" width="13" style="2" customWidth="1"/>
    <col min="5893" max="5893" width="13.42578125" style="2" customWidth="1"/>
    <col min="5894" max="5894" width="19.5703125" style="2" customWidth="1"/>
    <col min="5895" max="5896" width="17.42578125" style="2" customWidth="1"/>
    <col min="5897" max="5897" width="19.5703125" style="2" customWidth="1"/>
    <col min="5898" max="5898" width="15.85546875" style="2" customWidth="1"/>
    <col min="5899" max="5899" width="11.42578125" style="2" customWidth="1"/>
    <col min="5900" max="5902" width="0" style="2" hidden="1" customWidth="1"/>
    <col min="5903" max="5904" width="14.42578125" style="2" customWidth="1"/>
    <col min="5905" max="5905" width="11.7109375" style="2" customWidth="1"/>
    <col min="5906" max="5906" width="13.28515625" style="2" customWidth="1"/>
    <col min="5907" max="5907" width="10.5703125" style="2" bestFit="1" customWidth="1"/>
    <col min="5908" max="5908" width="13.28515625" style="2" customWidth="1"/>
    <col min="5909" max="6145" width="8.7109375" style="2"/>
    <col min="6146" max="6146" width="17.28515625" style="2" customWidth="1"/>
    <col min="6147" max="6147" width="12.5703125" style="2" customWidth="1"/>
    <col min="6148" max="6148" width="13" style="2" customWidth="1"/>
    <col min="6149" max="6149" width="13.42578125" style="2" customWidth="1"/>
    <col min="6150" max="6150" width="19.5703125" style="2" customWidth="1"/>
    <col min="6151" max="6152" width="17.42578125" style="2" customWidth="1"/>
    <col min="6153" max="6153" width="19.5703125" style="2" customWidth="1"/>
    <col min="6154" max="6154" width="15.85546875" style="2" customWidth="1"/>
    <col min="6155" max="6155" width="11.42578125" style="2" customWidth="1"/>
    <col min="6156" max="6158" width="0" style="2" hidden="1" customWidth="1"/>
    <col min="6159" max="6160" width="14.42578125" style="2" customWidth="1"/>
    <col min="6161" max="6161" width="11.7109375" style="2" customWidth="1"/>
    <col min="6162" max="6162" width="13.28515625" style="2" customWidth="1"/>
    <col min="6163" max="6163" width="10.5703125" style="2" bestFit="1" customWidth="1"/>
    <col min="6164" max="6164" width="13.28515625" style="2" customWidth="1"/>
    <col min="6165" max="6401" width="8.7109375" style="2"/>
    <col min="6402" max="6402" width="17.28515625" style="2" customWidth="1"/>
    <col min="6403" max="6403" width="12.5703125" style="2" customWidth="1"/>
    <col min="6404" max="6404" width="13" style="2" customWidth="1"/>
    <col min="6405" max="6405" width="13.42578125" style="2" customWidth="1"/>
    <col min="6406" max="6406" width="19.5703125" style="2" customWidth="1"/>
    <col min="6407" max="6408" width="17.42578125" style="2" customWidth="1"/>
    <col min="6409" max="6409" width="19.5703125" style="2" customWidth="1"/>
    <col min="6410" max="6410" width="15.85546875" style="2" customWidth="1"/>
    <col min="6411" max="6411" width="11.42578125" style="2" customWidth="1"/>
    <col min="6412" max="6414" width="0" style="2" hidden="1" customWidth="1"/>
    <col min="6415" max="6416" width="14.42578125" style="2" customWidth="1"/>
    <col min="6417" max="6417" width="11.7109375" style="2" customWidth="1"/>
    <col min="6418" max="6418" width="13.28515625" style="2" customWidth="1"/>
    <col min="6419" max="6419" width="10.5703125" style="2" bestFit="1" customWidth="1"/>
    <col min="6420" max="6420" width="13.28515625" style="2" customWidth="1"/>
    <col min="6421" max="6657" width="8.7109375" style="2"/>
    <col min="6658" max="6658" width="17.28515625" style="2" customWidth="1"/>
    <col min="6659" max="6659" width="12.5703125" style="2" customWidth="1"/>
    <col min="6660" max="6660" width="13" style="2" customWidth="1"/>
    <col min="6661" max="6661" width="13.42578125" style="2" customWidth="1"/>
    <col min="6662" max="6662" width="19.5703125" style="2" customWidth="1"/>
    <col min="6663" max="6664" width="17.42578125" style="2" customWidth="1"/>
    <col min="6665" max="6665" width="19.5703125" style="2" customWidth="1"/>
    <col min="6666" max="6666" width="15.85546875" style="2" customWidth="1"/>
    <col min="6667" max="6667" width="11.42578125" style="2" customWidth="1"/>
    <col min="6668" max="6670" width="0" style="2" hidden="1" customWidth="1"/>
    <col min="6671" max="6672" width="14.42578125" style="2" customWidth="1"/>
    <col min="6673" max="6673" width="11.7109375" style="2" customWidth="1"/>
    <col min="6674" max="6674" width="13.28515625" style="2" customWidth="1"/>
    <col min="6675" max="6675" width="10.5703125" style="2" bestFit="1" customWidth="1"/>
    <col min="6676" max="6676" width="13.28515625" style="2" customWidth="1"/>
    <col min="6677" max="6913" width="8.7109375" style="2"/>
    <col min="6914" max="6914" width="17.28515625" style="2" customWidth="1"/>
    <col min="6915" max="6915" width="12.5703125" style="2" customWidth="1"/>
    <col min="6916" max="6916" width="13" style="2" customWidth="1"/>
    <col min="6917" max="6917" width="13.42578125" style="2" customWidth="1"/>
    <col min="6918" max="6918" width="19.5703125" style="2" customWidth="1"/>
    <col min="6919" max="6920" width="17.42578125" style="2" customWidth="1"/>
    <col min="6921" max="6921" width="19.5703125" style="2" customWidth="1"/>
    <col min="6922" max="6922" width="15.85546875" style="2" customWidth="1"/>
    <col min="6923" max="6923" width="11.42578125" style="2" customWidth="1"/>
    <col min="6924" max="6926" width="0" style="2" hidden="1" customWidth="1"/>
    <col min="6927" max="6928" width="14.42578125" style="2" customWidth="1"/>
    <col min="6929" max="6929" width="11.7109375" style="2" customWidth="1"/>
    <col min="6930" max="6930" width="13.28515625" style="2" customWidth="1"/>
    <col min="6931" max="6931" width="10.5703125" style="2" bestFit="1" customWidth="1"/>
    <col min="6932" max="6932" width="13.28515625" style="2" customWidth="1"/>
    <col min="6933" max="7169" width="8.7109375" style="2"/>
    <col min="7170" max="7170" width="17.28515625" style="2" customWidth="1"/>
    <col min="7171" max="7171" width="12.5703125" style="2" customWidth="1"/>
    <col min="7172" max="7172" width="13" style="2" customWidth="1"/>
    <col min="7173" max="7173" width="13.42578125" style="2" customWidth="1"/>
    <col min="7174" max="7174" width="19.5703125" style="2" customWidth="1"/>
    <col min="7175" max="7176" width="17.42578125" style="2" customWidth="1"/>
    <col min="7177" max="7177" width="19.5703125" style="2" customWidth="1"/>
    <col min="7178" max="7178" width="15.85546875" style="2" customWidth="1"/>
    <col min="7179" max="7179" width="11.42578125" style="2" customWidth="1"/>
    <col min="7180" max="7182" width="0" style="2" hidden="1" customWidth="1"/>
    <col min="7183" max="7184" width="14.42578125" style="2" customWidth="1"/>
    <col min="7185" max="7185" width="11.7109375" style="2" customWidth="1"/>
    <col min="7186" max="7186" width="13.28515625" style="2" customWidth="1"/>
    <col min="7187" max="7187" width="10.5703125" style="2" bestFit="1" customWidth="1"/>
    <col min="7188" max="7188" width="13.28515625" style="2" customWidth="1"/>
    <col min="7189" max="7425" width="8.7109375" style="2"/>
    <col min="7426" max="7426" width="17.28515625" style="2" customWidth="1"/>
    <col min="7427" max="7427" width="12.5703125" style="2" customWidth="1"/>
    <col min="7428" max="7428" width="13" style="2" customWidth="1"/>
    <col min="7429" max="7429" width="13.42578125" style="2" customWidth="1"/>
    <col min="7430" max="7430" width="19.5703125" style="2" customWidth="1"/>
    <col min="7431" max="7432" width="17.42578125" style="2" customWidth="1"/>
    <col min="7433" max="7433" width="19.5703125" style="2" customWidth="1"/>
    <col min="7434" max="7434" width="15.85546875" style="2" customWidth="1"/>
    <col min="7435" max="7435" width="11.42578125" style="2" customWidth="1"/>
    <col min="7436" max="7438" width="0" style="2" hidden="1" customWidth="1"/>
    <col min="7439" max="7440" width="14.42578125" style="2" customWidth="1"/>
    <col min="7441" max="7441" width="11.7109375" style="2" customWidth="1"/>
    <col min="7442" max="7442" width="13.28515625" style="2" customWidth="1"/>
    <col min="7443" max="7443" width="10.5703125" style="2" bestFit="1" customWidth="1"/>
    <col min="7444" max="7444" width="13.28515625" style="2" customWidth="1"/>
    <col min="7445" max="7681" width="8.7109375" style="2"/>
    <col min="7682" max="7682" width="17.28515625" style="2" customWidth="1"/>
    <col min="7683" max="7683" width="12.5703125" style="2" customWidth="1"/>
    <col min="7684" max="7684" width="13" style="2" customWidth="1"/>
    <col min="7685" max="7685" width="13.42578125" style="2" customWidth="1"/>
    <col min="7686" max="7686" width="19.5703125" style="2" customWidth="1"/>
    <col min="7687" max="7688" width="17.42578125" style="2" customWidth="1"/>
    <col min="7689" max="7689" width="19.5703125" style="2" customWidth="1"/>
    <col min="7690" max="7690" width="15.85546875" style="2" customWidth="1"/>
    <col min="7691" max="7691" width="11.42578125" style="2" customWidth="1"/>
    <col min="7692" max="7694" width="0" style="2" hidden="1" customWidth="1"/>
    <col min="7695" max="7696" width="14.42578125" style="2" customWidth="1"/>
    <col min="7697" max="7697" width="11.7109375" style="2" customWidth="1"/>
    <col min="7698" max="7698" width="13.28515625" style="2" customWidth="1"/>
    <col min="7699" max="7699" width="10.5703125" style="2" bestFit="1" customWidth="1"/>
    <col min="7700" max="7700" width="13.28515625" style="2" customWidth="1"/>
    <col min="7701" max="7937" width="8.7109375" style="2"/>
    <col min="7938" max="7938" width="17.28515625" style="2" customWidth="1"/>
    <col min="7939" max="7939" width="12.5703125" style="2" customWidth="1"/>
    <col min="7940" max="7940" width="13" style="2" customWidth="1"/>
    <col min="7941" max="7941" width="13.42578125" style="2" customWidth="1"/>
    <col min="7942" max="7942" width="19.5703125" style="2" customWidth="1"/>
    <col min="7943" max="7944" width="17.42578125" style="2" customWidth="1"/>
    <col min="7945" max="7945" width="19.5703125" style="2" customWidth="1"/>
    <col min="7946" max="7946" width="15.85546875" style="2" customWidth="1"/>
    <col min="7947" max="7947" width="11.42578125" style="2" customWidth="1"/>
    <col min="7948" max="7950" width="0" style="2" hidden="1" customWidth="1"/>
    <col min="7951" max="7952" width="14.42578125" style="2" customWidth="1"/>
    <col min="7953" max="7953" width="11.7109375" style="2" customWidth="1"/>
    <col min="7954" max="7954" width="13.28515625" style="2" customWidth="1"/>
    <col min="7955" max="7955" width="10.5703125" style="2" bestFit="1" customWidth="1"/>
    <col min="7956" max="7956" width="13.28515625" style="2" customWidth="1"/>
    <col min="7957" max="8193" width="8.7109375" style="2"/>
    <col min="8194" max="8194" width="17.28515625" style="2" customWidth="1"/>
    <col min="8195" max="8195" width="12.5703125" style="2" customWidth="1"/>
    <col min="8196" max="8196" width="13" style="2" customWidth="1"/>
    <col min="8197" max="8197" width="13.42578125" style="2" customWidth="1"/>
    <col min="8198" max="8198" width="19.5703125" style="2" customWidth="1"/>
    <col min="8199" max="8200" width="17.42578125" style="2" customWidth="1"/>
    <col min="8201" max="8201" width="19.5703125" style="2" customWidth="1"/>
    <col min="8202" max="8202" width="15.85546875" style="2" customWidth="1"/>
    <col min="8203" max="8203" width="11.42578125" style="2" customWidth="1"/>
    <col min="8204" max="8206" width="0" style="2" hidden="1" customWidth="1"/>
    <col min="8207" max="8208" width="14.42578125" style="2" customWidth="1"/>
    <col min="8209" max="8209" width="11.7109375" style="2" customWidth="1"/>
    <col min="8210" max="8210" width="13.28515625" style="2" customWidth="1"/>
    <col min="8211" max="8211" width="10.5703125" style="2" bestFit="1" customWidth="1"/>
    <col min="8212" max="8212" width="13.28515625" style="2" customWidth="1"/>
    <col min="8213" max="8449" width="8.7109375" style="2"/>
    <col min="8450" max="8450" width="17.28515625" style="2" customWidth="1"/>
    <col min="8451" max="8451" width="12.5703125" style="2" customWidth="1"/>
    <col min="8452" max="8452" width="13" style="2" customWidth="1"/>
    <col min="8453" max="8453" width="13.42578125" style="2" customWidth="1"/>
    <col min="8454" max="8454" width="19.5703125" style="2" customWidth="1"/>
    <col min="8455" max="8456" width="17.42578125" style="2" customWidth="1"/>
    <col min="8457" max="8457" width="19.5703125" style="2" customWidth="1"/>
    <col min="8458" max="8458" width="15.85546875" style="2" customWidth="1"/>
    <col min="8459" max="8459" width="11.42578125" style="2" customWidth="1"/>
    <col min="8460" max="8462" width="0" style="2" hidden="1" customWidth="1"/>
    <col min="8463" max="8464" width="14.42578125" style="2" customWidth="1"/>
    <col min="8465" max="8465" width="11.7109375" style="2" customWidth="1"/>
    <col min="8466" max="8466" width="13.28515625" style="2" customWidth="1"/>
    <col min="8467" max="8467" width="10.5703125" style="2" bestFit="1" customWidth="1"/>
    <col min="8468" max="8468" width="13.28515625" style="2" customWidth="1"/>
    <col min="8469" max="8705" width="8.7109375" style="2"/>
    <col min="8706" max="8706" width="17.28515625" style="2" customWidth="1"/>
    <col min="8707" max="8707" width="12.5703125" style="2" customWidth="1"/>
    <col min="8708" max="8708" width="13" style="2" customWidth="1"/>
    <col min="8709" max="8709" width="13.42578125" style="2" customWidth="1"/>
    <col min="8710" max="8710" width="19.5703125" style="2" customWidth="1"/>
    <col min="8711" max="8712" width="17.42578125" style="2" customWidth="1"/>
    <col min="8713" max="8713" width="19.5703125" style="2" customWidth="1"/>
    <col min="8714" max="8714" width="15.85546875" style="2" customWidth="1"/>
    <col min="8715" max="8715" width="11.42578125" style="2" customWidth="1"/>
    <col min="8716" max="8718" width="0" style="2" hidden="1" customWidth="1"/>
    <col min="8719" max="8720" width="14.42578125" style="2" customWidth="1"/>
    <col min="8721" max="8721" width="11.7109375" style="2" customWidth="1"/>
    <col min="8722" max="8722" width="13.28515625" style="2" customWidth="1"/>
    <col min="8723" max="8723" width="10.5703125" style="2" bestFit="1" customWidth="1"/>
    <col min="8724" max="8724" width="13.28515625" style="2" customWidth="1"/>
    <col min="8725" max="8961" width="8.7109375" style="2"/>
    <col min="8962" max="8962" width="17.28515625" style="2" customWidth="1"/>
    <col min="8963" max="8963" width="12.5703125" style="2" customWidth="1"/>
    <col min="8964" max="8964" width="13" style="2" customWidth="1"/>
    <col min="8965" max="8965" width="13.42578125" style="2" customWidth="1"/>
    <col min="8966" max="8966" width="19.5703125" style="2" customWidth="1"/>
    <col min="8967" max="8968" width="17.42578125" style="2" customWidth="1"/>
    <col min="8969" max="8969" width="19.5703125" style="2" customWidth="1"/>
    <col min="8970" max="8970" width="15.85546875" style="2" customWidth="1"/>
    <col min="8971" max="8971" width="11.42578125" style="2" customWidth="1"/>
    <col min="8972" max="8974" width="0" style="2" hidden="1" customWidth="1"/>
    <col min="8975" max="8976" width="14.42578125" style="2" customWidth="1"/>
    <col min="8977" max="8977" width="11.7109375" style="2" customWidth="1"/>
    <col min="8978" max="8978" width="13.28515625" style="2" customWidth="1"/>
    <col min="8979" max="8979" width="10.5703125" style="2" bestFit="1" customWidth="1"/>
    <col min="8980" max="8980" width="13.28515625" style="2" customWidth="1"/>
    <col min="8981" max="9217" width="8.7109375" style="2"/>
    <col min="9218" max="9218" width="17.28515625" style="2" customWidth="1"/>
    <col min="9219" max="9219" width="12.5703125" style="2" customWidth="1"/>
    <col min="9220" max="9220" width="13" style="2" customWidth="1"/>
    <col min="9221" max="9221" width="13.42578125" style="2" customWidth="1"/>
    <col min="9222" max="9222" width="19.5703125" style="2" customWidth="1"/>
    <col min="9223" max="9224" width="17.42578125" style="2" customWidth="1"/>
    <col min="9225" max="9225" width="19.5703125" style="2" customWidth="1"/>
    <col min="9226" max="9226" width="15.85546875" style="2" customWidth="1"/>
    <col min="9227" max="9227" width="11.42578125" style="2" customWidth="1"/>
    <col min="9228" max="9230" width="0" style="2" hidden="1" customWidth="1"/>
    <col min="9231" max="9232" width="14.42578125" style="2" customWidth="1"/>
    <col min="9233" max="9233" width="11.7109375" style="2" customWidth="1"/>
    <col min="9234" max="9234" width="13.28515625" style="2" customWidth="1"/>
    <col min="9235" max="9235" width="10.5703125" style="2" bestFit="1" customWidth="1"/>
    <col min="9236" max="9236" width="13.28515625" style="2" customWidth="1"/>
    <col min="9237" max="9473" width="8.7109375" style="2"/>
    <col min="9474" max="9474" width="17.28515625" style="2" customWidth="1"/>
    <col min="9475" max="9475" width="12.5703125" style="2" customWidth="1"/>
    <col min="9476" max="9476" width="13" style="2" customWidth="1"/>
    <col min="9477" max="9477" width="13.42578125" style="2" customWidth="1"/>
    <col min="9478" max="9478" width="19.5703125" style="2" customWidth="1"/>
    <col min="9479" max="9480" width="17.42578125" style="2" customWidth="1"/>
    <col min="9481" max="9481" width="19.5703125" style="2" customWidth="1"/>
    <col min="9482" max="9482" width="15.85546875" style="2" customWidth="1"/>
    <col min="9483" max="9483" width="11.42578125" style="2" customWidth="1"/>
    <col min="9484" max="9486" width="0" style="2" hidden="1" customWidth="1"/>
    <col min="9487" max="9488" width="14.42578125" style="2" customWidth="1"/>
    <col min="9489" max="9489" width="11.7109375" style="2" customWidth="1"/>
    <col min="9490" max="9490" width="13.28515625" style="2" customWidth="1"/>
    <col min="9491" max="9491" width="10.5703125" style="2" bestFit="1" customWidth="1"/>
    <col min="9492" max="9492" width="13.28515625" style="2" customWidth="1"/>
    <col min="9493" max="9729" width="8.7109375" style="2"/>
    <col min="9730" max="9730" width="17.28515625" style="2" customWidth="1"/>
    <col min="9731" max="9731" width="12.5703125" style="2" customWidth="1"/>
    <col min="9732" max="9732" width="13" style="2" customWidth="1"/>
    <col min="9733" max="9733" width="13.42578125" style="2" customWidth="1"/>
    <col min="9734" max="9734" width="19.5703125" style="2" customWidth="1"/>
    <col min="9735" max="9736" width="17.42578125" style="2" customWidth="1"/>
    <col min="9737" max="9737" width="19.5703125" style="2" customWidth="1"/>
    <col min="9738" max="9738" width="15.85546875" style="2" customWidth="1"/>
    <col min="9739" max="9739" width="11.42578125" style="2" customWidth="1"/>
    <col min="9740" max="9742" width="0" style="2" hidden="1" customWidth="1"/>
    <col min="9743" max="9744" width="14.42578125" style="2" customWidth="1"/>
    <col min="9745" max="9745" width="11.7109375" style="2" customWidth="1"/>
    <col min="9746" max="9746" width="13.28515625" style="2" customWidth="1"/>
    <col min="9747" max="9747" width="10.5703125" style="2" bestFit="1" customWidth="1"/>
    <col min="9748" max="9748" width="13.28515625" style="2" customWidth="1"/>
    <col min="9749" max="9985" width="8.7109375" style="2"/>
    <col min="9986" max="9986" width="17.28515625" style="2" customWidth="1"/>
    <col min="9987" max="9987" width="12.5703125" style="2" customWidth="1"/>
    <col min="9988" max="9988" width="13" style="2" customWidth="1"/>
    <col min="9989" max="9989" width="13.42578125" style="2" customWidth="1"/>
    <col min="9990" max="9990" width="19.5703125" style="2" customWidth="1"/>
    <col min="9991" max="9992" width="17.42578125" style="2" customWidth="1"/>
    <col min="9993" max="9993" width="19.5703125" style="2" customWidth="1"/>
    <col min="9994" max="9994" width="15.85546875" style="2" customWidth="1"/>
    <col min="9995" max="9995" width="11.42578125" style="2" customWidth="1"/>
    <col min="9996" max="9998" width="0" style="2" hidden="1" customWidth="1"/>
    <col min="9999" max="10000" width="14.42578125" style="2" customWidth="1"/>
    <col min="10001" max="10001" width="11.7109375" style="2" customWidth="1"/>
    <col min="10002" max="10002" width="13.28515625" style="2" customWidth="1"/>
    <col min="10003" max="10003" width="10.5703125" style="2" bestFit="1" customWidth="1"/>
    <col min="10004" max="10004" width="13.28515625" style="2" customWidth="1"/>
    <col min="10005" max="10241" width="8.7109375" style="2"/>
    <col min="10242" max="10242" width="17.28515625" style="2" customWidth="1"/>
    <col min="10243" max="10243" width="12.5703125" style="2" customWidth="1"/>
    <col min="10244" max="10244" width="13" style="2" customWidth="1"/>
    <col min="10245" max="10245" width="13.42578125" style="2" customWidth="1"/>
    <col min="10246" max="10246" width="19.5703125" style="2" customWidth="1"/>
    <col min="10247" max="10248" width="17.42578125" style="2" customWidth="1"/>
    <col min="10249" max="10249" width="19.5703125" style="2" customWidth="1"/>
    <col min="10250" max="10250" width="15.85546875" style="2" customWidth="1"/>
    <col min="10251" max="10251" width="11.42578125" style="2" customWidth="1"/>
    <col min="10252" max="10254" width="0" style="2" hidden="1" customWidth="1"/>
    <col min="10255" max="10256" width="14.42578125" style="2" customWidth="1"/>
    <col min="10257" max="10257" width="11.7109375" style="2" customWidth="1"/>
    <col min="10258" max="10258" width="13.28515625" style="2" customWidth="1"/>
    <col min="10259" max="10259" width="10.5703125" style="2" bestFit="1" customWidth="1"/>
    <col min="10260" max="10260" width="13.28515625" style="2" customWidth="1"/>
    <col min="10261" max="10497" width="8.7109375" style="2"/>
    <col min="10498" max="10498" width="17.28515625" style="2" customWidth="1"/>
    <col min="10499" max="10499" width="12.5703125" style="2" customWidth="1"/>
    <col min="10500" max="10500" width="13" style="2" customWidth="1"/>
    <col min="10501" max="10501" width="13.42578125" style="2" customWidth="1"/>
    <col min="10502" max="10502" width="19.5703125" style="2" customWidth="1"/>
    <col min="10503" max="10504" width="17.42578125" style="2" customWidth="1"/>
    <col min="10505" max="10505" width="19.5703125" style="2" customWidth="1"/>
    <col min="10506" max="10506" width="15.85546875" style="2" customWidth="1"/>
    <col min="10507" max="10507" width="11.42578125" style="2" customWidth="1"/>
    <col min="10508" max="10510" width="0" style="2" hidden="1" customWidth="1"/>
    <col min="10511" max="10512" width="14.42578125" style="2" customWidth="1"/>
    <col min="10513" max="10513" width="11.7109375" style="2" customWidth="1"/>
    <col min="10514" max="10514" width="13.28515625" style="2" customWidth="1"/>
    <col min="10515" max="10515" width="10.5703125" style="2" bestFit="1" customWidth="1"/>
    <col min="10516" max="10516" width="13.28515625" style="2" customWidth="1"/>
    <col min="10517" max="10753" width="8.7109375" style="2"/>
    <col min="10754" max="10754" width="17.28515625" style="2" customWidth="1"/>
    <col min="10755" max="10755" width="12.5703125" style="2" customWidth="1"/>
    <col min="10756" max="10756" width="13" style="2" customWidth="1"/>
    <col min="10757" max="10757" width="13.42578125" style="2" customWidth="1"/>
    <col min="10758" max="10758" width="19.5703125" style="2" customWidth="1"/>
    <col min="10759" max="10760" width="17.42578125" style="2" customWidth="1"/>
    <col min="10761" max="10761" width="19.5703125" style="2" customWidth="1"/>
    <col min="10762" max="10762" width="15.85546875" style="2" customWidth="1"/>
    <col min="10763" max="10763" width="11.42578125" style="2" customWidth="1"/>
    <col min="10764" max="10766" width="0" style="2" hidden="1" customWidth="1"/>
    <col min="10767" max="10768" width="14.42578125" style="2" customWidth="1"/>
    <col min="10769" max="10769" width="11.7109375" style="2" customWidth="1"/>
    <col min="10770" max="10770" width="13.28515625" style="2" customWidth="1"/>
    <col min="10771" max="10771" width="10.5703125" style="2" bestFit="1" customWidth="1"/>
    <col min="10772" max="10772" width="13.28515625" style="2" customWidth="1"/>
    <col min="10773" max="11009" width="8.7109375" style="2"/>
    <col min="11010" max="11010" width="17.28515625" style="2" customWidth="1"/>
    <col min="11011" max="11011" width="12.5703125" style="2" customWidth="1"/>
    <col min="11012" max="11012" width="13" style="2" customWidth="1"/>
    <col min="11013" max="11013" width="13.42578125" style="2" customWidth="1"/>
    <col min="11014" max="11014" width="19.5703125" style="2" customWidth="1"/>
    <col min="11015" max="11016" width="17.42578125" style="2" customWidth="1"/>
    <col min="11017" max="11017" width="19.5703125" style="2" customWidth="1"/>
    <col min="11018" max="11018" width="15.85546875" style="2" customWidth="1"/>
    <col min="11019" max="11019" width="11.42578125" style="2" customWidth="1"/>
    <col min="11020" max="11022" width="0" style="2" hidden="1" customWidth="1"/>
    <col min="11023" max="11024" width="14.42578125" style="2" customWidth="1"/>
    <col min="11025" max="11025" width="11.7109375" style="2" customWidth="1"/>
    <col min="11026" max="11026" width="13.28515625" style="2" customWidth="1"/>
    <col min="11027" max="11027" width="10.5703125" style="2" bestFit="1" customWidth="1"/>
    <col min="11028" max="11028" width="13.28515625" style="2" customWidth="1"/>
    <col min="11029" max="11265" width="8.7109375" style="2"/>
    <col min="11266" max="11266" width="17.28515625" style="2" customWidth="1"/>
    <col min="11267" max="11267" width="12.5703125" style="2" customWidth="1"/>
    <col min="11268" max="11268" width="13" style="2" customWidth="1"/>
    <col min="11269" max="11269" width="13.42578125" style="2" customWidth="1"/>
    <col min="11270" max="11270" width="19.5703125" style="2" customWidth="1"/>
    <col min="11271" max="11272" width="17.42578125" style="2" customWidth="1"/>
    <col min="11273" max="11273" width="19.5703125" style="2" customWidth="1"/>
    <col min="11274" max="11274" width="15.85546875" style="2" customWidth="1"/>
    <col min="11275" max="11275" width="11.42578125" style="2" customWidth="1"/>
    <col min="11276" max="11278" width="0" style="2" hidden="1" customWidth="1"/>
    <col min="11279" max="11280" width="14.42578125" style="2" customWidth="1"/>
    <col min="11281" max="11281" width="11.7109375" style="2" customWidth="1"/>
    <col min="11282" max="11282" width="13.28515625" style="2" customWidth="1"/>
    <col min="11283" max="11283" width="10.5703125" style="2" bestFit="1" customWidth="1"/>
    <col min="11284" max="11284" width="13.28515625" style="2" customWidth="1"/>
    <col min="11285" max="11521" width="8.7109375" style="2"/>
    <col min="11522" max="11522" width="17.28515625" style="2" customWidth="1"/>
    <col min="11523" max="11523" width="12.5703125" style="2" customWidth="1"/>
    <col min="11524" max="11524" width="13" style="2" customWidth="1"/>
    <col min="11525" max="11525" width="13.42578125" style="2" customWidth="1"/>
    <col min="11526" max="11526" width="19.5703125" style="2" customWidth="1"/>
    <col min="11527" max="11528" width="17.42578125" style="2" customWidth="1"/>
    <col min="11529" max="11529" width="19.5703125" style="2" customWidth="1"/>
    <col min="11530" max="11530" width="15.85546875" style="2" customWidth="1"/>
    <col min="11531" max="11531" width="11.42578125" style="2" customWidth="1"/>
    <col min="11532" max="11534" width="0" style="2" hidden="1" customWidth="1"/>
    <col min="11535" max="11536" width="14.42578125" style="2" customWidth="1"/>
    <col min="11537" max="11537" width="11.7109375" style="2" customWidth="1"/>
    <col min="11538" max="11538" width="13.28515625" style="2" customWidth="1"/>
    <col min="11539" max="11539" width="10.5703125" style="2" bestFit="1" customWidth="1"/>
    <col min="11540" max="11540" width="13.28515625" style="2" customWidth="1"/>
    <col min="11541" max="11777" width="8.7109375" style="2"/>
    <col min="11778" max="11778" width="17.28515625" style="2" customWidth="1"/>
    <col min="11779" max="11779" width="12.5703125" style="2" customWidth="1"/>
    <col min="11780" max="11780" width="13" style="2" customWidth="1"/>
    <col min="11781" max="11781" width="13.42578125" style="2" customWidth="1"/>
    <col min="11782" max="11782" width="19.5703125" style="2" customWidth="1"/>
    <col min="11783" max="11784" width="17.42578125" style="2" customWidth="1"/>
    <col min="11785" max="11785" width="19.5703125" style="2" customWidth="1"/>
    <col min="11786" max="11786" width="15.85546875" style="2" customWidth="1"/>
    <col min="11787" max="11787" width="11.42578125" style="2" customWidth="1"/>
    <col min="11788" max="11790" width="0" style="2" hidden="1" customWidth="1"/>
    <col min="11791" max="11792" width="14.42578125" style="2" customWidth="1"/>
    <col min="11793" max="11793" width="11.7109375" style="2" customWidth="1"/>
    <col min="11794" max="11794" width="13.28515625" style="2" customWidth="1"/>
    <col min="11795" max="11795" width="10.5703125" style="2" bestFit="1" customWidth="1"/>
    <col min="11796" max="11796" width="13.28515625" style="2" customWidth="1"/>
    <col min="11797" max="12033" width="8.7109375" style="2"/>
    <col min="12034" max="12034" width="17.28515625" style="2" customWidth="1"/>
    <col min="12035" max="12035" width="12.5703125" style="2" customWidth="1"/>
    <col min="12036" max="12036" width="13" style="2" customWidth="1"/>
    <col min="12037" max="12037" width="13.42578125" style="2" customWidth="1"/>
    <col min="12038" max="12038" width="19.5703125" style="2" customWidth="1"/>
    <col min="12039" max="12040" width="17.42578125" style="2" customWidth="1"/>
    <col min="12041" max="12041" width="19.5703125" style="2" customWidth="1"/>
    <col min="12042" max="12042" width="15.85546875" style="2" customWidth="1"/>
    <col min="12043" max="12043" width="11.42578125" style="2" customWidth="1"/>
    <col min="12044" max="12046" width="0" style="2" hidden="1" customWidth="1"/>
    <col min="12047" max="12048" width="14.42578125" style="2" customWidth="1"/>
    <col min="12049" max="12049" width="11.7109375" style="2" customWidth="1"/>
    <col min="12050" max="12050" width="13.28515625" style="2" customWidth="1"/>
    <col min="12051" max="12051" width="10.5703125" style="2" bestFit="1" customWidth="1"/>
    <col min="12052" max="12052" width="13.28515625" style="2" customWidth="1"/>
    <col min="12053" max="12289" width="8.7109375" style="2"/>
    <col min="12290" max="12290" width="17.28515625" style="2" customWidth="1"/>
    <col min="12291" max="12291" width="12.5703125" style="2" customWidth="1"/>
    <col min="12292" max="12292" width="13" style="2" customWidth="1"/>
    <col min="12293" max="12293" width="13.42578125" style="2" customWidth="1"/>
    <col min="12294" max="12294" width="19.5703125" style="2" customWidth="1"/>
    <col min="12295" max="12296" width="17.42578125" style="2" customWidth="1"/>
    <col min="12297" max="12297" width="19.5703125" style="2" customWidth="1"/>
    <col min="12298" max="12298" width="15.85546875" style="2" customWidth="1"/>
    <col min="12299" max="12299" width="11.42578125" style="2" customWidth="1"/>
    <col min="12300" max="12302" width="0" style="2" hidden="1" customWidth="1"/>
    <col min="12303" max="12304" width="14.42578125" style="2" customWidth="1"/>
    <col min="12305" max="12305" width="11.7109375" style="2" customWidth="1"/>
    <col min="12306" max="12306" width="13.28515625" style="2" customWidth="1"/>
    <col min="12307" max="12307" width="10.5703125" style="2" bestFit="1" customWidth="1"/>
    <col min="12308" max="12308" width="13.28515625" style="2" customWidth="1"/>
    <col min="12309" max="12545" width="8.7109375" style="2"/>
    <col min="12546" max="12546" width="17.28515625" style="2" customWidth="1"/>
    <col min="12547" max="12547" width="12.5703125" style="2" customWidth="1"/>
    <col min="12548" max="12548" width="13" style="2" customWidth="1"/>
    <col min="12549" max="12549" width="13.42578125" style="2" customWidth="1"/>
    <col min="12550" max="12550" width="19.5703125" style="2" customWidth="1"/>
    <col min="12551" max="12552" width="17.42578125" style="2" customWidth="1"/>
    <col min="12553" max="12553" width="19.5703125" style="2" customWidth="1"/>
    <col min="12554" max="12554" width="15.85546875" style="2" customWidth="1"/>
    <col min="12555" max="12555" width="11.42578125" style="2" customWidth="1"/>
    <col min="12556" max="12558" width="0" style="2" hidden="1" customWidth="1"/>
    <col min="12559" max="12560" width="14.42578125" style="2" customWidth="1"/>
    <col min="12561" max="12561" width="11.7109375" style="2" customWidth="1"/>
    <col min="12562" max="12562" width="13.28515625" style="2" customWidth="1"/>
    <col min="12563" max="12563" width="10.5703125" style="2" bestFit="1" customWidth="1"/>
    <col min="12564" max="12564" width="13.28515625" style="2" customWidth="1"/>
    <col min="12565" max="12801" width="8.7109375" style="2"/>
    <col min="12802" max="12802" width="17.28515625" style="2" customWidth="1"/>
    <col min="12803" max="12803" width="12.5703125" style="2" customWidth="1"/>
    <col min="12804" max="12804" width="13" style="2" customWidth="1"/>
    <col min="12805" max="12805" width="13.42578125" style="2" customWidth="1"/>
    <col min="12806" max="12806" width="19.5703125" style="2" customWidth="1"/>
    <col min="12807" max="12808" width="17.42578125" style="2" customWidth="1"/>
    <col min="12809" max="12809" width="19.5703125" style="2" customWidth="1"/>
    <col min="12810" max="12810" width="15.85546875" style="2" customWidth="1"/>
    <col min="12811" max="12811" width="11.42578125" style="2" customWidth="1"/>
    <col min="12812" max="12814" width="0" style="2" hidden="1" customWidth="1"/>
    <col min="12815" max="12816" width="14.42578125" style="2" customWidth="1"/>
    <col min="12817" max="12817" width="11.7109375" style="2" customWidth="1"/>
    <col min="12818" max="12818" width="13.28515625" style="2" customWidth="1"/>
    <col min="12819" max="12819" width="10.5703125" style="2" bestFit="1" customWidth="1"/>
    <col min="12820" max="12820" width="13.28515625" style="2" customWidth="1"/>
    <col min="12821" max="13057" width="8.7109375" style="2"/>
    <col min="13058" max="13058" width="17.28515625" style="2" customWidth="1"/>
    <col min="13059" max="13059" width="12.5703125" style="2" customWidth="1"/>
    <col min="13060" max="13060" width="13" style="2" customWidth="1"/>
    <col min="13061" max="13061" width="13.42578125" style="2" customWidth="1"/>
    <col min="13062" max="13062" width="19.5703125" style="2" customWidth="1"/>
    <col min="13063" max="13064" width="17.42578125" style="2" customWidth="1"/>
    <col min="13065" max="13065" width="19.5703125" style="2" customWidth="1"/>
    <col min="13066" max="13066" width="15.85546875" style="2" customWidth="1"/>
    <col min="13067" max="13067" width="11.42578125" style="2" customWidth="1"/>
    <col min="13068" max="13070" width="0" style="2" hidden="1" customWidth="1"/>
    <col min="13071" max="13072" width="14.42578125" style="2" customWidth="1"/>
    <col min="13073" max="13073" width="11.7109375" style="2" customWidth="1"/>
    <col min="13074" max="13074" width="13.28515625" style="2" customWidth="1"/>
    <col min="13075" max="13075" width="10.5703125" style="2" bestFit="1" customWidth="1"/>
    <col min="13076" max="13076" width="13.28515625" style="2" customWidth="1"/>
    <col min="13077" max="13313" width="8.7109375" style="2"/>
    <col min="13314" max="13314" width="17.28515625" style="2" customWidth="1"/>
    <col min="13315" max="13315" width="12.5703125" style="2" customWidth="1"/>
    <col min="13316" max="13316" width="13" style="2" customWidth="1"/>
    <col min="13317" max="13317" width="13.42578125" style="2" customWidth="1"/>
    <col min="13318" max="13318" width="19.5703125" style="2" customWidth="1"/>
    <col min="13319" max="13320" width="17.42578125" style="2" customWidth="1"/>
    <col min="13321" max="13321" width="19.5703125" style="2" customWidth="1"/>
    <col min="13322" max="13322" width="15.85546875" style="2" customWidth="1"/>
    <col min="13323" max="13323" width="11.42578125" style="2" customWidth="1"/>
    <col min="13324" max="13326" width="0" style="2" hidden="1" customWidth="1"/>
    <col min="13327" max="13328" width="14.42578125" style="2" customWidth="1"/>
    <col min="13329" max="13329" width="11.7109375" style="2" customWidth="1"/>
    <col min="13330" max="13330" width="13.28515625" style="2" customWidth="1"/>
    <col min="13331" max="13331" width="10.5703125" style="2" bestFit="1" customWidth="1"/>
    <col min="13332" max="13332" width="13.28515625" style="2" customWidth="1"/>
    <col min="13333" max="13569" width="8.7109375" style="2"/>
    <col min="13570" max="13570" width="17.28515625" style="2" customWidth="1"/>
    <col min="13571" max="13571" width="12.5703125" style="2" customWidth="1"/>
    <col min="13572" max="13572" width="13" style="2" customWidth="1"/>
    <col min="13573" max="13573" width="13.42578125" style="2" customWidth="1"/>
    <col min="13574" max="13574" width="19.5703125" style="2" customWidth="1"/>
    <col min="13575" max="13576" width="17.42578125" style="2" customWidth="1"/>
    <col min="13577" max="13577" width="19.5703125" style="2" customWidth="1"/>
    <col min="13578" max="13578" width="15.85546875" style="2" customWidth="1"/>
    <col min="13579" max="13579" width="11.42578125" style="2" customWidth="1"/>
    <col min="13580" max="13582" width="0" style="2" hidden="1" customWidth="1"/>
    <col min="13583" max="13584" width="14.42578125" style="2" customWidth="1"/>
    <col min="13585" max="13585" width="11.7109375" style="2" customWidth="1"/>
    <col min="13586" max="13586" width="13.28515625" style="2" customWidth="1"/>
    <col min="13587" max="13587" width="10.5703125" style="2" bestFit="1" customWidth="1"/>
    <col min="13588" max="13588" width="13.28515625" style="2" customWidth="1"/>
    <col min="13589" max="13825" width="8.7109375" style="2"/>
    <col min="13826" max="13826" width="17.28515625" style="2" customWidth="1"/>
    <col min="13827" max="13827" width="12.5703125" style="2" customWidth="1"/>
    <col min="13828" max="13828" width="13" style="2" customWidth="1"/>
    <col min="13829" max="13829" width="13.42578125" style="2" customWidth="1"/>
    <col min="13830" max="13830" width="19.5703125" style="2" customWidth="1"/>
    <col min="13831" max="13832" width="17.42578125" style="2" customWidth="1"/>
    <col min="13833" max="13833" width="19.5703125" style="2" customWidth="1"/>
    <col min="13834" max="13834" width="15.85546875" style="2" customWidth="1"/>
    <col min="13835" max="13835" width="11.42578125" style="2" customWidth="1"/>
    <col min="13836" max="13838" width="0" style="2" hidden="1" customWidth="1"/>
    <col min="13839" max="13840" width="14.42578125" style="2" customWidth="1"/>
    <col min="13841" max="13841" width="11.7109375" style="2" customWidth="1"/>
    <col min="13842" max="13842" width="13.28515625" style="2" customWidth="1"/>
    <col min="13843" max="13843" width="10.5703125" style="2" bestFit="1" customWidth="1"/>
    <col min="13844" max="13844" width="13.28515625" style="2" customWidth="1"/>
    <col min="13845" max="14081" width="8.7109375" style="2"/>
    <col min="14082" max="14082" width="17.28515625" style="2" customWidth="1"/>
    <col min="14083" max="14083" width="12.5703125" style="2" customWidth="1"/>
    <col min="14084" max="14084" width="13" style="2" customWidth="1"/>
    <col min="14085" max="14085" width="13.42578125" style="2" customWidth="1"/>
    <col min="14086" max="14086" width="19.5703125" style="2" customWidth="1"/>
    <col min="14087" max="14088" width="17.42578125" style="2" customWidth="1"/>
    <col min="14089" max="14089" width="19.5703125" style="2" customWidth="1"/>
    <col min="14090" max="14090" width="15.85546875" style="2" customWidth="1"/>
    <col min="14091" max="14091" width="11.42578125" style="2" customWidth="1"/>
    <col min="14092" max="14094" width="0" style="2" hidden="1" customWidth="1"/>
    <col min="14095" max="14096" width="14.42578125" style="2" customWidth="1"/>
    <col min="14097" max="14097" width="11.7109375" style="2" customWidth="1"/>
    <col min="14098" max="14098" width="13.28515625" style="2" customWidth="1"/>
    <col min="14099" max="14099" width="10.5703125" style="2" bestFit="1" customWidth="1"/>
    <col min="14100" max="14100" width="13.28515625" style="2" customWidth="1"/>
    <col min="14101" max="14337" width="8.7109375" style="2"/>
    <col min="14338" max="14338" width="17.28515625" style="2" customWidth="1"/>
    <col min="14339" max="14339" width="12.5703125" style="2" customWidth="1"/>
    <col min="14340" max="14340" width="13" style="2" customWidth="1"/>
    <col min="14341" max="14341" width="13.42578125" style="2" customWidth="1"/>
    <col min="14342" max="14342" width="19.5703125" style="2" customWidth="1"/>
    <col min="14343" max="14344" width="17.42578125" style="2" customWidth="1"/>
    <col min="14345" max="14345" width="19.5703125" style="2" customWidth="1"/>
    <col min="14346" max="14346" width="15.85546875" style="2" customWidth="1"/>
    <col min="14347" max="14347" width="11.42578125" style="2" customWidth="1"/>
    <col min="14348" max="14350" width="0" style="2" hidden="1" customWidth="1"/>
    <col min="14351" max="14352" width="14.42578125" style="2" customWidth="1"/>
    <col min="14353" max="14353" width="11.7109375" style="2" customWidth="1"/>
    <col min="14354" max="14354" width="13.28515625" style="2" customWidth="1"/>
    <col min="14355" max="14355" width="10.5703125" style="2" bestFit="1" customWidth="1"/>
    <col min="14356" max="14356" width="13.28515625" style="2" customWidth="1"/>
    <col min="14357" max="14593" width="8.7109375" style="2"/>
    <col min="14594" max="14594" width="17.28515625" style="2" customWidth="1"/>
    <col min="14595" max="14595" width="12.5703125" style="2" customWidth="1"/>
    <col min="14596" max="14596" width="13" style="2" customWidth="1"/>
    <col min="14597" max="14597" width="13.42578125" style="2" customWidth="1"/>
    <col min="14598" max="14598" width="19.5703125" style="2" customWidth="1"/>
    <col min="14599" max="14600" width="17.42578125" style="2" customWidth="1"/>
    <col min="14601" max="14601" width="19.5703125" style="2" customWidth="1"/>
    <col min="14602" max="14602" width="15.85546875" style="2" customWidth="1"/>
    <col min="14603" max="14603" width="11.42578125" style="2" customWidth="1"/>
    <col min="14604" max="14606" width="0" style="2" hidden="1" customWidth="1"/>
    <col min="14607" max="14608" width="14.42578125" style="2" customWidth="1"/>
    <col min="14609" max="14609" width="11.7109375" style="2" customWidth="1"/>
    <col min="14610" max="14610" width="13.28515625" style="2" customWidth="1"/>
    <col min="14611" max="14611" width="10.5703125" style="2" bestFit="1" customWidth="1"/>
    <col min="14612" max="14612" width="13.28515625" style="2" customWidth="1"/>
    <col min="14613" max="14849" width="8.7109375" style="2"/>
    <col min="14850" max="14850" width="17.28515625" style="2" customWidth="1"/>
    <col min="14851" max="14851" width="12.5703125" style="2" customWidth="1"/>
    <col min="14852" max="14852" width="13" style="2" customWidth="1"/>
    <col min="14853" max="14853" width="13.42578125" style="2" customWidth="1"/>
    <col min="14854" max="14854" width="19.5703125" style="2" customWidth="1"/>
    <col min="14855" max="14856" width="17.42578125" style="2" customWidth="1"/>
    <col min="14857" max="14857" width="19.5703125" style="2" customWidth="1"/>
    <col min="14858" max="14858" width="15.85546875" style="2" customWidth="1"/>
    <col min="14859" max="14859" width="11.42578125" style="2" customWidth="1"/>
    <col min="14860" max="14862" width="0" style="2" hidden="1" customWidth="1"/>
    <col min="14863" max="14864" width="14.42578125" style="2" customWidth="1"/>
    <col min="14865" max="14865" width="11.7109375" style="2" customWidth="1"/>
    <col min="14866" max="14866" width="13.28515625" style="2" customWidth="1"/>
    <col min="14867" max="14867" width="10.5703125" style="2" bestFit="1" customWidth="1"/>
    <col min="14868" max="14868" width="13.28515625" style="2" customWidth="1"/>
    <col min="14869" max="15105" width="8.7109375" style="2"/>
    <col min="15106" max="15106" width="17.28515625" style="2" customWidth="1"/>
    <col min="15107" max="15107" width="12.5703125" style="2" customWidth="1"/>
    <col min="15108" max="15108" width="13" style="2" customWidth="1"/>
    <col min="15109" max="15109" width="13.42578125" style="2" customWidth="1"/>
    <col min="15110" max="15110" width="19.5703125" style="2" customWidth="1"/>
    <col min="15111" max="15112" width="17.42578125" style="2" customWidth="1"/>
    <col min="15113" max="15113" width="19.5703125" style="2" customWidth="1"/>
    <col min="15114" max="15114" width="15.85546875" style="2" customWidth="1"/>
    <col min="15115" max="15115" width="11.42578125" style="2" customWidth="1"/>
    <col min="15116" max="15118" width="0" style="2" hidden="1" customWidth="1"/>
    <col min="15119" max="15120" width="14.42578125" style="2" customWidth="1"/>
    <col min="15121" max="15121" width="11.7109375" style="2" customWidth="1"/>
    <col min="15122" max="15122" width="13.28515625" style="2" customWidth="1"/>
    <col min="15123" max="15123" width="10.5703125" style="2" bestFit="1" customWidth="1"/>
    <col min="15124" max="15124" width="13.28515625" style="2" customWidth="1"/>
    <col min="15125" max="15361" width="8.7109375" style="2"/>
    <col min="15362" max="15362" width="17.28515625" style="2" customWidth="1"/>
    <col min="15363" max="15363" width="12.5703125" style="2" customWidth="1"/>
    <col min="15364" max="15364" width="13" style="2" customWidth="1"/>
    <col min="15365" max="15365" width="13.42578125" style="2" customWidth="1"/>
    <col min="15366" max="15366" width="19.5703125" style="2" customWidth="1"/>
    <col min="15367" max="15368" width="17.42578125" style="2" customWidth="1"/>
    <col min="15369" max="15369" width="19.5703125" style="2" customWidth="1"/>
    <col min="15370" max="15370" width="15.85546875" style="2" customWidth="1"/>
    <col min="15371" max="15371" width="11.42578125" style="2" customWidth="1"/>
    <col min="15372" max="15374" width="0" style="2" hidden="1" customWidth="1"/>
    <col min="15375" max="15376" width="14.42578125" style="2" customWidth="1"/>
    <col min="15377" max="15377" width="11.7109375" style="2" customWidth="1"/>
    <col min="15378" max="15378" width="13.28515625" style="2" customWidth="1"/>
    <col min="15379" max="15379" width="10.5703125" style="2" bestFit="1" customWidth="1"/>
    <col min="15380" max="15380" width="13.28515625" style="2" customWidth="1"/>
    <col min="15381" max="15617" width="8.7109375" style="2"/>
    <col min="15618" max="15618" width="17.28515625" style="2" customWidth="1"/>
    <col min="15619" max="15619" width="12.5703125" style="2" customWidth="1"/>
    <col min="15620" max="15620" width="13" style="2" customWidth="1"/>
    <col min="15621" max="15621" width="13.42578125" style="2" customWidth="1"/>
    <col min="15622" max="15622" width="19.5703125" style="2" customWidth="1"/>
    <col min="15623" max="15624" width="17.42578125" style="2" customWidth="1"/>
    <col min="15625" max="15625" width="19.5703125" style="2" customWidth="1"/>
    <col min="15626" max="15626" width="15.85546875" style="2" customWidth="1"/>
    <col min="15627" max="15627" width="11.42578125" style="2" customWidth="1"/>
    <col min="15628" max="15630" width="0" style="2" hidden="1" customWidth="1"/>
    <col min="15631" max="15632" width="14.42578125" style="2" customWidth="1"/>
    <col min="15633" max="15633" width="11.7109375" style="2" customWidth="1"/>
    <col min="15634" max="15634" width="13.28515625" style="2" customWidth="1"/>
    <col min="15635" max="15635" width="10.5703125" style="2" bestFit="1" customWidth="1"/>
    <col min="15636" max="15636" width="13.28515625" style="2" customWidth="1"/>
    <col min="15637" max="15873" width="8.7109375" style="2"/>
    <col min="15874" max="15874" width="17.28515625" style="2" customWidth="1"/>
    <col min="15875" max="15875" width="12.5703125" style="2" customWidth="1"/>
    <col min="15876" max="15876" width="13" style="2" customWidth="1"/>
    <col min="15877" max="15877" width="13.42578125" style="2" customWidth="1"/>
    <col min="15878" max="15878" width="19.5703125" style="2" customWidth="1"/>
    <col min="15879" max="15880" width="17.42578125" style="2" customWidth="1"/>
    <col min="15881" max="15881" width="19.5703125" style="2" customWidth="1"/>
    <col min="15882" max="15882" width="15.85546875" style="2" customWidth="1"/>
    <col min="15883" max="15883" width="11.42578125" style="2" customWidth="1"/>
    <col min="15884" max="15886" width="0" style="2" hidden="1" customWidth="1"/>
    <col min="15887" max="15888" width="14.42578125" style="2" customWidth="1"/>
    <col min="15889" max="15889" width="11.7109375" style="2" customWidth="1"/>
    <col min="15890" max="15890" width="13.28515625" style="2" customWidth="1"/>
    <col min="15891" max="15891" width="10.5703125" style="2" bestFit="1" customWidth="1"/>
    <col min="15892" max="15892" width="13.28515625" style="2" customWidth="1"/>
    <col min="15893" max="16129" width="8.7109375" style="2"/>
    <col min="16130" max="16130" width="17.28515625" style="2" customWidth="1"/>
    <col min="16131" max="16131" width="12.5703125" style="2" customWidth="1"/>
    <col min="16132" max="16132" width="13" style="2" customWidth="1"/>
    <col min="16133" max="16133" width="13.42578125" style="2" customWidth="1"/>
    <col min="16134" max="16134" width="19.5703125" style="2" customWidth="1"/>
    <col min="16135" max="16136" width="17.42578125" style="2" customWidth="1"/>
    <col min="16137" max="16137" width="19.5703125" style="2" customWidth="1"/>
    <col min="16138" max="16138" width="15.85546875" style="2" customWidth="1"/>
    <col min="16139" max="16139" width="11.42578125" style="2" customWidth="1"/>
    <col min="16140" max="16142" width="0" style="2" hidden="1" customWidth="1"/>
    <col min="16143" max="16144" width="14.42578125" style="2" customWidth="1"/>
    <col min="16145" max="16145" width="11.7109375" style="2" customWidth="1"/>
    <col min="16146" max="16146" width="13.28515625" style="2" customWidth="1"/>
    <col min="16147" max="16147" width="10.5703125" style="2" bestFit="1" customWidth="1"/>
    <col min="16148" max="16148" width="13.28515625" style="2" customWidth="1"/>
    <col min="16149" max="16384" width="8.7109375" style="2"/>
  </cols>
  <sheetData>
    <row r="2" spans="1:20" ht="21">
      <c r="A2" s="1" t="s">
        <v>0</v>
      </c>
    </row>
    <row r="3" spans="1:20">
      <c r="A3" s="3" t="str">
        <f>'[48]Air Bawah Tanah'!A3</f>
        <v>Bulan: Maret 2020</v>
      </c>
      <c r="P3" s="4"/>
    </row>
    <row r="4" spans="1:20">
      <c r="L4" s="2" t="s">
        <v>1</v>
      </c>
      <c r="M4" s="2" t="s">
        <v>2</v>
      </c>
    </row>
    <row r="5" spans="1:20" ht="32.25" customHeight="1">
      <c r="A5" s="5" t="s">
        <v>3</v>
      </c>
      <c r="B5" s="5" t="s">
        <v>4</v>
      </c>
      <c r="C5" s="5" t="s">
        <v>5</v>
      </c>
      <c r="D5" s="5" t="s">
        <v>25</v>
      </c>
      <c r="E5" s="6" t="s">
        <v>6</v>
      </c>
      <c r="F5" s="7" t="s">
        <v>7</v>
      </c>
      <c r="G5" s="8" t="s">
        <v>8</v>
      </c>
      <c r="H5" s="9" t="s">
        <v>9</v>
      </c>
      <c r="I5" s="10" t="s">
        <v>10</v>
      </c>
      <c r="J5" s="6" t="s">
        <v>11</v>
      </c>
      <c r="L5" s="11">
        <v>3400</v>
      </c>
      <c r="M5" s="11">
        <v>12000</v>
      </c>
      <c r="O5" s="12" t="s">
        <v>12</v>
      </c>
      <c r="P5" s="12"/>
    </row>
    <row r="6" spans="1:20" ht="24.95" customHeight="1">
      <c r="A6" s="13" t="s">
        <v>13</v>
      </c>
      <c r="B6" s="47" t="s">
        <v>23</v>
      </c>
      <c r="C6" s="48" t="s">
        <v>23</v>
      </c>
      <c r="D6" s="23" t="s">
        <v>23</v>
      </c>
      <c r="E6" s="23" t="s">
        <v>23</v>
      </c>
      <c r="F6" s="17"/>
      <c r="G6" s="18"/>
      <c r="H6" s="19"/>
      <c r="I6" s="20">
        <f t="shared" ref="I6:I12" si="0">(F6*3850)+(G6*16500)+(H6*19500)</f>
        <v>0</v>
      </c>
      <c r="J6" s="21" t="e">
        <f>I6/E6</f>
        <v>#VALUE!</v>
      </c>
      <c r="L6" s="11">
        <f>F6*$L$5</f>
        <v>0</v>
      </c>
      <c r="M6" s="11">
        <f>G6*$M$5</f>
        <v>0</v>
      </c>
      <c r="N6" s="11">
        <f>L6+M6</f>
        <v>0</v>
      </c>
      <c r="O6" s="22">
        <f>F6/30</f>
        <v>0</v>
      </c>
      <c r="P6" s="22">
        <f>O6*220</f>
        <v>0</v>
      </c>
      <c r="Q6" s="22">
        <f t="shared" ref="Q6:Q11" si="1">G6/30</f>
        <v>0</v>
      </c>
      <c r="R6" s="22">
        <f t="shared" ref="R6:R11" si="2">Q6*220</f>
        <v>0</v>
      </c>
      <c r="S6" s="4"/>
    </row>
    <row r="7" spans="1:20" ht="24.95" customHeight="1">
      <c r="A7" s="13" t="s">
        <v>14</v>
      </c>
      <c r="B7" s="47" t="s">
        <v>23</v>
      </c>
      <c r="C7" s="23" t="s">
        <v>23</v>
      </c>
      <c r="D7" s="23" t="s">
        <v>23</v>
      </c>
      <c r="E7" s="23" t="s">
        <v>23</v>
      </c>
      <c r="F7" s="24"/>
      <c r="G7" s="25"/>
      <c r="H7" s="26"/>
      <c r="I7" s="27">
        <f t="shared" si="0"/>
        <v>0</v>
      </c>
      <c r="J7" s="21">
        <v>0</v>
      </c>
      <c r="L7" s="11">
        <f>F7*$L$5</f>
        <v>0</v>
      </c>
      <c r="M7" s="2">
        <v>0</v>
      </c>
      <c r="N7" s="11">
        <f>L7+M7</f>
        <v>0</v>
      </c>
      <c r="O7" s="22"/>
      <c r="P7" s="22"/>
      <c r="Q7" s="22">
        <f t="shared" si="1"/>
        <v>0</v>
      </c>
      <c r="R7" s="22">
        <f t="shared" si="2"/>
        <v>0</v>
      </c>
    </row>
    <row r="8" spans="1:20" ht="24.95" customHeight="1">
      <c r="A8" s="13" t="s">
        <v>17</v>
      </c>
      <c r="B8" s="52">
        <v>6.1806451612903217</v>
      </c>
      <c r="C8" s="53">
        <v>8.1612903225806459</v>
      </c>
      <c r="D8" s="23">
        <f t="shared" ref="D8:D11" si="3">E8*1000/2678400</f>
        <v>18.201164874551971</v>
      </c>
      <c r="E8" s="32">
        <v>48750</v>
      </c>
      <c r="F8" s="24"/>
      <c r="G8" s="28"/>
      <c r="H8" s="29">
        <v>975</v>
      </c>
      <c r="I8" s="27">
        <f t="shared" si="0"/>
        <v>19012500</v>
      </c>
      <c r="J8" s="21">
        <f>I8/E8</f>
        <v>390</v>
      </c>
      <c r="L8" s="11">
        <f>F8*$L$5</f>
        <v>0</v>
      </c>
      <c r="M8" s="11">
        <f>G8*$M$5</f>
        <v>0</v>
      </c>
      <c r="N8" s="11">
        <f>L8+M8</f>
        <v>0</v>
      </c>
      <c r="O8" s="22">
        <f>F8/30</f>
        <v>0</v>
      </c>
      <c r="P8" s="22">
        <f>O8*220</f>
        <v>0</v>
      </c>
      <c r="Q8" s="22">
        <f t="shared" si="1"/>
        <v>0</v>
      </c>
      <c r="R8" s="22">
        <f t="shared" si="2"/>
        <v>0</v>
      </c>
    </row>
    <row r="9" spans="1:20" ht="24.95" customHeight="1">
      <c r="A9" s="13" t="s">
        <v>18</v>
      </c>
      <c r="B9" s="54" t="s">
        <v>23</v>
      </c>
      <c r="C9" s="55" t="s">
        <v>23</v>
      </c>
      <c r="D9" s="23" t="s">
        <v>23</v>
      </c>
      <c r="E9" s="54" t="s">
        <v>16</v>
      </c>
      <c r="F9" s="24"/>
      <c r="G9" s="28"/>
      <c r="H9" s="29"/>
      <c r="I9" s="27">
        <f>(F9*3850)+(G9*16500)+(H9*19500)</f>
        <v>0</v>
      </c>
      <c r="J9" s="21">
        <v>0</v>
      </c>
      <c r="L9" s="11">
        <f>F9*$L$5</f>
        <v>0</v>
      </c>
      <c r="M9" s="31">
        <v>0</v>
      </c>
      <c r="N9" s="11">
        <f>L9+M9</f>
        <v>0</v>
      </c>
      <c r="O9" s="22"/>
      <c r="P9" s="22"/>
      <c r="Q9" s="22">
        <f t="shared" si="1"/>
        <v>0</v>
      </c>
      <c r="R9" s="22">
        <f t="shared" si="2"/>
        <v>0</v>
      </c>
    </row>
    <row r="10" spans="1:20" ht="24.95" customHeight="1">
      <c r="A10" s="13" t="s">
        <v>19</v>
      </c>
      <c r="B10" s="52">
        <v>6.4956521739130437</v>
      </c>
      <c r="C10" s="53">
        <v>9.4086956521739129</v>
      </c>
      <c r="D10" s="23">
        <f t="shared" si="3"/>
        <v>5.8337066905615291</v>
      </c>
      <c r="E10" s="32">
        <v>15625</v>
      </c>
      <c r="F10" s="24"/>
      <c r="G10" s="28"/>
      <c r="H10" s="29">
        <v>1250</v>
      </c>
      <c r="I10" s="27">
        <f t="shared" si="0"/>
        <v>24375000</v>
      </c>
      <c r="J10" s="21">
        <f>I10/E10</f>
        <v>1560</v>
      </c>
      <c r="L10" s="11">
        <f>F10*$L$5</f>
        <v>0</v>
      </c>
      <c r="M10" s="31"/>
      <c r="N10" s="11"/>
      <c r="O10" s="22">
        <f>F10/30</f>
        <v>0</v>
      </c>
      <c r="P10" s="22">
        <f>O10*220</f>
        <v>0</v>
      </c>
      <c r="Q10" s="22">
        <f t="shared" si="1"/>
        <v>0</v>
      </c>
      <c r="R10" s="22">
        <f t="shared" si="2"/>
        <v>0</v>
      </c>
    </row>
    <row r="11" spans="1:20" ht="24.95" customHeight="1">
      <c r="A11" s="13" t="s">
        <v>20</v>
      </c>
      <c r="B11" s="52">
        <v>6.7258064516129004</v>
      </c>
      <c r="C11" s="53">
        <v>9.1483870967741936</v>
      </c>
      <c r="D11" s="23">
        <f t="shared" si="3"/>
        <v>97.446236559139791</v>
      </c>
      <c r="E11" s="32">
        <v>261000</v>
      </c>
      <c r="F11" s="33">
        <v>7300</v>
      </c>
      <c r="G11" s="34">
        <v>900</v>
      </c>
      <c r="H11" s="29">
        <v>4850</v>
      </c>
      <c r="I11" s="27">
        <f t="shared" si="0"/>
        <v>137530000</v>
      </c>
      <c r="J11" s="21">
        <f>I11/E11</f>
        <v>526.9348659003831</v>
      </c>
      <c r="L11" s="11"/>
      <c r="M11" s="31"/>
      <c r="N11" s="11"/>
      <c r="O11" s="22">
        <f>F11/30</f>
        <v>243.33333333333334</v>
      </c>
      <c r="P11" s="22">
        <f>O11*220</f>
        <v>53533.333333333336</v>
      </c>
      <c r="Q11" s="22">
        <f t="shared" si="1"/>
        <v>30</v>
      </c>
      <c r="R11" s="22">
        <f t="shared" si="2"/>
        <v>6600</v>
      </c>
    </row>
    <row r="12" spans="1:20" ht="24.95" customHeight="1">
      <c r="A12" s="13" t="s">
        <v>21</v>
      </c>
      <c r="B12" s="54" t="s">
        <v>16</v>
      </c>
      <c r="C12" s="55" t="s">
        <v>16</v>
      </c>
      <c r="D12" s="23" t="s">
        <v>23</v>
      </c>
      <c r="E12" s="54" t="s">
        <v>16</v>
      </c>
      <c r="F12" s="33">
        <v>0</v>
      </c>
      <c r="G12" s="34">
        <v>0</v>
      </c>
      <c r="H12" s="35">
        <v>0</v>
      </c>
      <c r="I12" s="27">
        <f t="shared" si="0"/>
        <v>0</v>
      </c>
      <c r="J12" s="21">
        <v>0</v>
      </c>
      <c r="L12" s="11">
        <f>F11*$L$5</f>
        <v>24820000</v>
      </c>
      <c r="M12" s="31"/>
      <c r="N12" s="11"/>
      <c r="O12" s="22"/>
      <c r="P12" s="22">
        <f>SUM(P6:P11)</f>
        <v>53533.333333333336</v>
      </c>
      <c r="Q12" s="12"/>
      <c r="R12" s="22">
        <f>SUM(R6:R11)</f>
        <v>6600</v>
      </c>
    </row>
    <row r="13" spans="1:20" ht="24.95" customHeight="1">
      <c r="A13" s="36" t="s">
        <v>22</v>
      </c>
      <c r="B13" s="37">
        <f>AVERAGE(B6:B11)</f>
        <v>6.4673679289387556</v>
      </c>
      <c r="C13" s="38">
        <f>AVERAGE(C6:C11)</f>
        <v>8.9061243571762514</v>
      </c>
      <c r="D13" s="37">
        <f>AVERAGE(D6:D12)</f>
        <v>40.493702708084435</v>
      </c>
      <c r="E13" s="39">
        <f>SUM(E6:E11)</f>
        <v>325375</v>
      </c>
      <c r="F13" s="39">
        <f>SUM(F6:F12)</f>
        <v>7300</v>
      </c>
      <c r="G13" s="39">
        <f>SUM(G6:G12)</f>
        <v>900</v>
      </c>
      <c r="H13" s="39">
        <f>SUM(H6:H12)</f>
        <v>7075</v>
      </c>
      <c r="I13" s="40">
        <f>SUM(I6:I12)</f>
        <v>180917500</v>
      </c>
      <c r="J13" s="40">
        <f>I13/E13</f>
        <v>556.02766039185553</v>
      </c>
      <c r="O13" s="41"/>
      <c r="Q13" s="12"/>
      <c r="R13" s="12"/>
    </row>
    <row r="14" spans="1:20">
      <c r="N14" s="42"/>
      <c r="Q14" s="12"/>
      <c r="R14" s="12"/>
      <c r="T14" s="43"/>
    </row>
    <row r="15" spans="1:20">
      <c r="E15" s="44"/>
      <c r="F15" s="45">
        <f>F13*3850</f>
        <v>28105000</v>
      </c>
      <c r="G15" s="22">
        <f>G13*16500</f>
        <v>14850000</v>
      </c>
      <c r="H15" s="22"/>
      <c r="I15" s="45">
        <f>F15+G15</f>
        <v>42955000</v>
      </c>
      <c r="T15" s="4"/>
    </row>
    <row r="16" spans="1:20">
      <c r="F16" s="12"/>
      <c r="G16" s="12"/>
      <c r="H16" s="12"/>
      <c r="I16" s="46">
        <f>I15/E13</f>
        <v>132.0169035728006</v>
      </c>
    </row>
    <row r="18" spans="17:21">
      <c r="Q18" s="2">
        <v>6.1806451612903217</v>
      </c>
      <c r="R18" s="2" t="e">
        <v>#DIV/0!</v>
      </c>
      <c r="S18" s="2">
        <v>6.4956521739130437</v>
      </c>
      <c r="T18" s="2">
        <v>6.7258064516129004</v>
      </c>
      <c r="U18" s="2" t="e">
        <v>#DIV/0!</v>
      </c>
    </row>
  </sheetData>
  <sheetProtection selectLockedCells="1" selectUnlockedCells="1"/>
  <pageMargins left="0.7" right="0.7" top="0.75" bottom="0.75" header="0.51180555555555551" footer="0.51180555555555551"/>
  <pageSetup firstPageNumber="0" orientation="portrait" horizontalDpi="300" verticalDpi="300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70C0"/>
  </sheetPr>
  <dimension ref="A2:O23"/>
  <sheetViews>
    <sheetView view="pageBreakPreview" topLeftCell="A2" zoomScale="70" zoomScaleNormal="85" zoomScaleSheetLayoutView="70" workbookViewId="0">
      <selection activeCell="L24" sqref="L24"/>
    </sheetView>
  </sheetViews>
  <sheetFormatPr defaultRowHeight="15"/>
  <cols>
    <col min="1" max="2" width="17.28515625" style="2" customWidth="1"/>
    <col min="3" max="3" width="17.28515625" style="293" customWidth="1"/>
    <col min="4" max="4" width="12.85546875" style="2" bestFit="1" customWidth="1"/>
    <col min="5" max="5" width="13.7109375" style="2" bestFit="1" customWidth="1"/>
    <col min="6" max="6" width="20.140625" style="2" bestFit="1" customWidth="1"/>
    <col min="7" max="7" width="15.7109375" style="2" customWidth="1"/>
    <col min="8" max="8" width="21.5703125" style="2" bestFit="1" customWidth="1"/>
    <col min="9" max="9" width="16.7109375" style="2" bestFit="1" customWidth="1"/>
    <col min="10" max="10" width="17.42578125" style="2" customWidth="1"/>
    <col min="11" max="11" width="25.140625" style="2" bestFit="1" customWidth="1"/>
    <col min="12" max="12" width="27.42578125" style="2" bestFit="1" customWidth="1"/>
    <col min="13" max="13" width="14.5703125" style="2" customWidth="1"/>
    <col min="14" max="16" width="0" style="2" hidden="1" customWidth="1"/>
    <col min="17" max="259" width="9.140625" style="2"/>
    <col min="260" max="260" width="17.28515625" style="2" customWidth="1"/>
    <col min="261" max="261" width="12.5703125" style="2" customWidth="1"/>
    <col min="262" max="262" width="13" style="2" customWidth="1"/>
    <col min="263" max="263" width="15.7109375" style="2" customWidth="1"/>
    <col min="264" max="264" width="19.5703125" style="2" customWidth="1"/>
    <col min="265" max="266" width="17.42578125" style="2" customWidth="1"/>
    <col min="267" max="267" width="19.5703125" style="2" customWidth="1"/>
    <col min="268" max="268" width="15.85546875" style="2" customWidth="1"/>
    <col min="269" max="269" width="14.5703125" style="2" customWidth="1"/>
    <col min="270" max="272" width="0" style="2" hidden="1" customWidth="1"/>
    <col min="273" max="515" width="9.140625" style="2"/>
    <col min="516" max="516" width="17.28515625" style="2" customWidth="1"/>
    <col min="517" max="517" width="12.5703125" style="2" customWidth="1"/>
    <col min="518" max="518" width="13" style="2" customWidth="1"/>
    <col min="519" max="519" width="15.7109375" style="2" customWidth="1"/>
    <col min="520" max="520" width="19.5703125" style="2" customWidth="1"/>
    <col min="521" max="522" width="17.42578125" style="2" customWidth="1"/>
    <col min="523" max="523" width="19.5703125" style="2" customWidth="1"/>
    <col min="524" max="524" width="15.85546875" style="2" customWidth="1"/>
    <col min="525" max="525" width="14.5703125" style="2" customWidth="1"/>
    <col min="526" max="528" width="0" style="2" hidden="1" customWidth="1"/>
    <col min="529" max="771" width="9.140625" style="2"/>
    <col min="772" max="772" width="17.28515625" style="2" customWidth="1"/>
    <col min="773" max="773" width="12.5703125" style="2" customWidth="1"/>
    <col min="774" max="774" width="13" style="2" customWidth="1"/>
    <col min="775" max="775" width="15.7109375" style="2" customWidth="1"/>
    <col min="776" max="776" width="19.5703125" style="2" customWidth="1"/>
    <col min="777" max="778" width="17.42578125" style="2" customWidth="1"/>
    <col min="779" max="779" width="19.5703125" style="2" customWidth="1"/>
    <col min="780" max="780" width="15.85546875" style="2" customWidth="1"/>
    <col min="781" max="781" width="14.5703125" style="2" customWidth="1"/>
    <col min="782" max="784" width="0" style="2" hidden="1" customWidth="1"/>
    <col min="785" max="1027" width="9.140625" style="2"/>
    <col min="1028" max="1028" width="17.28515625" style="2" customWidth="1"/>
    <col min="1029" max="1029" width="12.5703125" style="2" customWidth="1"/>
    <col min="1030" max="1030" width="13" style="2" customWidth="1"/>
    <col min="1031" max="1031" width="15.7109375" style="2" customWidth="1"/>
    <col min="1032" max="1032" width="19.5703125" style="2" customWidth="1"/>
    <col min="1033" max="1034" width="17.42578125" style="2" customWidth="1"/>
    <col min="1035" max="1035" width="19.5703125" style="2" customWidth="1"/>
    <col min="1036" max="1036" width="15.85546875" style="2" customWidth="1"/>
    <col min="1037" max="1037" width="14.5703125" style="2" customWidth="1"/>
    <col min="1038" max="1040" width="0" style="2" hidden="1" customWidth="1"/>
    <col min="1041" max="1283" width="9.140625" style="2"/>
    <col min="1284" max="1284" width="17.28515625" style="2" customWidth="1"/>
    <col min="1285" max="1285" width="12.5703125" style="2" customWidth="1"/>
    <col min="1286" max="1286" width="13" style="2" customWidth="1"/>
    <col min="1287" max="1287" width="15.7109375" style="2" customWidth="1"/>
    <col min="1288" max="1288" width="19.5703125" style="2" customWidth="1"/>
    <col min="1289" max="1290" width="17.42578125" style="2" customWidth="1"/>
    <col min="1291" max="1291" width="19.5703125" style="2" customWidth="1"/>
    <col min="1292" max="1292" width="15.85546875" style="2" customWidth="1"/>
    <col min="1293" max="1293" width="14.5703125" style="2" customWidth="1"/>
    <col min="1294" max="1296" width="0" style="2" hidden="1" customWidth="1"/>
    <col min="1297" max="1539" width="9.140625" style="2"/>
    <col min="1540" max="1540" width="17.28515625" style="2" customWidth="1"/>
    <col min="1541" max="1541" width="12.5703125" style="2" customWidth="1"/>
    <col min="1542" max="1542" width="13" style="2" customWidth="1"/>
    <col min="1543" max="1543" width="15.7109375" style="2" customWidth="1"/>
    <col min="1544" max="1544" width="19.5703125" style="2" customWidth="1"/>
    <col min="1545" max="1546" width="17.42578125" style="2" customWidth="1"/>
    <col min="1547" max="1547" width="19.5703125" style="2" customWidth="1"/>
    <col min="1548" max="1548" width="15.85546875" style="2" customWidth="1"/>
    <col min="1549" max="1549" width="14.5703125" style="2" customWidth="1"/>
    <col min="1550" max="1552" width="0" style="2" hidden="1" customWidth="1"/>
    <col min="1553" max="1795" width="9.140625" style="2"/>
    <col min="1796" max="1796" width="17.28515625" style="2" customWidth="1"/>
    <col min="1797" max="1797" width="12.5703125" style="2" customWidth="1"/>
    <col min="1798" max="1798" width="13" style="2" customWidth="1"/>
    <col min="1799" max="1799" width="15.7109375" style="2" customWidth="1"/>
    <col min="1800" max="1800" width="19.5703125" style="2" customWidth="1"/>
    <col min="1801" max="1802" width="17.42578125" style="2" customWidth="1"/>
    <col min="1803" max="1803" width="19.5703125" style="2" customWidth="1"/>
    <col min="1804" max="1804" width="15.85546875" style="2" customWidth="1"/>
    <col min="1805" max="1805" width="14.5703125" style="2" customWidth="1"/>
    <col min="1806" max="1808" width="0" style="2" hidden="1" customWidth="1"/>
    <col min="1809" max="2051" width="9.140625" style="2"/>
    <col min="2052" max="2052" width="17.28515625" style="2" customWidth="1"/>
    <col min="2053" max="2053" width="12.5703125" style="2" customWidth="1"/>
    <col min="2054" max="2054" width="13" style="2" customWidth="1"/>
    <col min="2055" max="2055" width="15.7109375" style="2" customWidth="1"/>
    <col min="2056" max="2056" width="19.5703125" style="2" customWidth="1"/>
    <col min="2057" max="2058" width="17.42578125" style="2" customWidth="1"/>
    <col min="2059" max="2059" width="19.5703125" style="2" customWidth="1"/>
    <col min="2060" max="2060" width="15.85546875" style="2" customWidth="1"/>
    <col min="2061" max="2061" width="14.5703125" style="2" customWidth="1"/>
    <col min="2062" max="2064" width="0" style="2" hidden="1" customWidth="1"/>
    <col min="2065" max="2307" width="9.140625" style="2"/>
    <col min="2308" max="2308" width="17.28515625" style="2" customWidth="1"/>
    <col min="2309" max="2309" width="12.5703125" style="2" customWidth="1"/>
    <col min="2310" max="2310" width="13" style="2" customWidth="1"/>
    <col min="2311" max="2311" width="15.7109375" style="2" customWidth="1"/>
    <col min="2312" max="2312" width="19.5703125" style="2" customWidth="1"/>
    <col min="2313" max="2314" width="17.42578125" style="2" customWidth="1"/>
    <col min="2315" max="2315" width="19.5703125" style="2" customWidth="1"/>
    <col min="2316" max="2316" width="15.85546875" style="2" customWidth="1"/>
    <col min="2317" max="2317" width="14.5703125" style="2" customWidth="1"/>
    <col min="2318" max="2320" width="0" style="2" hidden="1" customWidth="1"/>
    <col min="2321" max="2563" width="9.140625" style="2"/>
    <col min="2564" max="2564" width="17.28515625" style="2" customWidth="1"/>
    <col min="2565" max="2565" width="12.5703125" style="2" customWidth="1"/>
    <col min="2566" max="2566" width="13" style="2" customWidth="1"/>
    <col min="2567" max="2567" width="15.7109375" style="2" customWidth="1"/>
    <col min="2568" max="2568" width="19.5703125" style="2" customWidth="1"/>
    <col min="2569" max="2570" width="17.42578125" style="2" customWidth="1"/>
    <col min="2571" max="2571" width="19.5703125" style="2" customWidth="1"/>
    <col min="2572" max="2572" width="15.85546875" style="2" customWidth="1"/>
    <col min="2573" max="2573" width="14.5703125" style="2" customWidth="1"/>
    <col min="2574" max="2576" width="0" style="2" hidden="1" customWidth="1"/>
    <col min="2577" max="2819" width="9.140625" style="2"/>
    <col min="2820" max="2820" width="17.28515625" style="2" customWidth="1"/>
    <col min="2821" max="2821" width="12.5703125" style="2" customWidth="1"/>
    <col min="2822" max="2822" width="13" style="2" customWidth="1"/>
    <col min="2823" max="2823" width="15.7109375" style="2" customWidth="1"/>
    <col min="2824" max="2824" width="19.5703125" style="2" customWidth="1"/>
    <col min="2825" max="2826" width="17.42578125" style="2" customWidth="1"/>
    <col min="2827" max="2827" width="19.5703125" style="2" customWidth="1"/>
    <col min="2828" max="2828" width="15.85546875" style="2" customWidth="1"/>
    <col min="2829" max="2829" width="14.5703125" style="2" customWidth="1"/>
    <col min="2830" max="2832" width="0" style="2" hidden="1" customWidth="1"/>
    <col min="2833" max="3075" width="9.140625" style="2"/>
    <col min="3076" max="3076" width="17.28515625" style="2" customWidth="1"/>
    <col min="3077" max="3077" width="12.5703125" style="2" customWidth="1"/>
    <col min="3078" max="3078" width="13" style="2" customWidth="1"/>
    <col min="3079" max="3079" width="15.7109375" style="2" customWidth="1"/>
    <col min="3080" max="3080" width="19.5703125" style="2" customWidth="1"/>
    <col min="3081" max="3082" width="17.42578125" style="2" customWidth="1"/>
    <col min="3083" max="3083" width="19.5703125" style="2" customWidth="1"/>
    <col min="3084" max="3084" width="15.85546875" style="2" customWidth="1"/>
    <col min="3085" max="3085" width="14.5703125" style="2" customWidth="1"/>
    <col min="3086" max="3088" width="0" style="2" hidden="1" customWidth="1"/>
    <col min="3089" max="3331" width="9.140625" style="2"/>
    <col min="3332" max="3332" width="17.28515625" style="2" customWidth="1"/>
    <col min="3333" max="3333" width="12.5703125" style="2" customWidth="1"/>
    <col min="3334" max="3334" width="13" style="2" customWidth="1"/>
    <col min="3335" max="3335" width="15.7109375" style="2" customWidth="1"/>
    <col min="3336" max="3336" width="19.5703125" style="2" customWidth="1"/>
    <col min="3337" max="3338" width="17.42578125" style="2" customWidth="1"/>
    <col min="3339" max="3339" width="19.5703125" style="2" customWidth="1"/>
    <col min="3340" max="3340" width="15.85546875" style="2" customWidth="1"/>
    <col min="3341" max="3341" width="14.5703125" style="2" customWidth="1"/>
    <col min="3342" max="3344" width="0" style="2" hidden="1" customWidth="1"/>
    <col min="3345" max="3587" width="9.140625" style="2"/>
    <col min="3588" max="3588" width="17.28515625" style="2" customWidth="1"/>
    <col min="3589" max="3589" width="12.5703125" style="2" customWidth="1"/>
    <col min="3590" max="3590" width="13" style="2" customWidth="1"/>
    <col min="3591" max="3591" width="15.7109375" style="2" customWidth="1"/>
    <col min="3592" max="3592" width="19.5703125" style="2" customWidth="1"/>
    <col min="3593" max="3594" width="17.42578125" style="2" customWidth="1"/>
    <col min="3595" max="3595" width="19.5703125" style="2" customWidth="1"/>
    <col min="3596" max="3596" width="15.85546875" style="2" customWidth="1"/>
    <col min="3597" max="3597" width="14.5703125" style="2" customWidth="1"/>
    <col min="3598" max="3600" width="0" style="2" hidden="1" customWidth="1"/>
    <col min="3601" max="3843" width="9.140625" style="2"/>
    <col min="3844" max="3844" width="17.28515625" style="2" customWidth="1"/>
    <col min="3845" max="3845" width="12.5703125" style="2" customWidth="1"/>
    <col min="3846" max="3846" width="13" style="2" customWidth="1"/>
    <col min="3847" max="3847" width="15.7109375" style="2" customWidth="1"/>
    <col min="3848" max="3848" width="19.5703125" style="2" customWidth="1"/>
    <col min="3849" max="3850" width="17.42578125" style="2" customWidth="1"/>
    <col min="3851" max="3851" width="19.5703125" style="2" customWidth="1"/>
    <col min="3852" max="3852" width="15.85546875" style="2" customWidth="1"/>
    <col min="3853" max="3853" width="14.5703125" style="2" customWidth="1"/>
    <col min="3854" max="3856" width="0" style="2" hidden="1" customWidth="1"/>
    <col min="3857" max="4099" width="9.140625" style="2"/>
    <col min="4100" max="4100" width="17.28515625" style="2" customWidth="1"/>
    <col min="4101" max="4101" width="12.5703125" style="2" customWidth="1"/>
    <col min="4102" max="4102" width="13" style="2" customWidth="1"/>
    <col min="4103" max="4103" width="15.7109375" style="2" customWidth="1"/>
    <col min="4104" max="4104" width="19.5703125" style="2" customWidth="1"/>
    <col min="4105" max="4106" width="17.42578125" style="2" customWidth="1"/>
    <col min="4107" max="4107" width="19.5703125" style="2" customWidth="1"/>
    <col min="4108" max="4108" width="15.85546875" style="2" customWidth="1"/>
    <col min="4109" max="4109" width="14.5703125" style="2" customWidth="1"/>
    <col min="4110" max="4112" width="0" style="2" hidden="1" customWidth="1"/>
    <col min="4113" max="4355" width="9.140625" style="2"/>
    <col min="4356" max="4356" width="17.28515625" style="2" customWidth="1"/>
    <col min="4357" max="4357" width="12.5703125" style="2" customWidth="1"/>
    <col min="4358" max="4358" width="13" style="2" customWidth="1"/>
    <col min="4359" max="4359" width="15.7109375" style="2" customWidth="1"/>
    <col min="4360" max="4360" width="19.5703125" style="2" customWidth="1"/>
    <col min="4361" max="4362" width="17.42578125" style="2" customWidth="1"/>
    <col min="4363" max="4363" width="19.5703125" style="2" customWidth="1"/>
    <col min="4364" max="4364" width="15.85546875" style="2" customWidth="1"/>
    <col min="4365" max="4365" width="14.5703125" style="2" customWidth="1"/>
    <col min="4366" max="4368" width="0" style="2" hidden="1" customWidth="1"/>
    <col min="4369" max="4611" width="9.140625" style="2"/>
    <col min="4612" max="4612" width="17.28515625" style="2" customWidth="1"/>
    <col min="4613" max="4613" width="12.5703125" style="2" customWidth="1"/>
    <col min="4614" max="4614" width="13" style="2" customWidth="1"/>
    <col min="4615" max="4615" width="15.7109375" style="2" customWidth="1"/>
    <col min="4616" max="4616" width="19.5703125" style="2" customWidth="1"/>
    <col min="4617" max="4618" width="17.42578125" style="2" customWidth="1"/>
    <col min="4619" max="4619" width="19.5703125" style="2" customWidth="1"/>
    <col min="4620" max="4620" width="15.85546875" style="2" customWidth="1"/>
    <col min="4621" max="4621" width="14.5703125" style="2" customWidth="1"/>
    <col min="4622" max="4624" width="0" style="2" hidden="1" customWidth="1"/>
    <col min="4625" max="4867" width="9.140625" style="2"/>
    <col min="4868" max="4868" width="17.28515625" style="2" customWidth="1"/>
    <col min="4869" max="4869" width="12.5703125" style="2" customWidth="1"/>
    <col min="4870" max="4870" width="13" style="2" customWidth="1"/>
    <col min="4871" max="4871" width="15.7109375" style="2" customWidth="1"/>
    <col min="4872" max="4872" width="19.5703125" style="2" customWidth="1"/>
    <col min="4873" max="4874" width="17.42578125" style="2" customWidth="1"/>
    <col min="4875" max="4875" width="19.5703125" style="2" customWidth="1"/>
    <col min="4876" max="4876" width="15.85546875" style="2" customWidth="1"/>
    <col min="4877" max="4877" width="14.5703125" style="2" customWidth="1"/>
    <col min="4878" max="4880" width="0" style="2" hidden="1" customWidth="1"/>
    <col min="4881" max="5123" width="9.140625" style="2"/>
    <col min="5124" max="5124" width="17.28515625" style="2" customWidth="1"/>
    <col min="5125" max="5125" width="12.5703125" style="2" customWidth="1"/>
    <col min="5126" max="5126" width="13" style="2" customWidth="1"/>
    <col min="5127" max="5127" width="15.7109375" style="2" customWidth="1"/>
    <col min="5128" max="5128" width="19.5703125" style="2" customWidth="1"/>
    <col min="5129" max="5130" width="17.42578125" style="2" customWidth="1"/>
    <col min="5131" max="5131" width="19.5703125" style="2" customWidth="1"/>
    <col min="5132" max="5132" width="15.85546875" style="2" customWidth="1"/>
    <col min="5133" max="5133" width="14.5703125" style="2" customWidth="1"/>
    <col min="5134" max="5136" width="0" style="2" hidden="1" customWidth="1"/>
    <col min="5137" max="5379" width="9.140625" style="2"/>
    <col min="5380" max="5380" width="17.28515625" style="2" customWidth="1"/>
    <col min="5381" max="5381" width="12.5703125" style="2" customWidth="1"/>
    <col min="5382" max="5382" width="13" style="2" customWidth="1"/>
    <col min="5383" max="5383" width="15.7109375" style="2" customWidth="1"/>
    <col min="5384" max="5384" width="19.5703125" style="2" customWidth="1"/>
    <col min="5385" max="5386" width="17.42578125" style="2" customWidth="1"/>
    <col min="5387" max="5387" width="19.5703125" style="2" customWidth="1"/>
    <col min="5388" max="5388" width="15.85546875" style="2" customWidth="1"/>
    <col min="5389" max="5389" width="14.5703125" style="2" customWidth="1"/>
    <col min="5390" max="5392" width="0" style="2" hidden="1" customWidth="1"/>
    <col min="5393" max="5635" width="9.140625" style="2"/>
    <col min="5636" max="5636" width="17.28515625" style="2" customWidth="1"/>
    <col min="5637" max="5637" width="12.5703125" style="2" customWidth="1"/>
    <col min="5638" max="5638" width="13" style="2" customWidth="1"/>
    <col min="5639" max="5639" width="15.7109375" style="2" customWidth="1"/>
    <col min="5640" max="5640" width="19.5703125" style="2" customWidth="1"/>
    <col min="5641" max="5642" width="17.42578125" style="2" customWidth="1"/>
    <col min="5643" max="5643" width="19.5703125" style="2" customWidth="1"/>
    <col min="5644" max="5644" width="15.85546875" style="2" customWidth="1"/>
    <col min="5645" max="5645" width="14.5703125" style="2" customWidth="1"/>
    <col min="5646" max="5648" width="0" style="2" hidden="1" customWidth="1"/>
    <col min="5649" max="5891" width="9.140625" style="2"/>
    <col min="5892" max="5892" width="17.28515625" style="2" customWidth="1"/>
    <col min="5893" max="5893" width="12.5703125" style="2" customWidth="1"/>
    <col min="5894" max="5894" width="13" style="2" customWidth="1"/>
    <col min="5895" max="5895" width="15.7109375" style="2" customWidth="1"/>
    <col min="5896" max="5896" width="19.5703125" style="2" customWidth="1"/>
    <col min="5897" max="5898" width="17.42578125" style="2" customWidth="1"/>
    <col min="5899" max="5899" width="19.5703125" style="2" customWidth="1"/>
    <col min="5900" max="5900" width="15.85546875" style="2" customWidth="1"/>
    <col min="5901" max="5901" width="14.5703125" style="2" customWidth="1"/>
    <col min="5902" max="5904" width="0" style="2" hidden="1" customWidth="1"/>
    <col min="5905" max="6147" width="9.140625" style="2"/>
    <col min="6148" max="6148" width="17.28515625" style="2" customWidth="1"/>
    <col min="6149" max="6149" width="12.5703125" style="2" customWidth="1"/>
    <col min="6150" max="6150" width="13" style="2" customWidth="1"/>
    <col min="6151" max="6151" width="15.7109375" style="2" customWidth="1"/>
    <col min="6152" max="6152" width="19.5703125" style="2" customWidth="1"/>
    <col min="6153" max="6154" width="17.42578125" style="2" customWidth="1"/>
    <col min="6155" max="6155" width="19.5703125" style="2" customWidth="1"/>
    <col min="6156" max="6156" width="15.85546875" style="2" customWidth="1"/>
    <col min="6157" max="6157" width="14.5703125" style="2" customWidth="1"/>
    <col min="6158" max="6160" width="0" style="2" hidden="1" customWidth="1"/>
    <col min="6161" max="6403" width="9.140625" style="2"/>
    <col min="6404" max="6404" width="17.28515625" style="2" customWidth="1"/>
    <col min="6405" max="6405" width="12.5703125" style="2" customWidth="1"/>
    <col min="6406" max="6406" width="13" style="2" customWidth="1"/>
    <col min="6407" max="6407" width="15.7109375" style="2" customWidth="1"/>
    <col min="6408" max="6408" width="19.5703125" style="2" customWidth="1"/>
    <col min="6409" max="6410" width="17.42578125" style="2" customWidth="1"/>
    <col min="6411" max="6411" width="19.5703125" style="2" customWidth="1"/>
    <col min="6412" max="6412" width="15.85546875" style="2" customWidth="1"/>
    <col min="6413" max="6413" width="14.5703125" style="2" customWidth="1"/>
    <col min="6414" max="6416" width="0" style="2" hidden="1" customWidth="1"/>
    <col min="6417" max="6659" width="9.140625" style="2"/>
    <col min="6660" max="6660" width="17.28515625" style="2" customWidth="1"/>
    <col min="6661" max="6661" width="12.5703125" style="2" customWidth="1"/>
    <col min="6662" max="6662" width="13" style="2" customWidth="1"/>
    <col min="6663" max="6663" width="15.7109375" style="2" customWidth="1"/>
    <col min="6664" max="6664" width="19.5703125" style="2" customWidth="1"/>
    <col min="6665" max="6666" width="17.42578125" style="2" customWidth="1"/>
    <col min="6667" max="6667" width="19.5703125" style="2" customWidth="1"/>
    <col min="6668" max="6668" width="15.85546875" style="2" customWidth="1"/>
    <col min="6669" max="6669" width="14.5703125" style="2" customWidth="1"/>
    <col min="6670" max="6672" width="0" style="2" hidden="1" customWidth="1"/>
    <col min="6673" max="6915" width="9.140625" style="2"/>
    <col min="6916" max="6916" width="17.28515625" style="2" customWidth="1"/>
    <col min="6917" max="6917" width="12.5703125" style="2" customWidth="1"/>
    <col min="6918" max="6918" width="13" style="2" customWidth="1"/>
    <col min="6919" max="6919" width="15.7109375" style="2" customWidth="1"/>
    <col min="6920" max="6920" width="19.5703125" style="2" customWidth="1"/>
    <col min="6921" max="6922" width="17.42578125" style="2" customWidth="1"/>
    <col min="6923" max="6923" width="19.5703125" style="2" customWidth="1"/>
    <col min="6924" max="6924" width="15.85546875" style="2" customWidth="1"/>
    <col min="6925" max="6925" width="14.5703125" style="2" customWidth="1"/>
    <col min="6926" max="6928" width="0" style="2" hidden="1" customWidth="1"/>
    <col min="6929" max="7171" width="9.140625" style="2"/>
    <col min="7172" max="7172" width="17.28515625" style="2" customWidth="1"/>
    <col min="7173" max="7173" width="12.5703125" style="2" customWidth="1"/>
    <col min="7174" max="7174" width="13" style="2" customWidth="1"/>
    <col min="7175" max="7175" width="15.7109375" style="2" customWidth="1"/>
    <col min="7176" max="7176" width="19.5703125" style="2" customWidth="1"/>
    <col min="7177" max="7178" width="17.42578125" style="2" customWidth="1"/>
    <col min="7179" max="7179" width="19.5703125" style="2" customWidth="1"/>
    <col min="7180" max="7180" width="15.85546875" style="2" customWidth="1"/>
    <col min="7181" max="7181" width="14.5703125" style="2" customWidth="1"/>
    <col min="7182" max="7184" width="0" style="2" hidden="1" customWidth="1"/>
    <col min="7185" max="7427" width="9.140625" style="2"/>
    <col min="7428" max="7428" width="17.28515625" style="2" customWidth="1"/>
    <col min="7429" max="7429" width="12.5703125" style="2" customWidth="1"/>
    <col min="7430" max="7430" width="13" style="2" customWidth="1"/>
    <col min="7431" max="7431" width="15.7109375" style="2" customWidth="1"/>
    <col min="7432" max="7432" width="19.5703125" style="2" customWidth="1"/>
    <col min="7433" max="7434" width="17.42578125" style="2" customWidth="1"/>
    <col min="7435" max="7435" width="19.5703125" style="2" customWidth="1"/>
    <col min="7436" max="7436" width="15.85546875" style="2" customWidth="1"/>
    <col min="7437" max="7437" width="14.5703125" style="2" customWidth="1"/>
    <col min="7438" max="7440" width="0" style="2" hidden="1" customWidth="1"/>
    <col min="7441" max="7683" width="9.140625" style="2"/>
    <col min="7684" max="7684" width="17.28515625" style="2" customWidth="1"/>
    <col min="7685" max="7685" width="12.5703125" style="2" customWidth="1"/>
    <col min="7686" max="7686" width="13" style="2" customWidth="1"/>
    <col min="7687" max="7687" width="15.7109375" style="2" customWidth="1"/>
    <col min="7688" max="7688" width="19.5703125" style="2" customWidth="1"/>
    <col min="7689" max="7690" width="17.42578125" style="2" customWidth="1"/>
    <col min="7691" max="7691" width="19.5703125" style="2" customWidth="1"/>
    <col min="7692" max="7692" width="15.85546875" style="2" customWidth="1"/>
    <col min="7693" max="7693" width="14.5703125" style="2" customWidth="1"/>
    <col min="7694" max="7696" width="0" style="2" hidden="1" customWidth="1"/>
    <col min="7697" max="7939" width="9.140625" style="2"/>
    <col min="7940" max="7940" width="17.28515625" style="2" customWidth="1"/>
    <col min="7941" max="7941" width="12.5703125" style="2" customWidth="1"/>
    <col min="7942" max="7942" width="13" style="2" customWidth="1"/>
    <col min="7943" max="7943" width="15.7109375" style="2" customWidth="1"/>
    <col min="7944" max="7944" width="19.5703125" style="2" customWidth="1"/>
    <col min="7945" max="7946" width="17.42578125" style="2" customWidth="1"/>
    <col min="7947" max="7947" width="19.5703125" style="2" customWidth="1"/>
    <col min="7948" max="7948" width="15.85546875" style="2" customWidth="1"/>
    <col min="7949" max="7949" width="14.5703125" style="2" customWidth="1"/>
    <col min="7950" max="7952" width="0" style="2" hidden="1" customWidth="1"/>
    <col min="7953" max="8195" width="9.140625" style="2"/>
    <col min="8196" max="8196" width="17.28515625" style="2" customWidth="1"/>
    <col min="8197" max="8197" width="12.5703125" style="2" customWidth="1"/>
    <col min="8198" max="8198" width="13" style="2" customWidth="1"/>
    <col min="8199" max="8199" width="15.7109375" style="2" customWidth="1"/>
    <col min="8200" max="8200" width="19.5703125" style="2" customWidth="1"/>
    <col min="8201" max="8202" width="17.42578125" style="2" customWidth="1"/>
    <col min="8203" max="8203" width="19.5703125" style="2" customWidth="1"/>
    <col min="8204" max="8204" width="15.85546875" style="2" customWidth="1"/>
    <col min="8205" max="8205" width="14.5703125" style="2" customWidth="1"/>
    <col min="8206" max="8208" width="0" style="2" hidden="1" customWidth="1"/>
    <col min="8209" max="8451" width="9.140625" style="2"/>
    <col min="8452" max="8452" width="17.28515625" style="2" customWidth="1"/>
    <col min="8453" max="8453" width="12.5703125" style="2" customWidth="1"/>
    <col min="8454" max="8454" width="13" style="2" customWidth="1"/>
    <col min="8455" max="8455" width="15.7109375" style="2" customWidth="1"/>
    <col min="8456" max="8456" width="19.5703125" style="2" customWidth="1"/>
    <col min="8457" max="8458" width="17.42578125" style="2" customWidth="1"/>
    <col min="8459" max="8459" width="19.5703125" style="2" customWidth="1"/>
    <col min="8460" max="8460" width="15.85546875" style="2" customWidth="1"/>
    <col min="8461" max="8461" width="14.5703125" style="2" customWidth="1"/>
    <col min="8462" max="8464" width="0" style="2" hidden="1" customWidth="1"/>
    <col min="8465" max="8707" width="9.140625" style="2"/>
    <col min="8708" max="8708" width="17.28515625" style="2" customWidth="1"/>
    <col min="8709" max="8709" width="12.5703125" style="2" customWidth="1"/>
    <col min="8710" max="8710" width="13" style="2" customWidth="1"/>
    <col min="8711" max="8711" width="15.7109375" style="2" customWidth="1"/>
    <col min="8712" max="8712" width="19.5703125" style="2" customWidth="1"/>
    <col min="8713" max="8714" width="17.42578125" style="2" customWidth="1"/>
    <col min="8715" max="8715" width="19.5703125" style="2" customWidth="1"/>
    <col min="8716" max="8716" width="15.85546875" style="2" customWidth="1"/>
    <col min="8717" max="8717" width="14.5703125" style="2" customWidth="1"/>
    <col min="8718" max="8720" width="0" style="2" hidden="1" customWidth="1"/>
    <col min="8721" max="8963" width="9.140625" style="2"/>
    <col min="8964" max="8964" width="17.28515625" style="2" customWidth="1"/>
    <col min="8965" max="8965" width="12.5703125" style="2" customWidth="1"/>
    <col min="8966" max="8966" width="13" style="2" customWidth="1"/>
    <col min="8967" max="8967" width="15.7109375" style="2" customWidth="1"/>
    <col min="8968" max="8968" width="19.5703125" style="2" customWidth="1"/>
    <col min="8969" max="8970" width="17.42578125" style="2" customWidth="1"/>
    <col min="8971" max="8971" width="19.5703125" style="2" customWidth="1"/>
    <col min="8972" max="8972" width="15.85546875" style="2" customWidth="1"/>
    <col min="8973" max="8973" width="14.5703125" style="2" customWidth="1"/>
    <col min="8974" max="8976" width="0" style="2" hidden="1" customWidth="1"/>
    <col min="8977" max="9219" width="9.140625" style="2"/>
    <col min="9220" max="9220" width="17.28515625" style="2" customWidth="1"/>
    <col min="9221" max="9221" width="12.5703125" style="2" customWidth="1"/>
    <col min="9222" max="9222" width="13" style="2" customWidth="1"/>
    <col min="9223" max="9223" width="15.7109375" style="2" customWidth="1"/>
    <col min="9224" max="9224" width="19.5703125" style="2" customWidth="1"/>
    <col min="9225" max="9226" width="17.42578125" style="2" customWidth="1"/>
    <col min="9227" max="9227" width="19.5703125" style="2" customWidth="1"/>
    <col min="9228" max="9228" width="15.85546875" style="2" customWidth="1"/>
    <col min="9229" max="9229" width="14.5703125" style="2" customWidth="1"/>
    <col min="9230" max="9232" width="0" style="2" hidden="1" customWidth="1"/>
    <col min="9233" max="9475" width="9.140625" style="2"/>
    <col min="9476" max="9476" width="17.28515625" style="2" customWidth="1"/>
    <col min="9477" max="9477" width="12.5703125" style="2" customWidth="1"/>
    <col min="9478" max="9478" width="13" style="2" customWidth="1"/>
    <col min="9479" max="9479" width="15.7109375" style="2" customWidth="1"/>
    <col min="9480" max="9480" width="19.5703125" style="2" customWidth="1"/>
    <col min="9481" max="9482" width="17.42578125" style="2" customWidth="1"/>
    <col min="9483" max="9483" width="19.5703125" style="2" customWidth="1"/>
    <col min="9484" max="9484" width="15.85546875" style="2" customWidth="1"/>
    <col min="9485" max="9485" width="14.5703125" style="2" customWidth="1"/>
    <col min="9486" max="9488" width="0" style="2" hidden="1" customWidth="1"/>
    <col min="9489" max="9731" width="9.140625" style="2"/>
    <col min="9732" max="9732" width="17.28515625" style="2" customWidth="1"/>
    <col min="9733" max="9733" width="12.5703125" style="2" customWidth="1"/>
    <col min="9734" max="9734" width="13" style="2" customWidth="1"/>
    <col min="9735" max="9735" width="15.7109375" style="2" customWidth="1"/>
    <col min="9736" max="9736" width="19.5703125" style="2" customWidth="1"/>
    <col min="9737" max="9738" width="17.42578125" style="2" customWidth="1"/>
    <col min="9739" max="9739" width="19.5703125" style="2" customWidth="1"/>
    <col min="9740" max="9740" width="15.85546875" style="2" customWidth="1"/>
    <col min="9741" max="9741" width="14.5703125" style="2" customWidth="1"/>
    <col min="9742" max="9744" width="0" style="2" hidden="1" customWidth="1"/>
    <col min="9745" max="9987" width="9.140625" style="2"/>
    <col min="9988" max="9988" width="17.28515625" style="2" customWidth="1"/>
    <col min="9989" max="9989" width="12.5703125" style="2" customWidth="1"/>
    <col min="9990" max="9990" width="13" style="2" customWidth="1"/>
    <col min="9991" max="9991" width="15.7109375" style="2" customWidth="1"/>
    <col min="9992" max="9992" width="19.5703125" style="2" customWidth="1"/>
    <col min="9993" max="9994" width="17.42578125" style="2" customWidth="1"/>
    <col min="9995" max="9995" width="19.5703125" style="2" customWidth="1"/>
    <col min="9996" max="9996" width="15.85546875" style="2" customWidth="1"/>
    <col min="9997" max="9997" width="14.5703125" style="2" customWidth="1"/>
    <col min="9998" max="10000" width="0" style="2" hidden="1" customWidth="1"/>
    <col min="10001" max="10243" width="9.140625" style="2"/>
    <col min="10244" max="10244" width="17.28515625" style="2" customWidth="1"/>
    <col min="10245" max="10245" width="12.5703125" style="2" customWidth="1"/>
    <col min="10246" max="10246" width="13" style="2" customWidth="1"/>
    <col min="10247" max="10247" width="15.7109375" style="2" customWidth="1"/>
    <col min="10248" max="10248" width="19.5703125" style="2" customWidth="1"/>
    <col min="10249" max="10250" width="17.42578125" style="2" customWidth="1"/>
    <col min="10251" max="10251" width="19.5703125" style="2" customWidth="1"/>
    <col min="10252" max="10252" width="15.85546875" style="2" customWidth="1"/>
    <col min="10253" max="10253" width="14.5703125" style="2" customWidth="1"/>
    <col min="10254" max="10256" width="0" style="2" hidden="1" customWidth="1"/>
    <col min="10257" max="10499" width="9.140625" style="2"/>
    <col min="10500" max="10500" width="17.28515625" style="2" customWidth="1"/>
    <col min="10501" max="10501" width="12.5703125" style="2" customWidth="1"/>
    <col min="10502" max="10502" width="13" style="2" customWidth="1"/>
    <col min="10503" max="10503" width="15.7109375" style="2" customWidth="1"/>
    <col min="10504" max="10504" width="19.5703125" style="2" customWidth="1"/>
    <col min="10505" max="10506" width="17.42578125" style="2" customWidth="1"/>
    <col min="10507" max="10507" width="19.5703125" style="2" customWidth="1"/>
    <col min="10508" max="10508" width="15.85546875" style="2" customWidth="1"/>
    <col min="10509" max="10509" width="14.5703125" style="2" customWidth="1"/>
    <col min="10510" max="10512" width="0" style="2" hidden="1" customWidth="1"/>
    <col min="10513" max="10755" width="9.140625" style="2"/>
    <col min="10756" max="10756" width="17.28515625" style="2" customWidth="1"/>
    <col min="10757" max="10757" width="12.5703125" style="2" customWidth="1"/>
    <col min="10758" max="10758" width="13" style="2" customWidth="1"/>
    <col min="10759" max="10759" width="15.7109375" style="2" customWidth="1"/>
    <col min="10760" max="10760" width="19.5703125" style="2" customWidth="1"/>
    <col min="10761" max="10762" width="17.42578125" style="2" customWidth="1"/>
    <col min="10763" max="10763" width="19.5703125" style="2" customWidth="1"/>
    <col min="10764" max="10764" width="15.85546875" style="2" customWidth="1"/>
    <col min="10765" max="10765" width="14.5703125" style="2" customWidth="1"/>
    <col min="10766" max="10768" width="0" style="2" hidden="1" customWidth="1"/>
    <col min="10769" max="11011" width="9.140625" style="2"/>
    <col min="11012" max="11012" width="17.28515625" style="2" customWidth="1"/>
    <col min="11013" max="11013" width="12.5703125" style="2" customWidth="1"/>
    <col min="11014" max="11014" width="13" style="2" customWidth="1"/>
    <col min="11015" max="11015" width="15.7109375" style="2" customWidth="1"/>
    <col min="11016" max="11016" width="19.5703125" style="2" customWidth="1"/>
    <col min="11017" max="11018" width="17.42578125" style="2" customWidth="1"/>
    <col min="11019" max="11019" width="19.5703125" style="2" customWidth="1"/>
    <col min="11020" max="11020" width="15.85546875" style="2" customWidth="1"/>
    <col min="11021" max="11021" width="14.5703125" style="2" customWidth="1"/>
    <col min="11022" max="11024" width="0" style="2" hidden="1" customWidth="1"/>
    <col min="11025" max="11267" width="9.140625" style="2"/>
    <col min="11268" max="11268" width="17.28515625" style="2" customWidth="1"/>
    <col min="11269" max="11269" width="12.5703125" style="2" customWidth="1"/>
    <col min="11270" max="11270" width="13" style="2" customWidth="1"/>
    <col min="11271" max="11271" width="15.7109375" style="2" customWidth="1"/>
    <col min="11272" max="11272" width="19.5703125" style="2" customWidth="1"/>
    <col min="11273" max="11274" width="17.42578125" style="2" customWidth="1"/>
    <col min="11275" max="11275" width="19.5703125" style="2" customWidth="1"/>
    <col min="11276" max="11276" width="15.85546875" style="2" customWidth="1"/>
    <col min="11277" max="11277" width="14.5703125" style="2" customWidth="1"/>
    <col min="11278" max="11280" width="0" style="2" hidden="1" customWidth="1"/>
    <col min="11281" max="11523" width="9.140625" style="2"/>
    <col min="11524" max="11524" width="17.28515625" style="2" customWidth="1"/>
    <col min="11525" max="11525" width="12.5703125" style="2" customWidth="1"/>
    <col min="11526" max="11526" width="13" style="2" customWidth="1"/>
    <col min="11527" max="11527" width="15.7109375" style="2" customWidth="1"/>
    <col min="11528" max="11528" width="19.5703125" style="2" customWidth="1"/>
    <col min="11529" max="11530" width="17.42578125" style="2" customWidth="1"/>
    <col min="11531" max="11531" width="19.5703125" style="2" customWidth="1"/>
    <col min="11532" max="11532" width="15.85546875" style="2" customWidth="1"/>
    <col min="11533" max="11533" width="14.5703125" style="2" customWidth="1"/>
    <col min="11534" max="11536" width="0" style="2" hidden="1" customWidth="1"/>
    <col min="11537" max="11779" width="9.140625" style="2"/>
    <col min="11780" max="11780" width="17.28515625" style="2" customWidth="1"/>
    <col min="11781" max="11781" width="12.5703125" style="2" customWidth="1"/>
    <col min="11782" max="11782" width="13" style="2" customWidth="1"/>
    <col min="11783" max="11783" width="15.7109375" style="2" customWidth="1"/>
    <col min="11784" max="11784" width="19.5703125" style="2" customWidth="1"/>
    <col min="11785" max="11786" width="17.42578125" style="2" customWidth="1"/>
    <col min="11787" max="11787" width="19.5703125" style="2" customWidth="1"/>
    <col min="11788" max="11788" width="15.85546875" style="2" customWidth="1"/>
    <col min="11789" max="11789" width="14.5703125" style="2" customWidth="1"/>
    <col min="11790" max="11792" width="0" style="2" hidden="1" customWidth="1"/>
    <col min="11793" max="12035" width="9.140625" style="2"/>
    <col min="12036" max="12036" width="17.28515625" style="2" customWidth="1"/>
    <col min="12037" max="12037" width="12.5703125" style="2" customWidth="1"/>
    <col min="12038" max="12038" width="13" style="2" customWidth="1"/>
    <col min="12039" max="12039" width="15.7109375" style="2" customWidth="1"/>
    <col min="12040" max="12040" width="19.5703125" style="2" customWidth="1"/>
    <col min="12041" max="12042" width="17.42578125" style="2" customWidth="1"/>
    <col min="12043" max="12043" width="19.5703125" style="2" customWidth="1"/>
    <col min="12044" max="12044" width="15.85546875" style="2" customWidth="1"/>
    <col min="12045" max="12045" width="14.5703125" style="2" customWidth="1"/>
    <col min="12046" max="12048" width="0" style="2" hidden="1" customWidth="1"/>
    <col min="12049" max="12291" width="9.140625" style="2"/>
    <col min="12292" max="12292" width="17.28515625" style="2" customWidth="1"/>
    <col min="12293" max="12293" width="12.5703125" style="2" customWidth="1"/>
    <col min="12294" max="12294" width="13" style="2" customWidth="1"/>
    <col min="12295" max="12295" width="15.7109375" style="2" customWidth="1"/>
    <col min="12296" max="12296" width="19.5703125" style="2" customWidth="1"/>
    <col min="12297" max="12298" width="17.42578125" style="2" customWidth="1"/>
    <col min="12299" max="12299" width="19.5703125" style="2" customWidth="1"/>
    <col min="12300" max="12300" width="15.85546875" style="2" customWidth="1"/>
    <col min="12301" max="12301" width="14.5703125" style="2" customWidth="1"/>
    <col min="12302" max="12304" width="0" style="2" hidden="1" customWidth="1"/>
    <col min="12305" max="12547" width="9.140625" style="2"/>
    <col min="12548" max="12548" width="17.28515625" style="2" customWidth="1"/>
    <col min="12549" max="12549" width="12.5703125" style="2" customWidth="1"/>
    <col min="12550" max="12550" width="13" style="2" customWidth="1"/>
    <col min="12551" max="12551" width="15.7109375" style="2" customWidth="1"/>
    <col min="12552" max="12552" width="19.5703125" style="2" customWidth="1"/>
    <col min="12553" max="12554" width="17.42578125" style="2" customWidth="1"/>
    <col min="12555" max="12555" width="19.5703125" style="2" customWidth="1"/>
    <col min="12556" max="12556" width="15.85546875" style="2" customWidth="1"/>
    <col min="12557" max="12557" width="14.5703125" style="2" customWidth="1"/>
    <col min="12558" max="12560" width="0" style="2" hidden="1" customWidth="1"/>
    <col min="12561" max="12803" width="9.140625" style="2"/>
    <col min="12804" max="12804" width="17.28515625" style="2" customWidth="1"/>
    <col min="12805" max="12805" width="12.5703125" style="2" customWidth="1"/>
    <col min="12806" max="12806" width="13" style="2" customWidth="1"/>
    <col min="12807" max="12807" width="15.7109375" style="2" customWidth="1"/>
    <col min="12808" max="12808" width="19.5703125" style="2" customWidth="1"/>
    <col min="12809" max="12810" width="17.42578125" style="2" customWidth="1"/>
    <col min="12811" max="12811" width="19.5703125" style="2" customWidth="1"/>
    <col min="12812" max="12812" width="15.85546875" style="2" customWidth="1"/>
    <col min="12813" max="12813" width="14.5703125" style="2" customWidth="1"/>
    <col min="12814" max="12816" width="0" style="2" hidden="1" customWidth="1"/>
    <col min="12817" max="13059" width="9.140625" style="2"/>
    <col min="13060" max="13060" width="17.28515625" style="2" customWidth="1"/>
    <col min="13061" max="13061" width="12.5703125" style="2" customWidth="1"/>
    <col min="13062" max="13062" width="13" style="2" customWidth="1"/>
    <col min="13063" max="13063" width="15.7109375" style="2" customWidth="1"/>
    <col min="13064" max="13064" width="19.5703125" style="2" customWidth="1"/>
    <col min="13065" max="13066" width="17.42578125" style="2" customWidth="1"/>
    <col min="13067" max="13067" width="19.5703125" style="2" customWidth="1"/>
    <col min="13068" max="13068" width="15.85546875" style="2" customWidth="1"/>
    <col min="13069" max="13069" width="14.5703125" style="2" customWidth="1"/>
    <col min="13070" max="13072" width="0" style="2" hidden="1" customWidth="1"/>
    <col min="13073" max="13315" width="9.140625" style="2"/>
    <col min="13316" max="13316" width="17.28515625" style="2" customWidth="1"/>
    <col min="13317" max="13317" width="12.5703125" style="2" customWidth="1"/>
    <col min="13318" max="13318" width="13" style="2" customWidth="1"/>
    <col min="13319" max="13319" width="15.7109375" style="2" customWidth="1"/>
    <col min="13320" max="13320" width="19.5703125" style="2" customWidth="1"/>
    <col min="13321" max="13322" width="17.42578125" style="2" customWidth="1"/>
    <col min="13323" max="13323" width="19.5703125" style="2" customWidth="1"/>
    <col min="13324" max="13324" width="15.85546875" style="2" customWidth="1"/>
    <col min="13325" max="13325" width="14.5703125" style="2" customWidth="1"/>
    <col min="13326" max="13328" width="0" style="2" hidden="1" customWidth="1"/>
    <col min="13329" max="13571" width="9.140625" style="2"/>
    <col min="13572" max="13572" width="17.28515625" style="2" customWidth="1"/>
    <col min="13573" max="13573" width="12.5703125" style="2" customWidth="1"/>
    <col min="13574" max="13574" width="13" style="2" customWidth="1"/>
    <col min="13575" max="13575" width="15.7109375" style="2" customWidth="1"/>
    <col min="13576" max="13576" width="19.5703125" style="2" customWidth="1"/>
    <col min="13577" max="13578" width="17.42578125" style="2" customWidth="1"/>
    <col min="13579" max="13579" width="19.5703125" style="2" customWidth="1"/>
    <col min="13580" max="13580" width="15.85546875" style="2" customWidth="1"/>
    <col min="13581" max="13581" width="14.5703125" style="2" customWidth="1"/>
    <col min="13582" max="13584" width="0" style="2" hidden="1" customWidth="1"/>
    <col min="13585" max="13827" width="9.140625" style="2"/>
    <col min="13828" max="13828" width="17.28515625" style="2" customWidth="1"/>
    <col min="13829" max="13829" width="12.5703125" style="2" customWidth="1"/>
    <col min="13830" max="13830" width="13" style="2" customWidth="1"/>
    <col min="13831" max="13831" width="15.7109375" style="2" customWidth="1"/>
    <col min="13832" max="13832" width="19.5703125" style="2" customWidth="1"/>
    <col min="13833" max="13834" width="17.42578125" style="2" customWidth="1"/>
    <col min="13835" max="13835" width="19.5703125" style="2" customWidth="1"/>
    <col min="13836" max="13836" width="15.85546875" style="2" customWidth="1"/>
    <col min="13837" max="13837" width="14.5703125" style="2" customWidth="1"/>
    <col min="13838" max="13840" width="0" style="2" hidden="1" customWidth="1"/>
    <col min="13841" max="14083" width="9.140625" style="2"/>
    <col min="14084" max="14084" width="17.28515625" style="2" customWidth="1"/>
    <col min="14085" max="14085" width="12.5703125" style="2" customWidth="1"/>
    <col min="14086" max="14086" width="13" style="2" customWidth="1"/>
    <col min="14087" max="14087" width="15.7109375" style="2" customWidth="1"/>
    <col min="14088" max="14088" width="19.5703125" style="2" customWidth="1"/>
    <col min="14089" max="14090" width="17.42578125" style="2" customWidth="1"/>
    <col min="14091" max="14091" width="19.5703125" style="2" customWidth="1"/>
    <col min="14092" max="14092" width="15.85546875" style="2" customWidth="1"/>
    <col min="14093" max="14093" width="14.5703125" style="2" customWidth="1"/>
    <col min="14094" max="14096" width="0" style="2" hidden="1" customWidth="1"/>
    <col min="14097" max="14339" width="9.140625" style="2"/>
    <col min="14340" max="14340" width="17.28515625" style="2" customWidth="1"/>
    <col min="14341" max="14341" width="12.5703125" style="2" customWidth="1"/>
    <col min="14342" max="14342" width="13" style="2" customWidth="1"/>
    <col min="14343" max="14343" width="15.7109375" style="2" customWidth="1"/>
    <col min="14344" max="14344" width="19.5703125" style="2" customWidth="1"/>
    <col min="14345" max="14346" width="17.42578125" style="2" customWidth="1"/>
    <col min="14347" max="14347" width="19.5703125" style="2" customWidth="1"/>
    <col min="14348" max="14348" width="15.85546875" style="2" customWidth="1"/>
    <col min="14349" max="14349" width="14.5703125" style="2" customWidth="1"/>
    <col min="14350" max="14352" width="0" style="2" hidden="1" customWidth="1"/>
    <col min="14353" max="14595" width="9.140625" style="2"/>
    <col min="14596" max="14596" width="17.28515625" style="2" customWidth="1"/>
    <col min="14597" max="14597" width="12.5703125" style="2" customWidth="1"/>
    <col min="14598" max="14598" width="13" style="2" customWidth="1"/>
    <col min="14599" max="14599" width="15.7109375" style="2" customWidth="1"/>
    <col min="14600" max="14600" width="19.5703125" style="2" customWidth="1"/>
    <col min="14601" max="14602" width="17.42578125" style="2" customWidth="1"/>
    <col min="14603" max="14603" width="19.5703125" style="2" customWidth="1"/>
    <col min="14604" max="14604" width="15.85546875" style="2" customWidth="1"/>
    <col min="14605" max="14605" width="14.5703125" style="2" customWidth="1"/>
    <col min="14606" max="14608" width="0" style="2" hidden="1" customWidth="1"/>
    <col min="14609" max="14851" width="9.140625" style="2"/>
    <col min="14852" max="14852" width="17.28515625" style="2" customWidth="1"/>
    <col min="14853" max="14853" width="12.5703125" style="2" customWidth="1"/>
    <col min="14854" max="14854" width="13" style="2" customWidth="1"/>
    <col min="14855" max="14855" width="15.7109375" style="2" customWidth="1"/>
    <col min="14856" max="14856" width="19.5703125" style="2" customWidth="1"/>
    <col min="14857" max="14858" width="17.42578125" style="2" customWidth="1"/>
    <col min="14859" max="14859" width="19.5703125" style="2" customWidth="1"/>
    <col min="14860" max="14860" width="15.85546875" style="2" customWidth="1"/>
    <col min="14861" max="14861" width="14.5703125" style="2" customWidth="1"/>
    <col min="14862" max="14864" width="0" style="2" hidden="1" customWidth="1"/>
    <col min="14865" max="15107" width="9.140625" style="2"/>
    <col min="15108" max="15108" width="17.28515625" style="2" customWidth="1"/>
    <col min="15109" max="15109" width="12.5703125" style="2" customWidth="1"/>
    <col min="15110" max="15110" width="13" style="2" customWidth="1"/>
    <col min="15111" max="15111" width="15.7109375" style="2" customWidth="1"/>
    <col min="15112" max="15112" width="19.5703125" style="2" customWidth="1"/>
    <col min="15113" max="15114" width="17.42578125" style="2" customWidth="1"/>
    <col min="15115" max="15115" width="19.5703125" style="2" customWidth="1"/>
    <col min="15116" max="15116" width="15.85546875" style="2" customWidth="1"/>
    <col min="15117" max="15117" width="14.5703125" style="2" customWidth="1"/>
    <col min="15118" max="15120" width="0" style="2" hidden="1" customWidth="1"/>
    <col min="15121" max="15363" width="9.140625" style="2"/>
    <col min="15364" max="15364" width="17.28515625" style="2" customWidth="1"/>
    <col min="15365" max="15365" width="12.5703125" style="2" customWidth="1"/>
    <col min="15366" max="15366" width="13" style="2" customWidth="1"/>
    <col min="15367" max="15367" width="15.7109375" style="2" customWidth="1"/>
    <col min="15368" max="15368" width="19.5703125" style="2" customWidth="1"/>
    <col min="15369" max="15370" width="17.42578125" style="2" customWidth="1"/>
    <col min="15371" max="15371" width="19.5703125" style="2" customWidth="1"/>
    <col min="15372" max="15372" width="15.85546875" style="2" customWidth="1"/>
    <col min="15373" max="15373" width="14.5703125" style="2" customWidth="1"/>
    <col min="15374" max="15376" width="0" style="2" hidden="1" customWidth="1"/>
    <col min="15377" max="15619" width="9.140625" style="2"/>
    <col min="15620" max="15620" width="17.28515625" style="2" customWidth="1"/>
    <col min="15621" max="15621" width="12.5703125" style="2" customWidth="1"/>
    <col min="15622" max="15622" width="13" style="2" customWidth="1"/>
    <col min="15623" max="15623" width="15.7109375" style="2" customWidth="1"/>
    <col min="15624" max="15624" width="19.5703125" style="2" customWidth="1"/>
    <col min="15625" max="15626" width="17.42578125" style="2" customWidth="1"/>
    <col min="15627" max="15627" width="19.5703125" style="2" customWidth="1"/>
    <col min="15628" max="15628" width="15.85546875" style="2" customWidth="1"/>
    <col min="15629" max="15629" width="14.5703125" style="2" customWidth="1"/>
    <col min="15630" max="15632" width="0" style="2" hidden="1" customWidth="1"/>
    <col min="15633" max="15875" width="9.140625" style="2"/>
    <col min="15876" max="15876" width="17.28515625" style="2" customWidth="1"/>
    <col min="15877" max="15877" width="12.5703125" style="2" customWidth="1"/>
    <col min="15878" max="15878" width="13" style="2" customWidth="1"/>
    <col min="15879" max="15879" width="15.7109375" style="2" customWidth="1"/>
    <col min="15880" max="15880" width="19.5703125" style="2" customWidth="1"/>
    <col min="15881" max="15882" width="17.42578125" style="2" customWidth="1"/>
    <col min="15883" max="15883" width="19.5703125" style="2" customWidth="1"/>
    <col min="15884" max="15884" width="15.85546875" style="2" customWidth="1"/>
    <col min="15885" max="15885" width="14.5703125" style="2" customWidth="1"/>
    <col min="15886" max="15888" width="0" style="2" hidden="1" customWidth="1"/>
    <col min="15889" max="16131" width="9.140625" style="2"/>
    <col min="16132" max="16132" width="17.28515625" style="2" customWidth="1"/>
    <col min="16133" max="16133" width="12.5703125" style="2" customWidth="1"/>
    <col min="16134" max="16134" width="13" style="2" customWidth="1"/>
    <col min="16135" max="16135" width="15.7109375" style="2" customWidth="1"/>
    <col min="16136" max="16136" width="19.5703125" style="2" customWidth="1"/>
    <col min="16137" max="16138" width="17.42578125" style="2" customWidth="1"/>
    <col min="16139" max="16139" width="19.5703125" style="2" customWidth="1"/>
    <col min="16140" max="16140" width="15.85546875" style="2" customWidth="1"/>
    <col min="16141" max="16141" width="14.5703125" style="2" customWidth="1"/>
    <col min="16142" max="16144" width="0" style="2" hidden="1" customWidth="1"/>
    <col min="16145" max="16384" width="9.140625" style="2"/>
  </cols>
  <sheetData>
    <row r="2" spans="1:15" ht="21" customHeight="1">
      <c r="A2" s="313" t="s">
        <v>0</v>
      </c>
      <c r="B2" s="313"/>
      <c r="C2" s="313"/>
      <c r="D2" s="313"/>
      <c r="E2" s="313"/>
      <c r="F2" s="313"/>
      <c r="G2" s="313"/>
      <c r="H2" s="313"/>
      <c r="I2" s="313"/>
      <c r="J2" s="313"/>
      <c r="K2" s="313"/>
      <c r="L2" s="313"/>
    </row>
    <row r="3" spans="1:15">
      <c r="A3" s="313"/>
      <c r="B3" s="313"/>
      <c r="C3" s="313"/>
      <c r="D3" s="313"/>
      <c r="E3" s="313"/>
      <c r="F3" s="313"/>
      <c r="G3" s="313"/>
      <c r="H3" s="313"/>
      <c r="I3" s="313"/>
      <c r="J3" s="313"/>
      <c r="K3" s="313"/>
      <c r="L3" s="313"/>
    </row>
    <row r="4" spans="1:15" ht="28.5">
      <c r="A4" s="314" t="s">
        <v>87</v>
      </c>
      <c r="B4" s="314"/>
      <c r="C4" s="314"/>
      <c r="D4" s="314"/>
      <c r="E4" s="314"/>
      <c r="F4" s="314"/>
      <c r="G4" s="314"/>
      <c r="H4" s="314"/>
      <c r="I4" s="314"/>
      <c r="J4" s="314"/>
      <c r="K4" s="314"/>
      <c r="L4" s="314"/>
      <c r="N4" s="2" t="s">
        <v>1</v>
      </c>
      <c r="O4" s="2" t="s">
        <v>2</v>
      </c>
    </row>
    <row r="5" spans="1:15" ht="36">
      <c r="A5" s="295" t="s">
        <v>3</v>
      </c>
      <c r="B5" s="306" t="s">
        <v>70</v>
      </c>
      <c r="C5" s="306" t="s">
        <v>69</v>
      </c>
      <c r="D5" s="306" t="s">
        <v>4</v>
      </c>
      <c r="E5" s="306" t="s">
        <v>5</v>
      </c>
      <c r="F5" s="306" t="s">
        <v>25</v>
      </c>
      <c r="G5" s="307" t="s">
        <v>85</v>
      </c>
      <c r="H5" s="306" t="s">
        <v>7</v>
      </c>
      <c r="I5" s="308" t="s">
        <v>8</v>
      </c>
      <c r="J5" s="309" t="s">
        <v>24</v>
      </c>
      <c r="K5" s="310" t="s">
        <v>10</v>
      </c>
      <c r="L5" s="308" t="s">
        <v>86</v>
      </c>
      <c r="N5" s="11">
        <v>3400</v>
      </c>
      <c r="O5" s="11">
        <v>12000</v>
      </c>
    </row>
    <row r="6" spans="1:15" ht="15.75">
      <c r="A6" s="294" t="s">
        <v>18</v>
      </c>
      <c r="B6" s="303">
        <v>2018</v>
      </c>
      <c r="C6" s="302" t="s">
        <v>77</v>
      </c>
      <c r="D6" s="297">
        <f>'Mei 18'!B9</f>
        <v>7.96</v>
      </c>
      <c r="E6" s="298">
        <f>'Mei 18'!C9</f>
        <v>61</v>
      </c>
      <c r="F6" s="297">
        <f>'Mei 18'!D9</f>
        <v>27.222222222222221</v>
      </c>
      <c r="G6" s="299">
        <f>'Mei 18'!E9</f>
        <v>72912</v>
      </c>
      <c r="H6" s="299">
        <f>'Mei 18'!F9</f>
        <v>0</v>
      </c>
      <c r="I6" s="299">
        <f>'Mei 18'!G9</f>
        <v>33</v>
      </c>
      <c r="J6" s="299">
        <v>0</v>
      </c>
      <c r="K6" s="300">
        <f t="shared" ref="K6:K22" si="0">(H6*3500)+(I6*13000)+(J6*18000)</f>
        <v>429000</v>
      </c>
      <c r="L6" s="300">
        <f t="shared" ref="L6:L22" si="1">K6/G6</f>
        <v>5.8838051349572087</v>
      </c>
    </row>
    <row r="7" spans="1:15" ht="15.75">
      <c r="A7" s="294" t="s">
        <v>18</v>
      </c>
      <c r="B7" s="303">
        <v>2018</v>
      </c>
      <c r="C7" s="302" t="s">
        <v>76</v>
      </c>
      <c r="D7" s="297">
        <f>'Jun18'!B9</f>
        <v>7.96</v>
      </c>
      <c r="E7" s="298">
        <f>'Jun18'!C9</f>
        <v>23.21</v>
      </c>
      <c r="F7" s="297">
        <f>'Jun18'!D9</f>
        <v>25.055555555555557</v>
      </c>
      <c r="G7" s="299">
        <f>'Jun18'!E9</f>
        <v>64944.000000000007</v>
      </c>
      <c r="H7" s="299">
        <f>'Jun18'!F9</f>
        <v>565</v>
      </c>
      <c r="I7" s="299">
        <f>'Jun18'!G9</f>
        <v>89</v>
      </c>
      <c r="J7" s="299">
        <v>0</v>
      </c>
      <c r="K7" s="300">
        <f t="shared" si="0"/>
        <v>3134500</v>
      </c>
      <c r="L7" s="300">
        <f t="shared" si="1"/>
        <v>48.264658782951457</v>
      </c>
    </row>
    <row r="8" spans="1:15" ht="15.75">
      <c r="A8" s="294" t="s">
        <v>18</v>
      </c>
      <c r="B8" s="303">
        <v>2018</v>
      </c>
      <c r="C8" s="302" t="s">
        <v>75</v>
      </c>
      <c r="D8" s="297">
        <f>'Jul 18'!B9</f>
        <v>7.9</v>
      </c>
      <c r="E8" s="298">
        <f>'Jul 18'!C9</f>
        <v>10.220000000000001</v>
      </c>
      <c r="F8" s="297">
        <f>'Jul 18'!D9</f>
        <v>22.057670570712141</v>
      </c>
      <c r="G8" s="299">
        <f>'Jul 18'!E9</f>
        <v>59079.2648565954</v>
      </c>
      <c r="H8" s="299">
        <f>'Jul 18'!F9</f>
        <v>110</v>
      </c>
      <c r="I8" s="299">
        <f>'Jul 18'!G9</f>
        <v>0</v>
      </c>
      <c r="J8" s="299">
        <v>0</v>
      </c>
      <c r="K8" s="300">
        <f t="shared" si="0"/>
        <v>385000</v>
      </c>
      <c r="L8" s="300">
        <f t="shared" si="1"/>
        <v>6.5166687658439937</v>
      </c>
    </row>
    <row r="9" spans="1:15" ht="15.75">
      <c r="A9" s="294" t="s">
        <v>18</v>
      </c>
      <c r="B9" s="303">
        <v>2018</v>
      </c>
      <c r="C9" s="302" t="s">
        <v>74</v>
      </c>
      <c r="D9" s="297">
        <f>'Agu 18'!B9</f>
        <v>7.1</v>
      </c>
      <c r="E9" s="298">
        <f>'Agu 18'!C9</f>
        <v>20</v>
      </c>
      <c r="F9" s="297">
        <f>'Agu 18'!D9</f>
        <v>22.057670570712141</v>
      </c>
      <c r="G9" s="299">
        <f>'Agu 18'!E9</f>
        <v>59079.2648565954</v>
      </c>
      <c r="H9" s="299">
        <f>'Agu 18'!F9</f>
        <v>10</v>
      </c>
      <c r="I9" s="299">
        <f>'Agu 18'!G9</f>
        <v>0</v>
      </c>
      <c r="J9" s="299">
        <v>0</v>
      </c>
      <c r="K9" s="300">
        <f t="shared" si="0"/>
        <v>35000</v>
      </c>
      <c r="L9" s="300">
        <f t="shared" si="1"/>
        <v>0.59242443325854488</v>
      </c>
    </row>
    <row r="10" spans="1:15" ht="15.75">
      <c r="A10" s="294" t="s">
        <v>18</v>
      </c>
      <c r="B10" s="303">
        <v>2018</v>
      </c>
      <c r="C10" s="302" t="s">
        <v>73</v>
      </c>
      <c r="D10" s="297">
        <f>'Sep 18'!B9</f>
        <v>8.7200000000000006</v>
      </c>
      <c r="E10" s="298">
        <f>'Sep 18'!C9</f>
        <v>12</v>
      </c>
      <c r="F10" s="297">
        <f>'Sep 18'!D9</f>
        <v>0.16219588555552611</v>
      </c>
      <c r="G10" s="299">
        <f>'Sep 18'!E9</f>
        <v>420.41173535992368</v>
      </c>
      <c r="H10" s="299">
        <f>'Sep 18'!F9</f>
        <v>30</v>
      </c>
      <c r="I10" s="299">
        <f>'Sep 18'!G9</f>
        <v>0</v>
      </c>
      <c r="J10" s="299">
        <v>0</v>
      </c>
      <c r="K10" s="300">
        <f t="shared" si="0"/>
        <v>105000</v>
      </c>
      <c r="L10" s="300">
        <f t="shared" si="1"/>
        <v>249.75515945126318</v>
      </c>
    </row>
    <row r="11" spans="1:15" ht="15.75">
      <c r="A11" s="294" t="s">
        <v>18</v>
      </c>
      <c r="B11" s="303">
        <v>2018</v>
      </c>
      <c r="C11" s="302" t="s">
        <v>72</v>
      </c>
      <c r="D11" s="297">
        <f>'Okt 18'!B9</f>
        <v>7.4838709677419351</v>
      </c>
      <c r="E11" s="298">
        <f>'Okt 18'!C9</f>
        <v>17.516129032258064</v>
      </c>
      <c r="F11" s="297">
        <f>'Okt 18'!D9</f>
        <v>3.4767165843969199</v>
      </c>
      <c r="G11" s="299">
        <f>'Okt 18'!E9</f>
        <v>9312.0376996487103</v>
      </c>
      <c r="H11" s="299">
        <f>'Okt 18'!F9</f>
        <v>0</v>
      </c>
      <c r="I11" s="299">
        <f>'Okt 18'!G9</f>
        <v>800</v>
      </c>
      <c r="J11" s="299">
        <v>0</v>
      </c>
      <c r="K11" s="300">
        <f t="shared" si="0"/>
        <v>10400000</v>
      </c>
      <c r="L11" s="300">
        <f t="shared" si="1"/>
        <v>1116.8339664681912</v>
      </c>
    </row>
    <row r="12" spans="1:15" ht="15.75">
      <c r="A12" s="294" t="s">
        <v>18</v>
      </c>
      <c r="B12" s="303">
        <v>2018</v>
      </c>
      <c r="C12" s="296" t="s">
        <v>71</v>
      </c>
      <c r="D12" s="297">
        <f>'Nop 18'!B9</f>
        <v>7.5</v>
      </c>
      <c r="E12" s="298">
        <f>'Nop 18'!C9</f>
        <v>26</v>
      </c>
      <c r="F12" s="297">
        <f>'Nop 18'!D9</f>
        <v>13.554068791390547</v>
      </c>
      <c r="G12" s="299">
        <f>'Nop 18'!E9</f>
        <v>35132.146307284296</v>
      </c>
      <c r="H12" s="299">
        <f>'Nop 18'!F9</f>
        <v>405</v>
      </c>
      <c r="I12" s="299">
        <f>'Nop 18'!G9</f>
        <v>0</v>
      </c>
      <c r="J12" s="299">
        <v>0</v>
      </c>
      <c r="K12" s="300">
        <f t="shared" si="0"/>
        <v>1417500</v>
      </c>
      <c r="L12" s="300">
        <f t="shared" si="1"/>
        <v>40.347663009307681</v>
      </c>
    </row>
    <row r="13" spans="1:15" ht="15.75">
      <c r="A13" s="294" t="s">
        <v>18</v>
      </c>
      <c r="B13" s="303">
        <v>2018</v>
      </c>
      <c r="C13" s="302" t="s">
        <v>82</v>
      </c>
      <c r="D13" s="297">
        <f>'Des 18'!B9</f>
        <v>7.61</v>
      </c>
      <c r="E13" s="298">
        <f>'Des 18'!C9</f>
        <v>30.22</v>
      </c>
      <c r="F13" s="297">
        <f>'Des 18'!D9</f>
        <v>53.375694058337068</v>
      </c>
      <c r="G13" s="299">
        <f>'Des 18'!E9</f>
        <v>142961.45896585</v>
      </c>
      <c r="H13" s="299">
        <f>'Des 18'!F9</f>
        <v>0</v>
      </c>
      <c r="I13" s="299">
        <f>'Des 18'!G9</f>
        <v>600</v>
      </c>
      <c r="J13" s="299">
        <v>0</v>
      </c>
      <c r="K13" s="300">
        <f t="shared" si="0"/>
        <v>7800000</v>
      </c>
      <c r="L13" s="300">
        <f t="shared" si="1"/>
        <v>54.560159475311657</v>
      </c>
    </row>
    <row r="14" spans="1:15" ht="15.75">
      <c r="A14" s="294" t="s">
        <v>18</v>
      </c>
      <c r="B14" s="303">
        <v>2019</v>
      </c>
      <c r="C14" s="302" t="s">
        <v>81</v>
      </c>
      <c r="D14" s="297">
        <f>'Jan 19'!B9</f>
        <v>7.5</v>
      </c>
      <c r="E14" s="298">
        <f>'Jan 19'!C9</f>
        <v>21.6</v>
      </c>
      <c r="F14" s="297">
        <f>'Jan 19'!D9</f>
        <v>0.31662546149316023</v>
      </c>
      <c r="G14" s="299">
        <f>'Jan 19'!E9</f>
        <v>848.04963606328045</v>
      </c>
      <c r="H14" s="299">
        <f>'Jan 19'!F9</f>
        <v>0</v>
      </c>
      <c r="I14" s="299">
        <f>'Jan 19'!G9</f>
        <v>0</v>
      </c>
      <c r="J14" s="299">
        <v>0</v>
      </c>
      <c r="K14" s="300">
        <f t="shared" si="0"/>
        <v>0</v>
      </c>
      <c r="L14" s="300">
        <f t="shared" si="1"/>
        <v>0</v>
      </c>
    </row>
    <row r="15" spans="1:15" ht="15.75">
      <c r="A15" s="294" t="s">
        <v>18</v>
      </c>
      <c r="B15" s="303">
        <v>2019</v>
      </c>
      <c r="C15" s="302" t="s">
        <v>80</v>
      </c>
      <c r="D15" s="297">
        <f>'Feb 19'!B9</f>
        <v>7.6571428571428557</v>
      </c>
      <c r="E15" s="298">
        <f>'Feb 19'!C9</f>
        <v>23.571428571428573</v>
      </c>
      <c r="F15" s="297">
        <f>'Feb 19'!D9</f>
        <v>0.81589936015601439</v>
      </c>
      <c r="G15" s="299">
        <f>'Feb 19'!E9</f>
        <v>1973.82373208943</v>
      </c>
      <c r="H15" s="299">
        <f>'Feb 19'!F9</f>
        <v>800</v>
      </c>
      <c r="I15" s="299">
        <f>'Feb 19'!G9</f>
        <v>0</v>
      </c>
      <c r="J15" s="299">
        <v>0</v>
      </c>
      <c r="K15" s="300">
        <f t="shared" si="0"/>
        <v>2800000</v>
      </c>
      <c r="L15" s="300">
        <f t="shared" si="1"/>
        <v>1418.5663868961617</v>
      </c>
    </row>
    <row r="16" spans="1:15" ht="15.75">
      <c r="A16" s="294" t="s">
        <v>18</v>
      </c>
      <c r="B16" s="303">
        <v>2019</v>
      </c>
      <c r="C16" s="302" t="s">
        <v>79</v>
      </c>
      <c r="D16" s="297" t="str">
        <f>'Mar 19'!B9</f>
        <v>NA</v>
      </c>
      <c r="E16" s="298" t="str">
        <f>'Mar 19'!C9</f>
        <v>NA</v>
      </c>
      <c r="F16" s="297">
        <f>'Mar 19'!D9</f>
        <v>16.955271804062125</v>
      </c>
      <c r="G16" s="299">
        <f>'Mar 19'!E9</f>
        <v>45413</v>
      </c>
      <c r="H16" s="299">
        <f>'Mar 19'!F9</f>
        <v>0</v>
      </c>
      <c r="I16" s="299">
        <f>'Mar 19'!G9</f>
        <v>0</v>
      </c>
      <c r="J16" s="299">
        <v>0</v>
      </c>
      <c r="K16" s="300">
        <f t="shared" si="0"/>
        <v>0</v>
      </c>
      <c r="L16" s="300">
        <f t="shared" si="1"/>
        <v>0</v>
      </c>
    </row>
    <row r="17" spans="1:12" ht="15.75">
      <c r="A17" s="294" t="s">
        <v>18</v>
      </c>
      <c r="B17" s="303">
        <v>2019</v>
      </c>
      <c r="C17" s="302" t="s">
        <v>78</v>
      </c>
      <c r="D17" s="297">
        <f>'Apr 19'!B9</f>
        <v>7.7</v>
      </c>
      <c r="E17" s="298">
        <f>'Apr 19'!C9</f>
        <v>24.3</v>
      </c>
      <c r="F17" s="297">
        <f>'Apr 19'!D9</f>
        <v>2.4593671330364688</v>
      </c>
      <c r="G17" s="299">
        <f>'Apr 19'!E9</f>
        <v>6374.6796088305273</v>
      </c>
      <c r="H17" s="299">
        <f>'Apr 19'!F9</f>
        <v>0</v>
      </c>
      <c r="I17" s="299">
        <f>'Apr 19'!G9</f>
        <v>0</v>
      </c>
      <c r="J17" s="299">
        <v>0</v>
      </c>
      <c r="K17" s="300">
        <f t="shared" si="0"/>
        <v>0</v>
      </c>
      <c r="L17" s="300">
        <f t="shared" si="1"/>
        <v>0</v>
      </c>
    </row>
    <row r="18" spans="1:12" ht="15.75">
      <c r="A18" s="294" t="s">
        <v>18</v>
      </c>
      <c r="B18" s="303">
        <v>2019</v>
      </c>
      <c r="C18" s="302" t="s">
        <v>77</v>
      </c>
      <c r="D18" s="297">
        <f>'Mei 19'!B9</f>
        <v>7.9</v>
      </c>
      <c r="E18" s="298">
        <f>'Mei 19'!C9</f>
        <v>20.8</v>
      </c>
      <c r="F18" s="297">
        <f>'Mei 19'!D9</f>
        <v>75.371490442054963</v>
      </c>
      <c r="G18" s="299">
        <f>'Mei 19'!E9</f>
        <v>201875</v>
      </c>
      <c r="H18" s="299">
        <f>'Mei 19'!F9</f>
        <v>45600</v>
      </c>
      <c r="I18" s="299">
        <f>'Mei 19'!G9</f>
        <v>24200</v>
      </c>
      <c r="J18" s="299">
        <v>0</v>
      </c>
      <c r="K18" s="300">
        <f t="shared" si="0"/>
        <v>474200000</v>
      </c>
      <c r="L18" s="300">
        <f t="shared" si="1"/>
        <v>2348.9783281733744</v>
      </c>
    </row>
    <row r="19" spans="1:12" ht="15.75">
      <c r="A19" s="294" t="s">
        <v>18</v>
      </c>
      <c r="B19" s="303">
        <v>2019</v>
      </c>
      <c r="C19" s="302" t="s">
        <v>76</v>
      </c>
      <c r="D19" s="297">
        <f>'Jun 19'!B9</f>
        <v>7.8</v>
      </c>
      <c r="E19" s="298">
        <f>'Jun 19'!C9</f>
        <v>23</v>
      </c>
      <c r="F19" s="297">
        <f>'Jun 19'!D9</f>
        <v>92.076930718631942</v>
      </c>
      <c r="G19" s="299">
        <f>'Jun 19'!E9</f>
        <v>238663.404422694</v>
      </c>
      <c r="H19" s="299">
        <f>'Jun 19'!F9</f>
        <v>74525</v>
      </c>
      <c r="I19" s="299">
        <f>'Jun 19'!G9</f>
        <v>44800</v>
      </c>
      <c r="J19" s="299">
        <v>0</v>
      </c>
      <c r="K19" s="300">
        <f t="shared" si="0"/>
        <v>843237500</v>
      </c>
      <c r="L19" s="300">
        <f t="shared" si="1"/>
        <v>3533.1663102674584</v>
      </c>
    </row>
    <row r="20" spans="1:12" ht="15.75">
      <c r="A20" s="294" t="s">
        <v>18</v>
      </c>
      <c r="B20" s="303">
        <v>2019</v>
      </c>
      <c r="C20" s="302" t="s">
        <v>75</v>
      </c>
      <c r="D20" s="297">
        <f>'Jul 19'!B9</f>
        <v>7.9483870967741934</v>
      </c>
      <c r="E20" s="298">
        <f>'Jul 19'!C9</f>
        <v>24.483870967741936</v>
      </c>
      <c r="F20" s="297">
        <f>'Jul 19'!D9</f>
        <v>12.42647389687534</v>
      </c>
      <c r="G20" s="299">
        <f>'Jul 19'!E9</f>
        <v>33283.06768539091</v>
      </c>
      <c r="H20" s="299">
        <f>'Jul 19'!F9</f>
        <v>19025</v>
      </c>
      <c r="I20" s="299">
        <f>'Jul 19'!G9</f>
        <v>18400</v>
      </c>
      <c r="J20" s="299">
        <v>0</v>
      </c>
      <c r="K20" s="300">
        <f t="shared" si="0"/>
        <v>305787500</v>
      </c>
      <c r="L20" s="300">
        <f t="shared" si="1"/>
        <v>9187.4794382075761</v>
      </c>
    </row>
    <row r="21" spans="1:12" ht="15.75">
      <c r="A21" s="294" t="s">
        <v>18</v>
      </c>
      <c r="B21" s="303">
        <v>2019</v>
      </c>
      <c r="C21" s="302" t="s">
        <v>74</v>
      </c>
      <c r="D21" s="297">
        <f>'Agu 19'!B9</f>
        <v>7.3</v>
      </c>
      <c r="E21" s="298">
        <f>'Agu 19'!C9</f>
        <v>24.3</v>
      </c>
      <c r="F21" s="297">
        <f>'Agu 19'!D9</f>
        <v>38.035767622461172</v>
      </c>
      <c r="G21" s="299">
        <f>'Agu 19'!E9</f>
        <v>101875</v>
      </c>
      <c r="H21" s="299">
        <f>'Agu 19'!F9</f>
        <v>43975</v>
      </c>
      <c r="I21" s="299">
        <f>'Agu 19'!G9</f>
        <v>17600</v>
      </c>
      <c r="J21" s="299">
        <v>0</v>
      </c>
      <c r="K21" s="300">
        <f t="shared" si="0"/>
        <v>382712500</v>
      </c>
      <c r="L21" s="300">
        <f t="shared" si="1"/>
        <v>3756.687116564417</v>
      </c>
    </row>
    <row r="22" spans="1:12" ht="15.75">
      <c r="A22" s="294" t="s">
        <v>18</v>
      </c>
      <c r="B22" s="303">
        <v>2019</v>
      </c>
      <c r="C22" s="302" t="s">
        <v>73</v>
      </c>
      <c r="D22" s="297">
        <f>'Sep 19'!B9</f>
        <v>7.74</v>
      </c>
      <c r="E22" s="298">
        <f>'Sep 19'!C9</f>
        <v>23.9</v>
      </c>
      <c r="F22" s="297">
        <f>'Sep 19'!D9</f>
        <v>6.479766795790165</v>
      </c>
      <c r="G22" s="299">
        <f>'Sep 19'!E9</f>
        <v>16795.555534688108</v>
      </c>
      <c r="H22" s="299">
        <f>'Sep 19'!F9</f>
        <v>2305</v>
      </c>
      <c r="I22" s="299">
        <f>'Sep 19'!G9</f>
        <v>0</v>
      </c>
      <c r="J22" s="299">
        <v>0</v>
      </c>
      <c r="K22" s="300">
        <f t="shared" si="0"/>
        <v>8067500</v>
      </c>
      <c r="L22" s="300">
        <f t="shared" si="1"/>
        <v>480.33540678890159</v>
      </c>
    </row>
    <row r="23" spans="1:12" ht="15.75">
      <c r="A23" s="294" t="s">
        <v>18</v>
      </c>
      <c r="B23" s="303">
        <v>2019</v>
      </c>
      <c r="C23" s="302" t="s">
        <v>72</v>
      </c>
      <c r="D23" s="297">
        <f>'Okt 19'!B10</f>
        <v>7.4</v>
      </c>
      <c r="E23" s="298">
        <f>'Okt 19'!C10</f>
        <v>17</v>
      </c>
      <c r="F23" s="297">
        <f>'Okt 19'!D10</f>
        <v>0</v>
      </c>
      <c r="G23" s="299">
        <f>'Okt 19'!E10</f>
        <v>0</v>
      </c>
      <c r="H23" s="299">
        <f>'Okt 19'!F10</f>
        <v>0</v>
      </c>
      <c r="I23" s="299">
        <f>'Okt 19'!G10</f>
        <v>0</v>
      </c>
      <c r="J23" s="299">
        <v>0</v>
      </c>
      <c r="K23" s="300">
        <f t="shared" ref="K23" si="2">(H23*3500)+(I23*13000)+(J23*18000)</f>
        <v>0</v>
      </c>
      <c r="L23" s="300" t="e">
        <f>K23/G23</f>
        <v>#DIV/0!</v>
      </c>
    </row>
  </sheetData>
  <sheetProtection selectLockedCells="1" selectUnlockedCells="1"/>
  <mergeCells count="2">
    <mergeCell ref="A2:L3"/>
    <mergeCell ref="A4:L4"/>
  </mergeCells>
  <pageMargins left="0.7" right="0.7" top="0.75" bottom="0.75" header="0.51180555555555596" footer="0.51180555555555596"/>
  <pageSetup paperSize="9" scale="45" firstPageNumber="0" orientation="landscape" horizontalDpi="300" verticalDpi="300" r:id="rId1"/>
  <headerFooter alignWithMargins="0"/>
  <drawing r:id="rId2"/>
  <legacyDrawing r:id="rId3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9">
    <tabColor rgb="FF00B050"/>
  </sheetPr>
  <dimension ref="A2:T37"/>
  <sheetViews>
    <sheetView zoomScale="85" zoomScaleNormal="85" workbookViewId="0">
      <selection activeCell="C19" sqref="C19"/>
    </sheetView>
  </sheetViews>
  <sheetFormatPr defaultRowHeight="15"/>
  <cols>
    <col min="1" max="1" width="17.28515625" style="2" customWidth="1"/>
    <col min="2" max="2" width="12.5703125" style="2" customWidth="1"/>
    <col min="3" max="3" width="13" style="2" customWidth="1"/>
    <col min="4" max="4" width="18" style="2" bestFit="1" customWidth="1"/>
    <col min="5" max="5" width="13.42578125" style="2" customWidth="1"/>
    <col min="6" max="6" width="19.5703125" style="2" customWidth="1"/>
    <col min="7" max="8" width="17.42578125" style="2" customWidth="1"/>
    <col min="9" max="9" width="19.5703125" style="2" customWidth="1"/>
    <col min="10" max="10" width="15.85546875" style="2" customWidth="1"/>
    <col min="11" max="11" width="11.42578125" style="2" customWidth="1"/>
    <col min="12" max="14" width="0" style="2" hidden="1" customWidth="1"/>
    <col min="15" max="16" width="14.42578125" style="2" customWidth="1"/>
    <col min="17" max="17" width="11.7109375" style="2" customWidth="1"/>
    <col min="18" max="18" width="13.28515625" style="2" customWidth="1"/>
    <col min="19" max="19" width="10.5703125" style="2" bestFit="1" customWidth="1"/>
    <col min="20" max="20" width="13.28515625" style="2" customWidth="1"/>
    <col min="21" max="257" width="8.7109375" style="2"/>
    <col min="258" max="258" width="17.28515625" style="2" customWidth="1"/>
    <col min="259" max="259" width="12.5703125" style="2" customWidth="1"/>
    <col min="260" max="260" width="13" style="2" customWidth="1"/>
    <col min="261" max="261" width="13.42578125" style="2" customWidth="1"/>
    <col min="262" max="262" width="19.5703125" style="2" customWidth="1"/>
    <col min="263" max="264" width="17.42578125" style="2" customWidth="1"/>
    <col min="265" max="265" width="19.5703125" style="2" customWidth="1"/>
    <col min="266" max="266" width="15.85546875" style="2" customWidth="1"/>
    <col min="267" max="267" width="11.42578125" style="2" customWidth="1"/>
    <col min="268" max="270" width="0" style="2" hidden="1" customWidth="1"/>
    <col min="271" max="272" width="14.42578125" style="2" customWidth="1"/>
    <col min="273" max="273" width="11.7109375" style="2" customWidth="1"/>
    <col min="274" max="274" width="13.28515625" style="2" customWidth="1"/>
    <col min="275" max="275" width="10.5703125" style="2" bestFit="1" customWidth="1"/>
    <col min="276" max="276" width="13.28515625" style="2" customWidth="1"/>
    <col min="277" max="513" width="8.7109375" style="2"/>
    <col min="514" max="514" width="17.28515625" style="2" customWidth="1"/>
    <col min="515" max="515" width="12.5703125" style="2" customWidth="1"/>
    <col min="516" max="516" width="13" style="2" customWidth="1"/>
    <col min="517" max="517" width="13.42578125" style="2" customWidth="1"/>
    <col min="518" max="518" width="19.5703125" style="2" customWidth="1"/>
    <col min="519" max="520" width="17.42578125" style="2" customWidth="1"/>
    <col min="521" max="521" width="19.5703125" style="2" customWidth="1"/>
    <col min="522" max="522" width="15.85546875" style="2" customWidth="1"/>
    <col min="523" max="523" width="11.42578125" style="2" customWidth="1"/>
    <col min="524" max="526" width="0" style="2" hidden="1" customWidth="1"/>
    <col min="527" max="528" width="14.42578125" style="2" customWidth="1"/>
    <col min="529" max="529" width="11.7109375" style="2" customWidth="1"/>
    <col min="530" max="530" width="13.28515625" style="2" customWidth="1"/>
    <col min="531" max="531" width="10.5703125" style="2" bestFit="1" customWidth="1"/>
    <col min="532" max="532" width="13.28515625" style="2" customWidth="1"/>
    <col min="533" max="769" width="8.7109375" style="2"/>
    <col min="770" max="770" width="17.28515625" style="2" customWidth="1"/>
    <col min="771" max="771" width="12.5703125" style="2" customWidth="1"/>
    <col min="772" max="772" width="13" style="2" customWidth="1"/>
    <col min="773" max="773" width="13.42578125" style="2" customWidth="1"/>
    <col min="774" max="774" width="19.5703125" style="2" customWidth="1"/>
    <col min="775" max="776" width="17.42578125" style="2" customWidth="1"/>
    <col min="777" max="777" width="19.5703125" style="2" customWidth="1"/>
    <col min="778" max="778" width="15.85546875" style="2" customWidth="1"/>
    <col min="779" max="779" width="11.42578125" style="2" customWidth="1"/>
    <col min="780" max="782" width="0" style="2" hidden="1" customWidth="1"/>
    <col min="783" max="784" width="14.42578125" style="2" customWidth="1"/>
    <col min="785" max="785" width="11.7109375" style="2" customWidth="1"/>
    <col min="786" max="786" width="13.28515625" style="2" customWidth="1"/>
    <col min="787" max="787" width="10.5703125" style="2" bestFit="1" customWidth="1"/>
    <col min="788" max="788" width="13.28515625" style="2" customWidth="1"/>
    <col min="789" max="1025" width="8.7109375" style="2"/>
    <col min="1026" max="1026" width="17.28515625" style="2" customWidth="1"/>
    <col min="1027" max="1027" width="12.5703125" style="2" customWidth="1"/>
    <col min="1028" max="1028" width="13" style="2" customWidth="1"/>
    <col min="1029" max="1029" width="13.42578125" style="2" customWidth="1"/>
    <col min="1030" max="1030" width="19.5703125" style="2" customWidth="1"/>
    <col min="1031" max="1032" width="17.42578125" style="2" customWidth="1"/>
    <col min="1033" max="1033" width="19.5703125" style="2" customWidth="1"/>
    <col min="1034" max="1034" width="15.85546875" style="2" customWidth="1"/>
    <col min="1035" max="1035" width="11.42578125" style="2" customWidth="1"/>
    <col min="1036" max="1038" width="0" style="2" hidden="1" customWidth="1"/>
    <col min="1039" max="1040" width="14.42578125" style="2" customWidth="1"/>
    <col min="1041" max="1041" width="11.7109375" style="2" customWidth="1"/>
    <col min="1042" max="1042" width="13.28515625" style="2" customWidth="1"/>
    <col min="1043" max="1043" width="10.5703125" style="2" bestFit="1" customWidth="1"/>
    <col min="1044" max="1044" width="13.28515625" style="2" customWidth="1"/>
    <col min="1045" max="1281" width="8.7109375" style="2"/>
    <col min="1282" max="1282" width="17.28515625" style="2" customWidth="1"/>
    <col min="1283" max="1283" width="12.5703125" style="2" customWidth="1"/>
    <col min="1284" max="1284" width="13" style="2" customWidth="1"/>
    <col min="1285" max="1285" width="13.42578125" style="2" customWidth="1"/>
    <col min="1286" max="1286" width="19.5703125" style="2" customWidth="1"/>
    <col min="1287" max="1288" width="17.42578125" style="2" customWidth="1"/>
    <col min="1289" max="1289" width="19.5703125" style="2" customWidth="1"/>
    <col min="1290" max="1290" width="15.85546875" style="2" customWidth="1"/>
    <col min="1291" max="1291" width="11.42578125" style="2" customWidth="1"/>
    <col min="1292" max="1294" width="0" style="2" hidden="1" customWidth="1"/>
    <col min="1295" max="1296" width="14.42578125" style="2" customWidth="1"/>
    <col min="1297" max="1297" width="11.7109375" style="2" customWidth="1"/>
    <col min="1298" max="1298" width="13.28515625" style="2" customWidth="1"/>
    <col min="1299" max="1299" width="10.5703125" style="2" bestFit="1" customWidth="1"/>
    <col min="1300" max="1300" width="13.28515625" style="2" customWidth="1"/>
    <col min="1301" max="1537" width="8.7109375" style="2"/>
    <col min="1538" max="1538" width="17.28515625" style="2" customWidth="1"/>
    <col min="1539" max="1539" width="12.5703125" style="2" customWidth="1"/>
    <col min="1540" max="1540" width="13" style="2" customWidth="1"/>
    <col min="1541" max="1541" width="13.42578125" style="2" customWidth="1"/>
    <col min="1542" max="1542" width="19.5703125" style="2" customWidth="1"/>
    <col min="1543" max="1544" width="17.42578125" style="2" customWidth="1"/>
    <col min="1545" max="1545" width="19.5703125" style="2" customWidth="1"/>
    <col min="1546" max="1546" width="15.85546875" style="2" customWidth="1"/>
    <col min="1547" max="1547" width="11.42578125" style="2" customWidth="1"/>
    <col min="1548" max="1550" width="0" style="2" hidden="1" customWidth="1"/>
    <col min="1551" max="1552" width="14.42578125" style="2" customWidth="1"/>
    <col min="1553" max="1553" width="11.7109375" style="2" customWidth="1"/>
    <col min="1554" max="1554" width="13.28515625" style="2" customWidth="1"/>
    <col min="1555" max="1555" width="10.5703125" style="2" bestFit="1" customWidth="1"/>
    <col min="1556" max="1556" width="13.28515625" style="2" customWidth="1"/>
    <col min="1557" max="1793" width="8.7109375" style="2"/>
    <col min="1794" max="1794" width="17.28515625" style="2" customWidth="1"/>
    <col min="1795" max="1795" width="12.5703125" style="2" customWidth="1"/>
    <col min="1796" max="1796" width="13" style="2" customWidth="1"/>
    <col min="1797" max="1797" width="13.42578125" style="2" customWidth="1"/>
    <col min="1798" max="1798" width="19.5703125" style="2" customWidth="1"/>
    <col min="1799" max="1800" width="17.42578125" style="2" customWidth="1"/>
    <col min="1801" max="1801" width="19.5703125" style="2" customWidth="1"/>
    <col min="1802" max="1802" width="15.85546875" style="2" customWidth="1"/>
    <col min="1803" max="1803" width="11.42578125" style="2" customWidth="1"/>
    <col min="1804" max="1806" width="0" style="2" hidden="1" customWidth="1"/>
    <col min="1807" max="1808" width="14.42578125" style="2" customWidth="1"/>
    <col min="1809" max="1809" width="11.7109375" style="2" customWidth="1"/>
    <col min="1810" max="1810" width="13.28515625" style="2" customWidth="1"/>
    <col min="1811" max="1811" width="10.5703125" style="2" bestFit="1" customWidth="1"/>
    <col min="1812" max="1812" width="13.28515625" style="2" customWidth="1"/>
    <col min="1813" max="2049" width="8.7109375" style="2"/>
    <col min="2050" max="2050" width="17.28515625" style="2" customWidth="1"/>
    <col min="2051" max="2051" width="12.5703125" style="2" customWidth="1"/>
    <col min="2052" max="2052" width="13" style="2" customWidth="1"/>
    <col min="2053" max="2053" width="13.42578125" style="2" customWidth="1"/>
    <col min="2054" max="2054" width="19.5703125" style="2" customWidth="1"/>
    <col min="2055" max="2056" width="17.42578125" style="2" customWidth="1"/>
    <col min="2057" max="2057" width="19.5703125" style="2" customWidth="1"/>
    <col min="2058" max="2058" width="15.85546875" style="2" customWidth="1"/>
    <col min="2059" max="2059" width="11.42578125" style="2" customWidth="1"/>
    <col min="2060" max="2062" width="0" style="2" hidden="1" customWidth="1"/>
    <col min="2063" max="2064" width="14.42578125" style="2" customWidth="1"/>
    <col min="2065" max="2065" width="11.7109375" style="2" customWidth="1"/>
    <col min="2066" max="2066" width="13.28515625" style="2" customWidth="1"/>
    <col min="2067" max="2067" width="10.5703125" style="2" bestFit="1" customWidth="1"/>
    <col min="2068" max="2068" width="13.28515625" style="2" customWidth="1"/>
    <col min="2069" max="2305" width="8.7109375" style="2"/>
    <col min="2306" max="2306" width="17.28515625" style="2" customWidth="1"/>
    <col min="2307" max="2307" width="12.5703125" style="2" customWidth="1"/>
    <col min="2308" max="2308" width="13" style="2" customWidth="1"/>
    <col min="2309" max="2309" width="13.42578125" style="2" customWidth="1"/>
    <col min="2310" max="2310" width="19.5703125" style="2" customWidth="1"/>
    <col min="2311" max="2312" width="17.42578125" style="2" customWidth="1"/>
    <col min="2313" max="2313" width="19.5703125" style="2" customWidth="1"/>
    <col min="2314" max="2314" width="15.85546875" style="2" customWidth="1"/>
    <col min="2315" max="2315" width="11.42578125" style="2" customWidth="1"/>
    <col min="2316" max="2318" width="0" style="2" hidden="1" customWidth="1"/>
    <col min="2319" max="2320" width="14.42578125" style="2" customWidth="1"/>
    <col min="2321" max="2321" width="11.7109375" style="2" customWidth="1"/>
    <col min="2322" max="2322" width="13.28515625" style="2" customWidth="1"/>
    <col min="2323" max="2323" width="10.5703125" style="2" bestFit="1" customWidth="1"/>
    <col min="2324" max="2324" width="13.28515625" style="2" customWidth="1"/>
    <col min="2325" max="2561" width="8.7109375" style="2"/>
    <col min="2562" max="2562" width="17.28515625" style="2" customWidth="1"/>
    <col min="2563" max="2563" width="12.5703125" style="2" customWidth="1"/>
    <col min="2564" max="2564" width="13" style="2" customWidth="1"/>
    <col min="2565" max="2565" width="13.42578125" style="2" customWidth="1"/>
    <col min="2566" max="2566" width="19.5703125" style="2" customWidth="1"/>
    <col min="2567" max="2568" width="17.42578125" style="2" customWidth="1"/>
    <col min="2569" max="2569" width="19.5703125" style="2" customWidth="1"/>
    <col min="2570" max="2570" width="15.85546875" style="2" customWidth="1"/>
    <col min="2571" max="2571" width="11.42578125" style="2" customWidth="1"/>
    <col min="2572" max="2574" width="0" style="2" hidden="1" customWidth="1"/>
    <col min="2575" max="2576" width="14.42578125" style="2" customWidth="1"/>
    <col min="2577" max="2577" width="11.7109375" style="2" customWidth="1"/>
    <col min="2578" max="2578" width="13.28515625" style="2" customWidth="1"/>
    <col min="2579" max="2579" width="10.5703125" style="2" bestFit="1" customWidth="1"/>
    <col min="2580" max="2580" width="13.28515625" style="2" customWidth="1"/>
    <col min="2581" max="2817" width="8.7109375" style="2"/>
    <col min="2818" max="2818" width="17.28515625" style="2" customWidth="1"/>
    <col min="2819" max="2819" width="12.5703125" style="2" customWidth="1"/>
    <col min="2820" max="2820" width="13" style="2" customWidth="1"/>
    <col min="2821" max="2821" width="13.42578125" style="2" customWidth="1"/>
    <col min="2822" max="2822" width="19.5703125" style="2" customWidth="1"/>
    <col min="2823" max="2824" width="17.42578125" style="2" customWidth="1"/>
    <col min="2825" max="2825" width="19.5703125" style="2" customWidth="1"/>
    <col min="2826" max="2826" width="15.85546875" style="2" customWidth="1"/>
    <col min="2827" max="2827" width="11.42578125" style="2" customWidth="1"/>
    <col min="2828" max="2830" width="0" style="2" hidden="1" customWidth="1"/>
    <col min="2831" max="2832" width="14.42578125" style="2" customWidth="1"/>
    <col min="2833" max="2833" width="11.7109375" style="2" customWidth="1"/>
    <col min="2834" max="2834" width="13.28515625" style="2" customWidth="1"/>
    <col min="2835" max="2835" width="10.5703125" style="2" bestFit="1" customWidth="1"/>
    <col min="2836" max="2836" width="13.28515625" style="2" customWidth="1"/>
    <col min="2837" max="3073" width="8.7109375" style="2"/>
    <col min="3074" max="3074" width="17.28515625" style="2" customWidth="1"/>
    <col min="3075" max="3075" width="12.5703125" style="2" customWidth="1"/>
    <col min="3076" max="3076" width="13" style="2" customWidth="1"/>
    <col min="3077" max="3077" width="13.42578125" style="2" customWidth="1"/>
    <col min="3078" max="3078" width="19.5703125" style="2" customWidth="1"/>
    <col min="3079" max="3080" width="17.42578125" style="2" customWidth="1"/>
    <col min="3081" max="3081" width="19.5703125" style="2" customWidth="1"/>
    <col min="3082" max="3082" width="15.85546875" style="2" customWidth="1"/>
    <col min="3083" max="3083" width="11.42578125" style="2" customWidth="1"/>
    <col min="3084" max="3086" width="0" style="2" hidden="1" customWidth="1"/>
    <col min="3087" max="3088" width="14.42578125" style="2" customWidth="1"/>
    <col min="3089" max="3089" width="11.7109375" style="2" customWidth="1"/>
    <col min="3090" max="3090" width="13.28515625" style="2" customWidth="1"/>
    <col min="3091" max="3091" width="10.5703125" style="2" bestFit="1" customWidth="1"/>
    <col min="3092" max="3092" width="13.28515625" style="2" customWidth="1"/>
    <col min="3093" max="3329" width="8.7109375" style="2"/>
    <col min="3330" max="3330" width="17.28515625" style="2" customWidth="1"/>
    <col min="3331" max="3331" width="12.5703125" style="2" customWidth="1"/>
    <col min="3332" max="3332" width="13" style="2" customWidth="1"/>
    <col min="3333" max="3333" width="13.42578125" style="2" customWidth="1"/>
    <col min="3334" max="3334" width="19.5703125" style="2" customWidth="1"/>
    <col min="3335" max="3336" width="17.42578125" style="2" customWidth="1"/>
    <col min="3337" max="3337" width="19.5703125" style="2" customWidth="1"/>
    <col min="3338" max="3338" width="15.85546875" style="2" customWidth="1"/>
    <col min="3339" max="3339" width="11.42578125" style="2" customWidth="1"/>
    <col min="3340" max="3342" width="0" style="2" hidden="1" customWidth="1"/>
    <col min="3343" max="3344" width="14.42578125" style="2" customWidth="1"/>
    <col min="3345" max="3345" width="11.7109375" style="2" customWidth="1"/>
    <col min="3346" max="3346" width="13.28515625" style="2" customWidth="1"/>
    <col min="3347" max="3347" width="10.5703125" style="2" bestFit="1" customWidth="1"/>
    <col min="3348" max="3348" width="13.28515625" style="2" customWidth="1"/>
    <col min="3349" max="3585" width="8.7109375" style="2"/>
    <col min="3586" max="3586" width="17.28515625" style="2" customWidth="1"/>
    <col min="3587" max="3587" width="12.5703125" style="2" customWidth="1"/>
    <col min="3588" max="3588" width="13" style="2" customWidth="1"/>
    <col min="3589" max="3589" width="13.42578125" style="2" customWidth="1"/>
    <col min="3590" max="3590" width="19.5703125" style="2" customWidth="1"/>
    <col min="3591" max="3592" width="17.42578125" style="2" customWidth="1"/>
    <col min="3593" max="3593" width="19.5703125" style="2" customWidth="1"/>
    <col min="3594" max="3594" width="15.85546875" style="2" customWidth="1"/>
    <col min="3595" max="3595" width="11.42578125" style="2" customWidth="1"/>
    <col min="3596" max="3598" width="0" style="2" hidden="1" customWidth="1"/>
    <col min="3599" max="3600" width="14.42578125" style="2" customWidth="1"/>
    <col min="3601" max="3601" width="11.7109375" style="2" customWidth="1"/>
    <col min="3602" max="3602" width="13.28515625" style="2" customWidth="1"/>
    <col min="3603" max="3603" width="10.5703125" style="2" bestFit="1" customWidth="1"/>
    <col min="3604" max="3604" width="13.28515625" style="2" customWidth="1"/>
    <col min="3605" max="3841" width="8.7109375" style="2"/>
    <col min="3842" max="3842" width="17.28515625" style="2" customWidth="1"/>
    <col min="3843" max="3843" width="12.5703125" style="2" customWidth="1"/>
    <col min="3844" max="3844" width="13" style="2" customWidth="1"/>
    <col min="3845" max="3845" width="13.42578125" style="2" customWidth="1"/>
    <col min="3846" max="3846" width="19.5703125" style="2" customWidth="1"/>
    <col min="3847" max="3848" width="17.42578125" style="2" customWidth="1"/>
    <col min="3849" max="3849" width="19.5703125" style="2" customWidth="1"/>
    <col min="3850" max="3850" width="15.85546875" style="2" customWidth="1"/>
    <col min="3851" max="3851" width="11.42578125" style="2" customWidth="1"/>
    <col min="3852" max="3854" width="0" style="2" hidden="1" customWidth="1"/>
    <col min="3855" max="3856" width="14.42578125" style="2" customWidth="1"/>
    <col min="3857" max="3857" width="11.7109375" style="2" customWidth="1"/>
    <col min="3858" max="3858" width="13.28515625" style="2" customWidth="1"/>
    <col min="3859" max="3859" width="10.5703125" style="2" bestFit="1" customWidth="1"/>
    <col min="3860" max="3860" width="13.28515625" style="2" customWidth="1"/>
    <col min="3861" max="4097" width="8.7109375" style="2"/>
    <col min="4098" max="4098" width="17.28515625" style="2" customWidth="1"/>
    <col min="4099" max="4099" width="12.5703125" style="2" customWidth="1"/>
    <col min="4100" max="4100" width="13" style="2" customWidth="1"/>
    <col min="4101" max="4101" width="13.42578125" style="2" customWidth="1"/>
    <col min="4102" max="4102" width="19.5703125" style="2" customWidth="1"/>
    <col min="4103" max="4104" width="17.42578125" style="2" customWidth="1"/>
    <col min="4105" max="4105" width="19.5703125" style="2" customWidth="1"/>
    <col min="4106" max="4106" width="15.85546875" style="2" customWidth="1"/>
    <col min="4107" max="4107" width="11.42578125" style="2" customWidth="1"/>
    <col min="4108" max="4110" width="0" style="2" hidden="1" customWidth="1"/>
    <col min="4111" max="4112" width="14.42578125" style="2" customWidth="1"/>
    <col min="4113" max="4113" width="11.7109375" style="2" customWidth="1"/>
    <col min="4114" max="4114" width="13.28515625" style="2" customWidth="1"/>
    <col min="4115" max="4115" width="10.5703125" style="2" bestFit="1" customWidth="1"/>
    <col min="4116" max="4116" width="13.28515625" style="2" customWidth="1"/>
    <col min="4117" max="4353" width="8.7109375" style="2"/>
    <col min="4354" max="4354" width="17.28515625" style="2" customWidth="1"/>
    <col min="4355" max="4355" width="12.5703125" style="2" customWidth="1"/>
    <col min="4356" max="4356" width="13" style="2" customWidth="1"/>
    <col min="4357" max="4357" width="13.42578125" style="2" customWidth="1"/>
    <col min="4358" max="4358" width="19.5703125" style="2" customWidth="1"/>
    <col min="4359" max="4360" width="17.42578125" style="2" customWidth="1"/>
    <col min="4361" max="4361" width="19.5703125" style="2" customWidth="1"/>
    <col min="4362" max="4362" width="15.85546875" style="2" customWidth="1"/>
    <col min="4363" max="4363" width="11.42578125" style="2" customWidth="1"/>
    <col min="4364" max="4366" width="0" style="2" hidden="1" customWidth="1"/>
    <col min="4367" max="4368" width="14.42578125" style="2" customWidth="1"/>
    <col min="4369" max="4369" width="11.7109375" style="2" customWidth="1"/>
    <col min="4370" max="4370" width="13.28515625" style="2" customWidth="1"/>
    <col min="4371" max="4371" width="10.5703125" style="2" bestFit="1" customWidth="1"/>
    <col min="4372" max="4372" width="13.28515625" style="2" customWidth="1"/>
    <col min="4373" max="4609" width="8.7109375" style="2"/>
    <col min="4610" max="4610" width="17.28515625" style="2" customWidth="1"/>
    <col min="4611" max="4611" width="12.5703125" style="2" customWidth="1"/>
    <col min="4612" max="4612" width="13" style="2" customWidth="1"/>
    <col min="4613" max="4613" width="13.42578125" style="2" customWidth="1"/>
    <col min="4614" max="4614" width="19.5703125" style="2" customWidth="1"/>
    <col min="4615" max="4616" width="17.42578125" style="2" customWidth="1"/>
    <col min="4617" max="4617" width="19.5703125" style="2" customWidth="1"/>
    <col min="4618" max="4618" width="15.85546875" style="2" customWidth="1"/>
    <col min="4619" max="4619" width="11.42578125" style="2" customWidth="1"/>
    <col min="4620" max="4622" width="0" style="2" hidden="1" customWidth="1"/>
    <col min="4623" max="4624" width="14.42578125" style="2" customWidth="1"/>
    <col min="4625" max="4625" width="11.7109375" style="2" customWidth="1"/>
    <col min="4626" max="4626" width="13.28515625" style="2" customWidth="1"/>
    <col min="4627" max="4627" width="10.5703125" style="2" bestFit="1" customWidth="1"/>
    <col min="4628" max="4628" width="13.28515625" style="2" customWidth="1"/>
    <col min="4629" max="4865" width="8.7109375" style="2"/>
    <col min="4866" max="4866" width="17.28515625" style="2" customWidth="1"/>
    <col min="4867" max="4867" width="12.5703125" style="2" customWidth="1"/>
    <col min="4868" max="4868" width="13" style="2" customWidth="1"/>
    <col min="4869" max="4869" width="13.42578125" style="2" customWidth="1"/>
    <col min="4870" max="4870" width="19.5703125" style="2" customWidth="1"/>
    <col min="4871" max="4872" width="17.42578125" style="2" customWidth="1"/>
    <col min="4873" max="4873" width="19.5703125" style="2" customWidth="1"/>
    <col min="4874" max="4874" width="15.85546875" style="2" customWidth="1"/>
    <col min="4875" max="4875" width="11.42578125" style="2" customWidth="1"/>
    <col min="4876" max="4878" width="0" style="2" hidden="1" customWidth="1"/>
    <col min="4879" max="4880" width="14.42578125" style="2" customWidth="1"/>
    <col min="4881" max="4881" width="11.7109375" style="2" customWidth="1"/>
    <col min="4882" max="4882" width="13.28515625" style="2" customWidth="1"/>
    <col min="4883" max="4883" width="10.5703125" style="2" bestFit="1" customWidth="1"/>
    <col min="4884" max="4884" width="13.28515625" style="2" customWidth="1"/>
    <col min="4885" max="5121" width="8.7109375" style="2"/>
    <col min="5122" max="5122" width="17.28515625" style="2" customWidth="1"/>
    <col min="5123" max="5123" width="12.5703125" style="2" customWidth="1"/>
    <col min="5124" max="5124" width="13" style="2" customWidth="1"/>
    <col min="5125" max="5125" width="13.42578125" style="2" customWidth="1"/>
    <col min="5126" max="5126" width="19.5703125" style="2" customWidth="1"/>
    <col min="5127" max="5128" width="17.42578125" style="2" customWidth="1"/>
    <col min="5129" max="5129" width="19.5703125" style="2" customWidth="1"/>
    <col min="5130" max="5130" width="15.85546875" style="2" customWidth="1"/>
    <col min="5131" max="5131" width="11.42578125" style="2" customWidth="1"/>
    <col min="5132" max="5134" width="0" style="2" hidden="1" customWidth="1"/>
    <col min="5135" max="5136" width="14.42578125" style="2" customWidth="1"/>
    <col min="5137" max="5137" width="11.7109375" style="2" customWidth="1"/>
    <col min="5138" max="5138" width="13.28515625" style="2" customWidth="1"/>
    <col min="5139" max="5139" width="10.5703125" style="2" bestFit="1" customWidth="1"/>
    <col min="5140" max="5140" width="13.28515625" style="2" customWidth="1"/>
    <col min="5141" max="5377" width="8.7109375" style="2"/>
    <col min="5378" max="5378" width="17.28515625" style="2" customWidth="1"/>
    <col min="5379" max="5379" width="12.5703125" style="2" customWidth="1"/>
    <col min="5380" max="5380" width="13" style="2" customWidth="1"/>
    <col min="5381" max="5381" width="13.42578125" style="2" customWidth="1"/>
    <col min="5382" max="5382" width="19.5703125" style="2" customWidth="1"/>
    <col min="5383" max="5384" width="17.42578125" style="2" customWidth="1"/>
    <col min="5385" max="5385" width="19.5703125" style="2" customWidth="1"/>
    <col min="5386" max="5386" width="15.85546875" style="2" customWidth="1"/>
    <col min="5387" max="5387" width="11.42578125" style="2" customWidth="1"/>
    <col min="5388" max="5390" width="0" style="2" hidden="1" customWidth="1"/>
    <col min="5391" max="5392" width="14.42578125" style="2" customWidth="1"/>
    <col min="5393" max="5393" width="11.7109375" style="2" customWidth="1"/>
    <col min="5394" max="5394" width="13.28515625" style="2" customWidth="1"/>
    <col min="5395" max="5395" width="10.5703125" style="2" bestFit="1" customWidth="1"/>
    <col min="5396" max="5396" width="13.28515625" style="2" customWidth="1"/>
    <col min="5397" max="5633" width="8.7109375" style="2"/>
    <col min="5634" max="5634" width="17.28515625" style="2" customWidth="1"/>
    <col min="5635" max="5635" width="12.5703125" style="2" customWidth="1"/>
    <col min="5636" max="5636" width="13" style="2" customWidth="1"/>
    <col min="5637" max="5637" width="13.42578125" style="2" customWidth="1"/>
    <col min="5638" max="5638" width="19.5703125" style="2" customWidth="1"/>
    <col min="5639" max="5640" width="17.42578125" style="2" customWidth="1"/>
    <col min="5641" max="5641" width="19.5703125" style="2" customWidth="1"/>
    <col min="5642" max="5642" width="15.85546875" style="2" customWidth="1"/>
    <col min="5643" max="5643" width="11.42578125" style="2" customWidth="1"/>
    <col min="5644" max="5646" width="0" style="2" hidden="1" customWidth="1"/>
    <col min="5647" max="5648" width="14.42578125" style="2" customWidth="1"/>
    <col min="5649" max="5649" width="11.7109375" style="2" customWidth="1"/>
    <col min="5650" max="5650" width="13.28515625" style="2" customWidth="1"/>
    <col min="5651" max="5651" width="10.5703125" style="2" bestFit="1" customWidth="1"/>
    <col min="5652" max="5652" width="13.28515625" style="2" customWidth="1"/>
    <col min="5653" max="5889" width="8.7109375" style="2"/>
    <col min="5890" max="5890" width="17.28515625" style="2" customWidth="1"/>
    <col min="5891" max="5891" width="12.5703125" style="2" customWidth="1"/>
    <col min="5892" max="5892" width="13" style="2" customWidth="1"/>
    <col min="5893" max="5893" width="13.42578125" style="2" customWidth="1"/>
    <col min="5894" max="5894" width="19.5703125" style="2" customWidth="1"/>
    <col min="5895" max="5896" width="17.42578125" style="2" customWidth="1"/>
    <col min="5897" max="5897" width="19.5703125" style="2" customWidth="1"/>
    <col min="5898" max="5898" width="15.85546875" style="2" customWidth="1"/>
    <col min="5899" max="5899" width="11.42578125" style="2" customWidth="1"/>
    <col min="5900" max="5902" width="0" style="2" hidden="1" customWidth="1"/>
    <col min="5903" max="5904" width="14.42578125" style="2" customWidth="1"/>
    <col min="5905" max="5905" width="11.7109375" style="2" customWidth="1"/>
    <col min="5906" max="5906" width="13.28515625" style="2" customWidth="1"/>
    <col min="5907" max="5907" width="10.5703125" style="2" bestFit="1" customWidth="1"/>
    <col min="5908" max="5908" width="13.28515625" style="2" customWidth="1"/>
    <col min="5909" max="6145" width="8.7109375" style="2"/>
    <col min="6146" max="6146" width="17.28515625" style="2" customWidth="1"/>
    <col min="6147" max="6147" width="12.5703125" style="2" customWidth="1"/>
    <col min="6148" max="6148" width="13" style="2" customWidth="1"/>
    <col min="6149" max="6149" width="13.42578125" style="2" customWidth="1"/>
    <col min="6150" max="6150" width="19.5703125" style="2" customWidth="1"/>
    <col min="6151" max="6152" width="17.42578125" style="2" customWidth="1"/>
    <col min="6153" max="6153" width="19.5703125" style="2" customWidth="1"/>
    <col min="6154" max="6154" width="15.85546875" style="2" customWidth="1"/>
    <col min="6155" max="6155" width="11.42578125" style="2" customWidth="1"/>
    <col min="6156" max="6158" width="0" style="2" hidden="1" customWidth="1"/>
    <col min="6159" max="6160" width="14.42578125" style="2" customWidth="1"/>
    <col min="6161" max="6161" width="11.7109375" style="2" customWidth="1"/>
    <col min="6162" max="6162" width="13.28515625" style="2" customWidth="1"/>
    <col min="6163" max="6163" width="10.5703125" style="2" bestFit="1" customWidth="1"/>
    <col min="6164" max="6164" width="13.28515625" style="2" customWidth="1"/>
    <col min="6165" max="6401" width="8.7109375" style="2"/>
    <col min="6402" max="6402" width="17.28515625" style="2" customWidth="1"/>
    <col min="6403" max="6403" width="12.5703125" style="2" customWidth="1"/>
    <col min="6404" max="6404" width="13" style="2" customWidth="1"/>
    <col min="6405" max="6405" width="13.42578125" style="2" customWidth="1"/>
    <col min="6406" max="6406" width="19.5703125" style="2" customWidth="1"/>
    <col min="6407" max="6408" width="17.42578125" style="2" customWidth="1"/>
    <col min="6409" max="6409" width="19.5703125" style="2" customWidth="1"/>
    <col min="6410" max="6410" width="15.85546875" style="2" customWidth="1"/>
    <col min="6411" max="6411" width="11.42578125" style="2" customWidth="1"/>
    <col min="6412" max="6414" width="0" style="2" hidden="1" customWidth="1"/>
    <col min="6415" max="6416" width="14.42578125" style="2" customWidth="1"/>
    <col min="6417" max="6417" width="11.7109375" style="2" customWidth="1"/>
    <col min="6418" max="6418" width="13.28515625" style="2" customWidth="1"/>
    <col min="6419" max="6419" width="10.5703125" style="2" bestFit="1" customWidth="1"/>
    <col min="6420" max="6420" width="13.28515625" style="2" customWidth="1"/>
    <col min="6421" max="6657" width="8.7109375" style="2"/>
    <col min="6658" max="6658" width="17.28515625" style="2" customWidth="1"/>
    <col min="6659" max="6659" width="12.5703125" style="2" customWidth="1"/>
    <col min="6660" max="6660" width="13" style="2" customWidth="1"/>
    <col min="6661" max="6661" width="13.42578125" style="2" customWidth="1"/>
    <col min="6662" max="6662" width="19.5703125" style="2" customWidth="1"/>
    <col min="6663" max="6664" width="17.42578125" style="2" customWidth="1"/>
    <col min="6665" max="6665" width="19.5703125" style="2" customWidth="1"/>
    <col min="6666" max="6666" width="15.85546875" style="2" customWidth="1"/>
    <col min="6667" max="6667" width="11.42578125" style="2" customWidth="1"/>
    <col min="6668" max="6670" width="0" style="2" hidden="1" customWidth="1"/>
    <col min="6671" max="6672" width="14.42578125" style="2" customWidth="1"/>
    <col min="6673" max="6673" width="11.7109375" style="2" customWidth="1"/>
    <col min="6674" max="6674" width="13.28515625" style="2" customWidth="1"/>
    <col min="6675" max="6675" width="10.5703125" style="2" bestFit="1" customWidth="1"/>
    <col min="6676" max="6676" width="13.28515625" style="2" customWidth="1"/>
    <col min="6677" max="6913" width="8.7109375" style="2"/>
    <col min="6914" max="6914" width="17.28515625" style="2" customWidth="1"/>
    <col min="6915" max="6915" width="12.5703125" style="2" customWidth="1"/>
    <col min="6916" max="6916" width="13" style="2" customWidth="1"/>
    <col min="6917" max="6917" width="13.42578125" style="2" customWidth="1"/>
    <col min="6918" max="6918" width="19.5703125" style="2" customWidth="1"/>
    <col min="6919" max="6920" width="17.42578125" style="2" customWidth="1"/>
    <col min="6921" max="6921" width="19.5703125" style="2" customWidth="1"/>
    <col min="6922" max="6922" width="15.85546875" style="2" customWidth="1"/>
    <col min="6923" max="6923" width="11.42578125" style="2" customWidth="1"/>
    <col min="6924" max="6926" width="0" style="2" hidden="1" customWidth="1"/>
    <col min="6927" max="6928" width="14.42578125" style="2" customWidth="1"/>
    <col min="6929" max="6929" width="11.7109375" style="2" customWidth="1"/>
    <col min="6930" max="6930" width="13.28515625" style="2" customWidth="1"/>
    <col min="6931" max="6931" width="10.5703125" style="2" bestFit="1" customWidth="1"/>
    <col min="6932" max="6932" width="13.28515625" style="2" customWidth="1"/>
    <col min="6933" max="7169" width="8.7109375" style="2"/>
    <col min="7170" max="7170" width="17.28515625" style="2" customWidth="1"/>
    <col min="7171" max="7171" width="12.5703125" style="2" customWidth="1"/>
    <col min="7172" max="7172" width="13" style="2" customWidth="1"/>
    <col min="7173" max="7173" width="13.42578125" style="2" customWidth="1"/>
    <col min="7174" max="7174" width="19.5703125" style="2" customWidth="1"/>
    <col min="7175" max="7176" width="17.42578125" style="2" customWidth="1"/>
    <col min="7177" max="7177" width="19.5703125" style="2" customWidth="1"/>
    <col min="7178" max="7178" width="15.85546875" style="2" customWidth="1"/>
    <col min="7179" max="7179" width="11.42578125" style="2" customWidth="1"/>
    <col min="7180" max="7182" width="0" style="2" hidden="1" customWidth="1"/>
    <col min="7183" max="7184" width="14.42578125" style="2" customWidth="1"/>
    <col min="7185" max="7185" width="11.7109375" style="2" customWidth="1"/>
    <col min="7186" max="7186" width="13.28515625" style="2" customWidth="1"/>
    <col min="7187" max="7187" width="10.5703125" style="2" bestFit="1" customWidth="1"/>
    <col min="7188" max="7188" width="13.28515625" style="2" customWidth="1"/>
    <col min="7189" max="7425" width="8.7109375" style="2"/>
    <col min="7426" max="7426" width="17.28515625" style="2" customWidth="1"/>
    <col min="7427" max="7427" width="12.5703125" style="2" customWidth="1"/>
    <col min="7428" max="7428" width="13" style="2" customWidth="1"/>
    <col min="7429" max="7429" width="13.42578125" style="2" customWidth="1"/>
    <col min="7430" max="7430" width="19.5703125" style="2" customWidth="1"/>
    <col min="7431" max="7432" width="17.42578125" style="2" customWidth="1"/>
    <col min="7433" max="7433" width="19.5703125" style="2" customWidth="1"/>
    <col min="7434" max="7434" width="15.85546875" style="2" customWidth="1"/>
    <col min="7435" max="7435" width="11.42578125" style="2" customWidth="1"/>
    <col min="7436" max="7438" width="0" style="2" hidden="1" customWidth="1"/>
    <col min="7439" max="7440" width="14.42578125" style="2" customWidth="1"/>
    <col min="7441" max="7441" width="11.7109375" style="2" customWidth="1"/>
    <col min="7442" max="7442" width="13.28515625" style="2" customWidth="1"/>
    <col min="7443" max="7443" width="10.5703125" style="2" bestFit="1" customWidth="1"/>
    <col min="7444" max="7444" width="13.28515625" style="2" customWidth="1"/>
    <col min="7445" max="7681" width="8.7109375" style="2"/>
    <col min="7682" max="7682" width="17.28515625" style="2" customWidth="1"/>
    <col min="7683" max="7683" width="12.5703125" style="2" customWidth="1"/>
    <col min="7684" max="7684" width="13" style="2" customWidth="1"/>
    <col min="7685" max="7685" width="13.42578125" style="2" customWidth="1"/>
    <col min="7686" max="7686" width="19.5703125" style="2" customWidth="1"/>
    <col min="7687" max="7688" width="17.42578125" style="2" customWidth="1"/>
    <col min="7689" max="7689" width="19.5703125" style="2" customWidth="1"/>
    <col min="7690" max="7690" width="15.85546875" style="2" customWidth="1"/>
    <col min="7691" max="7691" width="11.42578125" style="2" customWidth="1"/>
    <col min="7692" max="7694" width="0" style="2" hidden="1" customWidth="1"/>
    <col min="7695" max="7696" width="14.42578125" style="2" customWidth="1"/>
    <col min="7697" max="7697" width="11.7109375" style="2" customWidth="1"/>
    <col min="7698" max="7698" width="13.28515625" style="2" customWidth="1"/>
    <col min="7699" max="7699" width="10.5703125" style="2" bestFit="1" customWidth="1"/>
    <col min="7700" max="7700" width="13.28515625" style="2" customWidth="1"/>
    <col min="7701" max="7937" width="8.7109375" style="2"/>
    <col min="7938" max="7938" width="17.28515625" style="2" customWidth="1"/>
    <col min="7939" max="7939" width="12.5703125" style="2" customWidth="1"/>
    <col min="7940" max="7940" width="13" style="2" customWidth="1"/>
    <col min="7941" max="7941" width="13.42578125" style="2" customWidth="1"/>
    <col min="7942" max="7942" width="19.5703125" style="2" customWidth="1"/>
    <col min="7943" max="7944" width="17.42578125" style="2" customWidth="1"/>
    <col min="7945" max="7945" width="19.5703125" style="2" customWidth="1"/>
    <col min="7946" max="7946" width="15.85546875" style="2" customWidth="1"/>
    <col min="7947" max="7947" width="11.42578125" style="2" customWidth="1"/>
    <col min="7948" max="7950" width="0" style="2" hidden="1" customWidth="1"/>
    <col min="7951" max="7952" width="14.42578125" style="2" customWidth="1"/>
    <col min="7953" max="7953" width="11.7109375" style="2" customWidth="1"/>
    <col min="7954" max="7954" width="13.28515625" style="2" customWidth="1"/>
    <col min="7955" max="7955" width="10.5703125" style="2" bestFit="1" customWidth="1"/>
    <col min="7956" max="7956" width="13.28515625" style="2" customWidth="1"/>
    <col min="7957" max="8193" width="8.7109375" style="2"/>
    <col min="8194" max="8194" width="17.28515625" style="2" customWidth="1"/>
    <col min="8195" max="8195" width="12.5703125" style="2" customWidth="1"/>
    <col min="8196" max="8196" width="13" style="2" customWidth="1"/>
    <col min="8197" max="8197" width="13.42578125" style="2" customWidth="1"/>
    <col min="8198" max="8198" width="19.5703125" style="2" customWidth="1"/>
    <col min="8199" max="8200" width="17.42578125" style="2" customWidth="1"/>
    <col min="8201" max="8201" width="19.5703125" style="2" customWidth="1"/>
    <col min="8202" max="8202" width="15.85546875" style="2" customWidth="1"/>
    <col min="8203" max="8203" width="11.42578125" style="2" customWidth="1"/>
    <col min="8204" max="8206" width="0" style="2" hidden="1" customWidth="1"/>
    <col min="8207" max="8208" width="14.42578125" style="2" customWidth="1"/>
    <col min="8209" max="8209" width="11.7109375" style="2" customWidth="1"/>
    <col min="8210" max="8210" width="13.28515625" style="2" customWidth="1"/>
    <col min="8211" max="8211" width="10.5703125" style="2" bestFit="1" customWidth="1"/>
    <col min="8212" max="8212" width="13.28515625" style="2" customWidth="1"/>
    <col min="8213" max="8449" width="8.7109375" style="2"/>
    <col min="8450" max="8450" width="17.28515625" style="2" customWidth="1"/>
    <col min="8451" max="8451" width="12.5703125" style="2" customWidth="1"/>
    <col min="8452" max="8452" width="13" style="2" customWidth="1"/>
    <col min="8453" max="8453" width="13.42578125" style="2" customWidth="1"/>
    <col min="8454" max="8454" width="19.5703125" style="2" customWidth="1"/>
    <col min="8455" max="8456" width="17.42578125" style="2" customWidth="1"/>
    <col min="8457" max="8457" width="19.5703125" style="2" customWidth="1"/>
    <col min="8458" max="8458" width="15.85546875" style="2" customWidth="1"/>
    <col min="8459" max="8459" width="11.42578125" style="2" customWidth="1"/>
    <col min="8460" max="8462" width="0" style="2" hidden="1" customWidth="1"/>
    <col min="8463" max="8464" width="14.42578125" style="2" customWidth="1"/>
    <col min="8465" max="8465" width="11.7109375" style="2" customWidth="1"/>
    <col min="8466" max="8466" width="13.28515625" style="2" customWidth="1"/>
    <col min="8467" max="8467" width="10.5703125" style="2" bestFit="1" customWidth="1"/>
    <col min="8468" max="8468" width="13.28515625" style="2" customWidth="1"/>
    <col min="8469" max="8705" width="8.7109375" style="2"/>
    <col min="8706" max="8706" width="17.28515625" style="2" customWidth="1"/>
    <col min="8707" max="8707" width="12.5703125" style="2" customWidth="1"/>
    <col min="8708" max="8708" width="13" style="2" customWidth="1"/>
    <col min="8709" max="8709" width="13.42578125" style="2" customWidth="1"/>
    <col min="8710" max="8710" width="19.5703125" style="2" customWidth="1"/>
    <col min="8711" max="8712" width="17.42578125" style="2" customWidth="1"/>
    <col min="8713" max="8713" width="19.5703125" style="2" customWidth="1"/>
    <col min="8714" max="8714" width="15.85546875" style="2" customWidth="1"/>
    <col min="8715" max="8715" width="11.42578125" style="2" customWidth="1"/>
    <col min="8716" max="8718" width="0" style="2" hidden="1" customWidth="1"/>
    <col min="8719" max="8720" width="14.42578125" style="2" customWidth="1"/>
    <col min="8721" max="8721" width="11.7109375" style="2" customWidth="1"/>
    <col min="8722" max="8722" width="13.28515625" style="2" customWidth="1"/>
    <col min="8723" max="8723" width="10.5703125" style="2" bestFit="1" customWidth="1"/>
    <col min="8724" max="8724" width="13.28515625" style="2" customWidth="1"/>
    <col min="8725" max="8961" width="8.7109375" style="2"/>
    <col min="8962" max="8962" width="17.28515625" style="2" customWidth="1"/>
    <col min="8963" max="8963" width="12.5703125" style="2" customWidth="1"/>
    <col min="8964" max="8964" width="13" style="2" customWidth="1"/>
    <col min="8965" max="8965" width="13.42578125" style="2" customWidth="1"/>
    <col min="8966" max="8966" width="19.5703125" style="2" customWidth="1"/>
    <col min="8967" max="8968" width="17.42578125" style="2" customWidth="1"/>
    <col min="8969" max="8969" width="19.5703125" style="2" customWidth="1"/>
    <col min="8970" max="8970" width="15.85546875" style="2" customWidth="1"/>
    <col min="8971" max="8971" width="11.42578125" style="2" customWidth="1"/>
    <col min="8972" max="8974" width="0" style="2" hidden="1" customWidth="1"/>
    <col min="8975" max="8976" width="14.42578125" style="2" customWidth="1"/>
    <col min="8977" max="8977" width="11.7109375" style="2" customWidth="1"/>
    <col min="8978" max="8978" width="13.28515625" style="2" customWidth="1"/>
    <col min="8979" max="8979" width="10.5703125" style="2" bestFit="1" customWidth="1"/>
    <col min="8980" max="8980" width="13.28515625" style="2" customWidth="1"/>
    <col min="8981" max="9217" width="8.7109375" style="2"/>
    <col min="9218" max="9218" width="17.28515625" style="2" customWidth="1"/>
    <col min="9219" max="9219" width="12.5703125" style="2" customWidth="1"/>
    <col min="9220" max="9220" width="13" style="2" customWidth="1"/>
    <col min="9221" max="9221" width="13.42578125" style="2" customWidth="1"/>
    <col min="9222" max="9222" width="19.5703125" style="2" customWidth="1"/>
    <col min="9223" max="9224" width="17.42578125" style="2" customWidth="1"/>
    <col min="9225" max="9225" width="19.5703125" style="2" customWidth="1"/>
    <col min="9226" max="9226" width="15.85546875" style="2" customWidth="1"/>
    <col min="9227" max="9227" width="11.42578125" style="2" customWidth="1"/>
    <col min="9228" max="9230" width="0" style="2" hidden="1" customWidth="1"/>
    <col min="9231" max="9232" width="14.42578125" style="2" customWidth="1"/>
    <col min="9233" max="9233" width="11.7109375" style="2" customWidth="1"/>
    <col min="9234" max="9234" width="13.28515625" style="2" customWidth="1"/>
    <col min="9235" max="9235" width="10.5703125" style="2" bestFit="1" customWidth="1"/>
    <col min="9236" max="9236" width="13.28515625" style="2" customWidth="1"/>
    <col min="9237" max="9473" width="8.7109375" style="2"/>
    <col min="9474" max="9474" width="17.28515625" style="2" customWidth="1"/>
    <col min="9475" max="9475" width="12.5703125" style="2" customWidth="1"/>
    <col min="9476" max="9476" width="13" style="2" customWidth="1"/>
    <col min="9477" max="9477" width="13.42578125" style="2" customWidth="1"/>
    <col min="9478" max="9478" width="19.5703125" style="2" customWidth="1"/>
    <col min="9479" max="9480" width="17.42578125" style="2" customWidth="1"/>
    <col min="9481" max="9481" width="19.5703125" style="2" customWidth="1"/>
    <col min="9482" max="9482" width="15.85546875" style="2" customWidth="1"/>
    <col min="9483" max="9483" width="11.42578125" style="2" customWidth="1"/>
    <col min="9484" max="9486" width="0" style="2" hidden="1" customWidth="1"/>
    <col min="9487" max="9488" width="14.42578125" style="2" customWidth="1"/>
    <col min="9489" max="9489" width="11.7109375" style="2" customWidth="1"/>
    <col min="9490" max="9490" width="13.28515625" style="2" customWidth="1"/>
    <col min="9491" max="9491" width="10.5703125" style="2" bestFit="1" customWidth="1"/>
    <col min="9492" max="9492" width="13.28515625" style="2" customWidth="1"/>
    <col min="9493" max="9729" width="8.7109375" style="2"/>
    <col min="9730" max="9730" width="17.28515625" style="2" customWidth="1"/>
    <col min="9731" max="9731" width="12.5703125" style="2" customWidth="1"/>
    <col min="9732" max="9732" width="13" style="2" customWidth="1"/>
    <col min="9733" max="9733" width="13.42578125" style="2" customWidth="1"/>
    <col min="9734" max="9734" width="19.5703125" style="2" customWidth="1"/>
    <col min="9735" max="9736" width="17.42578125" style="2" customWidth="1"/>
    <col min="9737" max="9737" width="19.5703125" style="2" customWidth="1"/>
    <col min="9738" max="9738" width="15.85546875" style="2" customWidth="1"/>
    <col min="9739" max="9739" width="11.42578125" style="2" customWidth="1"/>
    <col min="9740" max="9742" width="0" style="2" hidden="1" customWidth="1"/>
    <col min="9743" max="9744" width="14.42578125" style="2" customWidth="1"/>
    <col min="9745" max="9745" width="11.7109375" style="2" customWidth="1"/>
    <col min="9746" max="9746" width="13.28515625" style="2" customWidth="1"/>
    <col min="9747" max="9747" width="10.5703125" style="2" bestFit="1" customWidth="1"/>
    <col min="9748" max="9748" width="13.28515625" style="2" customWidth="1"/>
    <col min="9749" max="9985" width="8.7109375" style="2"/>
    <col min="9986" max="9986" width="17.28515625" style="2" customWidth="1"/>
    <col min="9987" max="9987" width="12.5703125" style="2" customWidth="1"/>
    <col min="9988" max="9988" width="13" style="2" customWidth="1"/>
    <col min="9989" max="9989" width="13.42578125" style="2" customWidth="1"/>
    <col min="9990" max="9990" width="19.5703125" style="2" customWidth="1"/>
    <col min="9991" max="9992" width="17.42578125" style="2" customWidth="1"/>
    <col min="9993" max="9993" width="19.5703125" style="2" customWidth="1"/>
    <col min="9994" max="9994" width="15.85546875" style="2" customWidth="1"/>
    <col min="9995" max="9995" width="11.42578125" style="2" customWidth="1"/>
    <col min="9996" max="9998" width="0" style="2" hidden="1" customWidth="1"/>
    <col min="9999" max="10000" width="14.42578125" style="2" customWidth="1"/>
    <col min="10001" max="10001" width="11.7109375" style="2" customWidth="1"/>
    <col min="10002" max="10002" width="13.28515625" style="2" customWidth="1"/>
    <col min="10003" max="10003" width="10.5703125" style="2" bestFit="1" customWidth="1"/>
    <col min="10004" max="10004" width="13.28515625" style="2" customWidth="1"/>
    <col min="10005" max="10241" width="8.7109375" style="2"/>
    <col min="10242" max="10242" width="17.28515625" style="2" customWidth="1"/>
    <col min="10243" max="10243" width="12.5703125" style="2" customWidth="1"/>
    <col min="10244" max="10244" width="13" style="2" customWidth="1"/>
    <col min="10245" max="10245" width="13.42578125" style="2" customWidth="1"/>
    <col min="10246" max="10246" width="19.5703125" style="2" customWidth="1"/>
    <col min="10247" max="10248" width="17.42578125" style="2" customWidth="1"/>
    <col min="10249" max="10249" width="19.5703125" style="2" customWidth="1"/>
    <col min="10250" max="10250" width="15.85546875" style="2" customWidth="1"/>
    <col min="10251" max="10251" width="11.42578125" style="2" customWidth="1"/>
    <col min="10252" max="10254" width="0" style="2" hidden="1" customWidth="1"/>
    <col min="10255" max="10256" width="14.42578125" style="2" customWidth="1"/>
    <col min="10257" max="10257" width="11.7109375" style="2" customWidth="1"/>
    <col min="10258" max="10258" width="13.28515625" style="2" customWidth="1"/>
    <col min="10259" max="10259" width="10.5703125" style="2" bestFit="1" customWidth="1"/>
    <col min="10260" max="10260" width="13.28515625" style="2" customWidth="1"/>
    <col min="10261" max="10497" width="8.7109375" style="2"/>
    <col min="10498" max="10498" width="17.28515625" style="2" customWidth="1"/>
    <col min="10499" max="10499" width="12.5703125" style="2" customWidth="1"/>
    <col min="10500" max="10500" width="13" style="2" customWidth="1"/>
    <col min="10501" max="10501" width="13.42578125" style="2" customWidth="1"/>
    <col min="10502" max="10502" width="19.5703125" style="2" customWidth="1"/>
    <col min="10503" max="10504" width="17.42578125" style="2" customWidth="1"/>
    <col min="10505" max="10505" width="19.5703125" style="2" customWidth="1"/>
    <col min="10506" max="10506" width="15.85546875" style="2" customWidth="1"/>
    <col min="10507" max="10507" width="11.42578125" style="2" customWidth="1"/>
    <col min="10508" max="10510" width="0" style="2" hidden="1" customWidth="1"/>
    <col min="10511" max="10512" width="14.42578125" style="2" customWidth="1"/>
    <col min="10513" max="10513" width="11.7109375" style="2" customWidth="1"/>
    <col min="10514" max="10514" width="13.28515625" style="2" customWidth="1"/>
    <col min="10515" max="10515" width="10.5703125" style="2" bestFit="1" customWidth="1"/>
    <col min="10516" max="10516" width="13.28515625" style="2" customWidth="1"/>
    <col min="10517" max="10753" width="8.7109375" style="2"/>
    <col min="10754" max="10754" width="17.28515625" style="2" customWidth="1"/>
    <col min="10755" max="10755" width="12.5703125" style="2" customWidth="1"/>
    <col min="10756" max="10756" width="13" style="2" customWidth="1"/>
    <col min="10757" max="10757" width="13.42578125" style="2" customWidth="1"/>
    <col min="10758" max="10758" width="19.5703125" style="2" customWidth="1"/>
    <col min="10759" max="10760" width="17.42578125" style="2" customWidth="1"/>
    <col min="10761" max="10761" width="19.5703125" style="2" customWidth="1"/>
    <col min="10762" max="10762" width="15.85546875" style="2" customWidth="1"/>
    <col min="10763" max="10763" width="11.42578125" style="2" customWidth="1"/>
    <col min="10764" max="10766" width="0" style="2" hidden="1" customWidth="1"/>
    <col min="10767" max="10768" width="14.42578125" style="2" customWidth="1"/>
    <col min="10769" max="10769" width="11.7109375" style="2" customWidth="1"/>
    <col min="10770" max="10770" width="13.28515625" style="2" customWidth="1"/>
    <col min="10771" max="10771" width="10.5703125" style="2" bestFit="1" customWidth="1"/>
    <col min="10772" max="10772" width="13.28515625" style="2" customWidth="1"/>
    <col min="10773" max="11009" width="8.7109375" style="2"/>
    <col min="11010" max="11010" width="17.28515625" style="2" customWidth="1"/>
    <col min="11011" max="11011" width="12.5703125" style="2" customWidth="1"/>
    <col min="11012" max="11012" width="13" style="2" customWidth="1"/>
    <col min="11013" max="11013" width="13.42578125" style="2" customWidth="1"/>
    <col min="11014" max="11014" width="19.5703125" style="2" customWidth="1"/>
    <col min="11015" max="11016" width="17.42578125" style="2" customWidth="1"/>
    <col min="11017" max="11017" width="19.5703125" style="2" customWidth="1"/>
    <col min="11018" max="11018" width="15.85546875" style="2" customWidth="1"/>
    <col min="11019" max="11019" width="11.42578125" style="2" customWidth="1"/>
    <col min="11020" max="11022" width="0" style="2" hidden="1" customWidth="1"/>
    <col min="11023" max="11024" width="14.42578125" style="2" customWidth="1"/>
    <col min="11025" max="11025" width="11.7109375" style="2" customWidth="1"/>
    <col min="11026" max="11026" width="13.28515625" style="2" customWidth="1"/>
    <col min="11027" max="11027" width="10.5703125" style="2" bestFit="1" customWidth="1"/>
    <col min="11028" max="11028" width="13.28515625" style="2" customWidth="1"/>
    <col min="11029" max="11265" width="8.7109375" style="2"/>
    <col min="11266" max="11266" width="17.28515625" style="2" customWidth="1"/>
    <col min="11267" max="11267" width="12.5703125" style="2" customWidth="1"/>
    <col min="11268" max="11268" width="13" style="2" customWidth="1"/>
    <col min="11269" max="11269" width="13.42578125" style="2" customWidth="1"/>
    <col min="11270" max="11270" width="19.5703125" style="2" customWidth="1"/>
    <col min="11271" max="11272" width="17.42578125" style="2" customWidth="1"/>
    <col min="11273" max="11273" width="19.5703125" style="2" customWidth="1"/>
    <col min="11274" max="11274" width="15.85546875" style="2" customWidth="1"/>
    <col min="11275" max="11275" width="11.42578125" style="2" customWidth="1"/>
    <col min="11276" max="11278" width="0" style="2" hidden="1" customWidth="1"/>
    <col min="11279" max="11280" width="14.42578125" style="2" customWidth="1"/>
    <col min="11281" max="11281" width="11.7109375" style="2" customWidth="1"/>
    <col min="11282" max="11282" width="13.28515625" style="2" customWidth="1"/>
    <col min="11283" max="11283" width="10.5703125" style="2" bestFit="1" customWidth="1"/>
    <col min="11284" max="11284" width="13.28515625" style="2" customWidth="1"/>
    <col min="11285" max="11521" width="8.7109375" style="2"/>
    <col min="11522" max="11522" width="17.28515625" style="2" customWidth="1"/>
    <col min="11523" max="11523" width="12.5703125" style="2" customWidth="1"/>
    <col min="11524" max="11524" width="13" style="2" customWidth="1"/>
    <col min="11525" max="11525" width="13.42578125" style="2" customWidth="1"/>
    <col min="11526" max="11526" width="19.5703125" style="2" customWidth="1"/>
    <col min="11527" max="11528" width="17.42578125" style="2" customWidth="1"/>
    <col min="11529" max="11529" width="19.5703125" style="2" customWidth="1"/>
    <col min="11530" max="11530" width="15.85546875" style="2" customWidth="1"/>
    <col min="11531" max="11531" width="11.42578125" style="2" customWidth="1"/>
    <col min="11532" max="11534" width="0" style="2" hidden="1" customWidth="1"/>
    <col min="11535" max="11536" width="14.42578125" style="2" customWidth="1"/>
    <col min="11537" max="11537" width="11.7109375" style="2" customWidth="1"/>
    <col min="11538" max="11538" width="13.28515625" style="2" customWidth="1"/>
    <col min="11539" max="11539" width="10.5703125" style="2" bestFit="1" customWidth="1"/>
    <col min="11540" max="11540" width="13.28515625" style="2" customWidth="1"/>
    <col min="11541" max="11777" width="8.7109375" style="2"/>
    <col min="11778" max="11778" width="17.28515625" style="2" customWidth="1"/>
    <col min="11779" max="11779" width="12.5703125" style="2" customWidth="1"/>
    <col min="11780" max="11780" width="13" style="2" customWidth="1"/>
    <col min="11781" max="11781" width="13.42578125" style="2" customWidth="1"/>
    <col min="11782" max="11782" width="19.5703125" style="2" customWidth="1"/>
    <col min="11783" max="11784" width="17.42578125" style="2" customWidth="1"/>
    <col min="11785" max="11785" width="19.5703125" style="2" customWidth="1"/>
    <col min="11786" max="11786" width="15.85546875" style="2" customWidth="1"/>
    <col min="11787" max="11787" width="11.42578125" style="2" customWidth="1"/>
    <col min="11788" max="11790" width="0" style="2" hidden="1" customWidth="1"/>
    <col min="11791" max="11792" width="14.42578125" style="2" customWidth="1"/>
    <col min="11793" max="11793" width="11.7109375" style="2" customWidth="1"/>
    <col min="11794" max="11794" width="13.28515625" style="2" customWidth="1"/>
    <col min="11795" max="11795" width="10.5703125" style="2" bestFit="1" customWidth="1"/>
    <col min="11796" max="11796" width="13.28515625" style="2" customWidth="1"/>
    <col min="11797" max="12033" width="8.7109375" style="2"/>
    <col min="12034" max="12034" width="17.28515625" style="2" customWidth="1"/>
    <col min="12035" max="12035" width="12.5703125" style="2" customWidth="1"/>
    <col min="12036" max="12036" width="13" style="2" customWidth="1"/>
    <col min="12037" max="12037" width="13.42578125" style="2" customWidth="1"/>
    <col min="12038" max="12038" width="19.5703125" style="2" customWidth="1"/>
    <col min="12039" max="12040" width="17.42578125" style="2" customWidth="1"/>
    <col min="12041" max="12041" width="19.5703125" style="2" customWidth="1"/>
    <col min="12042" max="12042" width="15.85546875" style="2" customWidth="1"/>
    <col min="12043" max="12043" width="11.42578125" style="2" customWidth="1"/>
    <col min="12044" max="12046" width="0" style="2" hidden="1" customWidth="1"/>
    <col min="12047" max="12048" width="14.42578125" style="2" customWidth="1"/>
    <col min="12049" max="12049" width="11.7109375" style="2" customWidth="1"/>
    <col min="12050" max="12050" width="13.28515625" style="2" customWidth="1"/>
    <col min="12051" max="12051" width="10.5703125" style="2" bestFit="1" customWidth="1"/>
    <col min="12052" max="12052" width="13.28515625" style="2" customWidth="1"/>
    <col min="12053" max="12289" width="8.7109375" style="2"/>
    <col min="12290" max="12290" width="17.28515625" style="2" customWidth="1"/>
    <col min="12291" max="12291" width="12.5703125" style="2" customWidth="1"/>
    <col min="12292" max="12292" width="13" style="2" customWidth="1"/>
    <col min="12293" max="12293" width="13.42578125" style="2" customWidth="1"/>
    <col min="12294" max="12294" width="19.5703125" style="2" customWidth="1"/>
    <col min="12295" max="12296" width="17.42578125" style="2" customWidth="1"/>
    <col min="12297" max="12297" width="19.5703125" style="2" customWidth="1"/>
    <col min="12298" max="12298" width="15.85546875" style="2" customWidth="1"/>
    <col min="12299" max="12299" width="11.42578125" style="2" customWidth="1"/>
    <col min="12300" max="12302" width="0" style="2" hidden="1" customWidth="1"/>
    <col min="12303" max="12304" width="14.42578125" style="2" customWidth="1"/>
    <col min="12305" max="12305" width="11.7109375" style="2" customWidth="1"/>
    <col min="12306" max="12306" width="13.28515625" style="2" customWidth="1"/>
    <col min="12307" max="12307" width="10.5703125" style="2" bestFit="1" customWidth="1"/>
    <col min="12308" max="12308" width="13.28515625" style="2" customWidth="1"/>
    <col min="12309" max="12545" width="8.7109375" style="2"/>
    <col min="12546" max="12546" width="17.28515625" style="2" customWidth="1"/>
    <col min="12547" max="12547" width="12.5703125" style="2" customWidth="1"/>
    <col min="12548" max="12548" width="13" style="2" customWidth="1"/>
    <col min="12549" max="12549" width="13.42578125" style="2" customWidth="1"/>
    <col min="12550" max="12550" width="19.5703125" style="2" customWidth="1"/>
    <col min="12551" max="12552" width="17.42578125" style="2" customWidth="1"/>
    <col min="12553" max="12553" width="19.5703125" style="2" customWidth="1"/>
    <col min="12554" max="12554" width="15.85546875" style="2" customWidth="1"/>
    <col min="12555" max="12555" width="11.42578125" style="2" customWidth="1"/>
    <col min="12556" max="12558" width="0" style="2" hidden="1" customWidth="1"/>
    <col min="12559" max="12560" width="14.42578125" style="2" customWidth="1"/>
    <col min="12561" max="12561" width="11.7109375" style="2" customWidth="1"/>
    <col min="12562" max="12562" width="13.28515625" style="2" customWidth="1"/>
    <col min="12563" max="12563" width="10.5703125" style="2" bestFit="1" customWidth="1"/>
    <col min="12564" max="12564" width="13.28515625" style="2" customWidth="1"/>
    <col min="12565" max="12801" width="8.7109375" style="2"/>
    <col min="12802" max="12802" width="17.28515625" style="2" customWidth="1"/>
    <col min="12803" max="12803" width="12.5703125" style="2" customWidth="1"/>
    <col min="12804" max="12804" width="13" style="2" customWidth="1"/>
    <col min="12805" max="12805" width="13.42578125" style="2" customWidth="1"/>
    <col min="12806" max="12806" width="19.5703125" style="2" customWidth="1"/>
    <col min="12807" max="12808" width="17.42578125" style="2" customWidth="1"/>
    <col min="12809" max="12809" width="19.5703125" style="2" customWidth="1"/>
    <col min="12810" max="12810" width="15.85546875" style="2" customWidth="1"/>
    <col min="12811" max="12811" width="11.42578125" style="2" customWidth="1"/>
    <col min="12812" max="12814" width="0" style="2" hidden="1" customWidth="1"/>
    <col min="12815" max="12816" width="14.42578125" style="2" customWidth="1"/>
    <col min="12817" max="12817" width="11.7109375" style="2" customWidth="1"/>
    <col min="12818" max="12818" width="13.28515625" style="2" customWidth="1"/>
    <col min="12819" max="12819" width="10.5703125" style="2" bestFit="1" customWidth="1"/>
    <col min="12820" max="12820" width="13.28515625" style="2" customWidth="1"/>
    <col min="12821" max="13057" width="8.7109375" style="2"/>
    <col min="13058" max="13058" width="17.28515625" style="2" customWidth="1"/>
    <col min="13059" max="13059" width="12.5703125" style="2" customWidth="1"/>
    <col min="13060" max="13060" width="13" style="2" customWidth="1"/>
    <col min="13061" max="13061" width="13.42578125" style="2" customWidth="1"/>
    <col min="13062" max="13062" width="19.5703125" style="2" customWidth="1"/>
    <col min="13063" max="13064" width="17.42578125" style="2" customWidth="1"/>
    <col min="13065" max="13065" width="19.5703125" style="2" customWidth="1"/>
    <col min="13066" max="13066" width="15.85546875" style="2" customWidth="1"/>
    <col min="13067" max="13067" width="11.42578125" style="2" customWidth="1"/>
    <col min="13068" max="13070" width="0" style="2" hidden="1" customWidth="1"/>
    <col min="13071" max="13072" width="14.42578125" style="2" customWidth="1"/>
    <col min="13073" max="13073" width="11.7109375" style="2" customWidth="1"/>
    <col min="13074" max="13074" width="13.28515625" style="2" customWidth="1"/>
    <col min="13075" max="13075" width="10.5703125" style="2" bestFit="1" customWidth="1"/>
    <col min="13076" max="13076" width="13.28515625" style="2" customWidth="1"/>
    <col min="13077" max="13313" width="8.7109375" style="2"/>
    <col min="13314" max="13314" width="17.28515625" style="2" customWidth="1"/>
    <col min="13315" max="13315" width="12.5703125" style="2" customWidth="1"/>
    <col min="13316" max="13316" width="13" style="2" customWidth="1"/>
    <col min="13317" max="13317" width="13.42578125" style="2" customWidth="1"/>
    <col min="13318" max="13318" width="19.5703125" style="2" customWidth="1"/>
    <col min="13319" max="13320" width="17.42578125" style="2" customWidth="1"/>
    <col min="13321" max="13321" width="19.5703125" style="2" customWidth="1"/>
    <col min="13322" max="13322" width="15.85546875" style="2" customWidth="1"/>
    <col min="13323" max="13323" width="11.42578125" style="2" customWidth="1"/>
    <col min="13324" max="13326" width="0" style="2" hidden="1" customWidth="1"/>
    <col min="13327" max="13328" width="14.42578125" style="2" customWidth="1"/>
    <col min="13329" max="13329" width="11.7109375" style="2" customWidth="1"/>
    <col min="13330" max="13330" width="13.28515625" style="2" customWidth="1"/>
    <col min="13331" max="13331" width="10.5703125" style="2" bestFit="1" customWidth="1"/>
    <col min="13332" max="13332" width="13.28515625" style="2" customWidth="1"/>
    <col min="13333" max="13569" width="8.7109375" style="2"/>
    <col min="13570" max="13570" width="17.28515625" style="2" customWidth="1"/>
    <col min="13571" max="13571" width="12.5703125" style="2" customWidth="1"/>
    <col min="13572" max="13572" width="13" style="2" customWidth="1"/>
    <col min="13573" max="13573" width="13.42578125" style="2" customWidth="1"/>
    <col min="13574" max="13574" width="19.5703125" style="2" customWidth="1"/>
    <col min="13575" max="13576" width="17.42578125" style="2" customWidth="1"/>
    <col min="13577" max="13577" width="19.5703125" style="2" customWidth="1"/>
    <col min="13578" max="13578" width="15.85546875" style="2" customWidth="1"/>
    <col min="13579" max="13579" width="11.42578125" style="2" customWidth="1"/>
    <col min="13580" max="13582" width="0" style="2" hidden="1" customWidth="1"/>
    <col min="13583" max="13584" width="14.42578125" style="2" customWidth="1"/>
    <col min="13585" max="13585" width="11.7109375" style="2" customWidth="1"/>
    <col min="13586" max="13586" width="13.28515625" style="2" customWidth="1"/>
    <col min="13587" max="13587" width="10.5703125" style="2" bestFit="1" customWidth="1"/>
    <col min="13588" max="13588" width="13.28515625" style="2" customWidth="1"/>
    <col min="13589" max="13825" width="8.7109375" style="2"/>
    <col min="13826" max="13826" width="17.28515625" style="2" customWidth="1"/>
    <col min="13827" max="13827" width="12.5703125" style="2" customWidth="1"/>
    <col min="13828" max="13828" width="13" style="2" customWidth="1"/>
    <col min="13829" max="13829" width="13.42578125" style="2" customWidth="1"/>
    <col min="13830" max="13830" width="19.5703125" style="2" customWidth="1"/>
    <col min="13831" max="13832" width="17.42578125" style="2" customWidth="1"/>
    <col min="13833" max="13833" width="19.5703125" style="2" customWidth="1"/>
    <col min="13834" max="13834" width="15.85546875" style="2" customWidth="1"/>
    <col min="13835" max="13835" width="11.42578125" style="2" customWidth="1"/>
    <col min="13836" max="13838" width="0" style="2" hidden="1" customWidth="1"/>
    <col min="13839" max="13840" width="14.42578125" style="2" customWidth="1"/>
    <col min="13841" max="13841" width="11.7109375" style="2" customWidth="1"/>
    <col min="13842" max="13842" width="13.28515625" style="2" customWidth="1"/>
    <col min="13843" max="13843" width="10.5703125" style="2" bestFit="1" customWidth="1"/>
    <col min="13844" max="13844" width="13.28515625" style="2" customWidth="1"/>
    <col min="13845" max="14081" width="8.7109375" style="2"/>
    <col min="14082" max="14082" width="17.28515625" style="2" customWidth="1"/>
    <col min="14083" max="14083" width="12.5703125" style="2" customWidth="1"/>
    <col min="14084" max="14084" width="13" style="2" customWidth="1"/>
    <col min="14085" max="14085" width="13.42578125" style="2" customWidth="1"/>
    <col min="14086" max="14086" width="19.5703125" style="2" customWidth="1"/>
    <col min="14087" max="14088" width="17.42578125" style="2" customWidth="1"/>
    <col min="14089" max="14089" width="19.5703125" style="2" customWidth="1"/>
    <col min="14090" max="14090" width="15.85546875" style="2" customWidth="1"/>
    <col min="14091" max="14091" width="11.42578125" style="2" customWidth="1"/>
    <col min="14092" max="14094" width="0" style="2" hidden="1" customWidth="1"/>
    <col min="14095" max="14096" width="14.42578125" style="2" customWidth="1"/>
    <col min="14097" max="14097" width="11.7109375" style="2" customWidth="1"/>
    <col min="14098" max="14098" width="13.28515625" style="2" customWidth="1"/>
    <col min="14099" max="14099" width="10.5703125" style="2" bestFit="1" customWidth="1"/>
    <col min="14100" max="14100" width="13.28515625" style="2" customWidth="1"/>
    <col min="14101" max="14337" width="8.7109375" style="2"/>
    <col min="14338" max="14338" width="17.28515625" style="2" customWidth="1"/>
    <col min="14339" max="14339" width="12.5703125" style="2" customWidth="1"/>
    <col min="14340" max="14340" width="13" style="2" customWidth="1"/>
    <col min="14341" max="14341" width="13.42578125" style="2" customWidth="1"/>
    <col min="14342" max="14342" width="19.5703125" style="2" customWidth="1"/>
    <col min="14343" max="14344" width="17.42578125" style="2" customWidth="1"/>
    <col min="14345" max="14345" width="19.5703125" style="2" customWidth="1"/>
    <col min="14346" max="14346" width="15.85546875" style="2" customWidth="1"/>
    <col min="14347" max="14347" width="11.42578125" style="2" customWidth="1"/>
    <col min="14348" max="14350" width="0" style="2" hidden="1" customWidth="1"/>
    <col min="14351" max="14352" width="14.42578125" style="2" customWidth="1"/>
    <col min="14353" max="14353" width="11.7109375" style="2" customWidth="1"/>
    <col min="14354" max="14354" width="13.28515625" style="2" customWidth="1"/>
    <col min="14355" max="14355" width="10.5703125" style="2" bestFit="1" customWidth="1"/>
    <col min="14356" max="14356" width="13.28515625" style="2" customWidth="1"/>
    <col min="14357" max="14593" width="8.7109375" style="2"/>
    <col min="14594" max="14594" width="17.28515625" style="2" customWidth="1"/>
    <col min="14595" max="14595" width="12.5703125" style="2" customWidth="1"/>
    <col min="14596" max="14596" width="13" style="2" customWidth="1"/>
    <col min="14597" max="14597" width="13.42578125" style="2" customWidth="1"/>
    <col min="14598" max="14598" width="19.5703125" style="2" customWidth="1"/>
    <col min="14599" max="14600" width="17.42578125" style="2" customWidth="1"/>
    <col min="14601" max="14601" width="19.5703125" style="2" customWidth="1"/>
    <col min="14602" max="14602" width="15.85546875" style="2" customWidth="1"/>
    <col min="14603" max="14603" width="11.42578125" style="2" customWidth="1"/>
    <col min="14604" max="14606" width="0" style="2" hidden="1" customWidth="1"/>
    <col min="14607" max="14608" width="14.42578125" style="2" customWidth="1"/>
    <col min="14609" max="14609" width="11.7109375" style="2" customWidth="1"/>
    <col min="14610" max="14610" width="13.28515625" style="2" customWidth="1"/>
    <col min="14611" max="14611" width="10.5703125" style="2" bestFit="1" customWidth="1"/>
    <col min="14612" max="14612" width="13.28515625" style="2" customWidth="1"/>
    <col min="14613" max="14849" width="8.7109375" style="2"/>
    <col min="14850" max="14850" width="17.28515625" style="2" customWidth="1"/>
    <col min="14851" max="14851" width="12.5703125" style="2" customWidth="1"/>
    <col min="14852" max="14852" width="13" style="2" customWidth="1"/>
    <col min="14853" max="14853" width="13.42578125" style="2" customWidth="1"/>
    <col min="14854" max="14854" width="19.5703125" style="2" customWidth="1"/>
    <col min="14855" max="14856" width="17.42578125" style="2" customWidth="1"/>
    <col min="14857" max="14857" width="19.5703125" style="2" customWidth="1"/>
    <col min="14858" max="14858" width="15.85546875" style="2" customWidth="1"/>
    <col min="14859" max="14859" width="11.42578125" style="2" customWidth="1"/>
    <col min="14860" max="14862" width="0" style="2" hidden="1" customWidth="1"/>
    <col min="14863" max="14864" width="14.42578125" style="2" customWidth="1"/>
    <col min="14865" max="14865" width="11.7109375" style="2" customWidth="1"/>
    <col min="14866" max="14866" width="13.28515625" style="2" customWidth="1"/>
    <col min="14867" max="14867" width="10.5703125" style="2" bestFit="1" customWidth="1"/>
    <col min="14868" max="14868" width="13.28515625" style="2" customWidth="1"/>
    <col min="14869" max="15105" width="8.7109375" style="2"/>
    <col min="15106" max="15106" width="17.28515625" style="2" customWidth="1"/>
    <col min="15107" max="15107" width="12.5703125" style="2" customWidth="1"/>
    <col min="15108" max="15108" width="13" style="2" customWidth="1"/>
    <col min="15109" max="15109" width="13.42578125" style="2" customWidth="1"/>
    <col min="15110" max="15110" width="19.5703125" style="2" customWidth="1"/>
    <col min="15111" max="15112" width="17.42578125" style="2" customWidth="1"/>
    <col min="15113" max="15113" width="19.5703125" style="2" customWidth="1"/>
    <col min="15114" max="15114" width="15.85546875" style="2" customWidth="1"/>
    <col min="15115" max="15115" width="11.42578125" style="2" customWidth="1"/>
    <col min="15116" max="15118" width="0" style="2" hidden="1" customWidth="1"/>
    <col min="15119" max="15120" width="14.42578125" style="2" customWidth="1"/>
    <col min="15121" max="15121" width="11.7109375" style="2" customWidth="1"/>
    <col min="15122" max="15122" width="13.28515625" style="2" customWidth="1"/>
    <col min="15123" max="15123" width="10.5703125" style="2" bestFit="1" customWidth="1"/>
    <col min="15124" max="15124" width="13.28515625" style="2" customWidth="1"/>
    <col min="15125" max="15361" width="8.7109375" style="2"/>
    <col min="15362" max="15362" width="17.28515625" style="2" customWidth="1"/>
    <col min="15363" max="15363" width="12.5703125" style="2" customWidth="1"/>
    <col min="15364" max="15364" width="13" style="2" customWidth="1"/>
    <col min="15365" max="15365" width="13.42578125" style="2" customWidth="1"/>
    <col min="15366" max="15366" width="19.5703125" style="2" customWidth="1"/>
    <col min="15367" max="15368" width="17.42578125" style="2" customWidth="1"/>
    <col min="15369" max="15369" width="19.5703125" style="2" customWidth="1"/>
    <col min="15370" max="15370" width="15.85546875" style="2" customWidth="1"/>
    <col min="15371" max="15371" width="11.42578125" style="2" customWidth="1"/>
    <col min="15372" max="15374" width="0" style="2" hidden="1" customWidth="1"/>
    <col min="15375" max="15376" width="14.42578125" style="2" customWidth="1"/>
    <col min="15377" max="15377" width="11.7109375" style="2" customWidth="1"/>
    <col min="15378" max="15378" width="13.28515625" style="2" customWidth="1"/>
    <col min="15379" max="15379" width="10.5703125" style="2" bestFit="1" customWidth="1"/>
    <col min="15380" max="15380" width="13.28515625" style="2" customWidth="1"/>
    <col min="15381" max="15617" width="8.7109375" style="2"/>
    <col min="15618" max="15618" width="17.28515625" style="2" customWidth="1"/>
    <col min="15619" max="15619" width="12.5703125" style="2" customWidth="1"/>
    <col min="15620" max="15620" width="13" style="2" customWidth="1"/>
    <col min="15621" max="15621" width="13.42578125" style="2" customWidth="1"/>
    <col min="15622" max="15622" width="19.5703125" style="2" customWidth="1"/>
    <col min="15623" max="15624" width="17.42578125" style="2" customWidth="1"/>
    <col min="15625" max="15625" width="19.5703125" style="2" customWidth="1"/>
    <col min="15626" max="15626" width="15.85546875" style="2" customWidth="1"/>
    <col min="15627" max="15627" width="11.42578125" style="2" customWidth="1"/>
    <col min="15628" max="15630" width="0" style="2" hidden="1" customWidth="1"/>
    <col min="15631" max="15632" width="14.42578125" style="2" customWidth="1"/>
    <col min="15633" max="15633" width="11.7109375" style="2" customWidth="1"/>
    <col min="15634" max="15634" width="13.28515625" style="2" customWidth="1"/>
    <col min="15635" max="15635" width="10.5703125" style="2" bestFit="1" customWidth="1"/>
    <col min="15636" max="15636" width="13.28515625" style="2" customWidth="1"/>
    <col min="15637" max="15873" width="8.7109375" style="2"/>
    <col min="15874" max="15874" width="17.28515625" style="2" customWidth="1"/>
    <col min="15875" max="15875" width="12.5703125" style="2" customWidth="1"/>
    <col min="15876" max="15876" width="13" style="2" customWidth="1"/>
    <col min="15877" max="15877" width="13.42578125" style="2" customWidth="1"/>
    <col min="15878" max="15878" width="19.5703125" style="2" customWidth="1"/>
    <col min="15879" max="15880" width="17.42578125" style="2" customWidth="1"/>
    <col min="15881" max="15881" width="19.5703125" style="2" customWidth="1"/>
    <col min="15882" max="15882" width="15.85546875" style="2" customWidth="1"/>
    <col min="15883" max="15883" width="11.42578125" style="2" customWidth="1"/>
    <col min="15884" max="15886" width="0" style="2" hidden="1" customWidth="1"/>
    <col min="15887" max="15888" width="14.42578125" style="2" customWidth="1"/>
    <col min="15889" max="15889" width="11.7109375" style="2" customWidth="1"/>
    <col min="15890" max="15890" width="13.28515625" style="2" customWidth="1"/>
    <col min="15891" max="15891" width="10.5703125" style="2" bestFit="1" customWidth="1"/>
    <col min="15892" max="15892" width="13.28515625" style="2" customWidth="1"/>
    <col min="15893" max="16129" width="8.7109375" style="2"/>
    <col min="16130" max="16130" width="17.28515625" style="2" customWidth="1"/>
    <col min="16131" max="16131" width="12.5703125" style="2" customWidth="1"/>
    <col min="16132" max="16132" width="13" style="2" customWidth="1"/>
    <col min="16133" max="16133" width="13.42578125" style="2" customWidth="1"/>
    <col min="16134" max="16134" width="19.5703125" style="2" customWidth="1"/>
    <col min="16135" max="16136" width="17.42578125" style="2" customWidth="1"/>
    <col min="16137" max="16137" width="19.5703125" style="2" customWidth="1"/>
    <col min="16138" max="16138" width="15.85546875" style="2" customWidth="1"/>
    <col min="16139" max="16139" width="11.42578125" style="2" customWidth="1"/>
    <col min="16140" max="16142" width="0" style="2" hidden="1" customWidth="1"/>
    <col min="16143" max="16144" width="14.42578125" style="2" customWidth="1"/>
    <col min="16145" max="16145" width="11.7109375" style="2" customWidth="1"/>
    <col min="16146" max="16146" width="13.28515625" style="2" customWidth="1"/>
    <col min="16147" max="16147" width="10.5703125" style="2" bestFit="1" customWidth="1"/>
    <col min="16148" max="16148" width="13.28515625" style="2" customWidth="1"/>
    <col min="16149" max="16384" width="8.7109375" style="2"/>
  </cols>
  <sheetData>
    <row r="2" spans="1:20" ht="21">
      <c r="A2" s="1" t="s">
        <v>0</v>
      </c>
    </row>
    <row r="3" spans="1:20">
      <c r="A3" s="3" t="str">
        <f>'[49]Air Bawah Tanah'!A3</f>
        <v>Bulan: Februari 2020</v>
      </c>
      <c r="P3" s="4"/>
    </row>
    <row r="4" spans="1:20">
      <c r="L4" s="2" t="s">
        <v>1</v>
      </c>
      <c r="M4" s="2" t="s">
        <v>2</v>
      </c>
    </row>
    <row r="5" spans="1:20" ht="32.25" customHeight="1">
      <c r="A5" s="5" t="s">
        <v>3</v>
      </c>
      <c r="B5" s="5" t="s">
        <v>4</v>
      </c>
      <c r="C5" s="5" t="s">
        <v>5</v>
      </c>
      <c r="D5" s="5" t="s">
        <v>25</v>
      </c>
      <c r="E5" s="6" t="s">
        <v>6</v>
      </c>
      <c r="F5" s="7" t="s">
        <v>7</v>
      </c>
      <c r="G5" s="8" t="s">
        <v>8</v>
      </c>
      <c r="H5" s="9" t="s">
        <v>9</v>
      </c>
      <c r="I5" s="10" t="s">
        <v>10</v>
      </c>
      <c r="J5" s="6" t="s">
        <v>11</v>
      </c>
      <c r="L5" s="11">
        <v>3400</v>
      </c>
      <c r="M5" s="11">
        <v>12000</v>
      </c>
      <c r="O5" s="12" t="s">
        <v>12</v>
      </c>
      <c r="P5" s="12"/>
    </row>
    <row r="6" spans="1:20" ht="24.95" customHeight="1">
      <c r="A6" s="13" t="s">
        <v>13</v>
      </c>
      <c r="B6" s="14">
        <v>7.3</v>
      </c>
      <c r="C6" s="15">
        <v>10</v>
      </c>
      <c r="D6" s="120">
        <f>E6*1000/2505600</f>
        <v>3.1130268199233715</v>
      </c>
      <c r="E6" s="16">
        <v>7800</v>
      </c>
      <c r="F6" s="17">
        <v>3300</v>
      </c>
      <c r="G6" s="18">
        <v>600</v>
      </c>
      <c r="H6" s="19"/>
      <c r="I6" s="20">
        <f t="shared" ref="I6:I12" si="0">(F6*3850)+(G6*16500)+(H6*19500)</f>
        <v>22605000</v>
      </c>
      <c r="J6" s="21">
        <f>I6/E6</f>
        <v>2898.0769230769229</v>
      </c>
      <c r="L6" s="11">
        <f>F6*$L$5</f>
        <v>11220000</v>
      </c>
      <c r="M6" s="11">
        <f>G6*$M$5</f>
        <v>7200000</v>
      </c>
      <c r="N6" s="11">
        <f>L6+M6</f>
        <v>18420000</v>
      </c>
      <c r="O6" s="22">
        <f>F6/30</f>
        <v>110</v>
      </c>
      <c r="P6" s="22">
        <f>O6*220</f>
        <v>24200</v>
      </c>
      <c r="Q6" s="22">
        <f t="shared" ref="Q6:Q11" si="1">G6/30</f>
        <v>20</v>
      </c>
      <c r="R6" s="22">
        <f t="shared" ref="R6:R11" si="2">Q6*220</f>
        <v>4400</v>
      </c>
      <c r="S6" s="4"/>
    </row>
    <row r="7" spans="1:20" ht="24.95" customHeight="1">
      <c r="A7" s="13" t="s">
        <v>14</v>
      </c>
      <c r="B7" s="23" t="s">
        <v>23</v>
      </c>
      <c r="C7" s="23" t="s">
        <v>23</v>
      </c>
      <c r="D7" s="120" t="s">
        <v>23</v>
      </c>
      <c r="E7" s="16" t="s">
        <v>16</v>
      </c>
      <c r="F7" s="24">
        <v>150</v>
      </c>
      <c r="G7" s="25"/>
      <c r="H7" s="26"/>
      <c r="I7" s="27">
        <f t="shared" si="0"/>
        <v>577500</v>
      </c>
      <c r="J7" s="21">
        <v>0</v>
      </c>
      <c r="L7" s="11">
        <f>F7*$L$5</f>
        <v>510000</v>
      </c>
      <c r="M7" s="2">
        <v>0</v>
      </c>
      <c r="N7" s="11">
        <f>L7+M7</f>
        <v>510000</v>
      </c>
      <c r="O7" s="22"/>
      <c r="P7" s="22"/>
      <c r="Q7" s="22">
        <f t="shared" si="1"/>
        <v>0</v>
      </c>
      <c r="R7" s="22">
        <f t="shared" si="2"/>
        <v>0</v>
      </c>
    </row>
    <row r="8" spans="1:20" ht="24.95" customHeight="1">
      <c r="A8" s="13" t="s">
        <v>17</v>
      </c>
      <c r="B8" s="14">
        <v>6.1</v>
      </c>
      <c r="C8" s="15">
        <v>20</v>
      </c>
      <c r="D8" s="120">
        <f t="shared" ref="D8:D11" si="3">E8*1000/2505600</f>
        <v>20.953065134099617</v>
      </c>
      <c r="E8" s="16">
        <v>52500</v>
      </c>
      <c r="F8" s="24"/>
      <c r="G8" s="28"/>
      <c r="H8" s="29">
        <v>1050</v>
      </c>
      <c r="I8" s="27">
        <f t="shared" si="0"/>
        <v>20475000</v>
      </c>
      <c r="J8" s="21">
        <f>I8/E8</f>
        <v>390</v>
      </c>
      <c r="K8" s="2">
        <f>H8/E8</f>
        <v>0.02</v>
      </c>
      <c r="L8" s="11">
        <f>F8*$L$5</f>
        <v>0</v>
      </c>
      <c r="M8" s="11">
        <f>G8*$M$5</f>
        <v>0</v>
      </c>
      <c r="N8" s="11">
        <f>L8+M8</f>
        <v>0</v>
      </c>
      <c r="O8" s="22">
        <f>F8/30</f>
        <v>0</v>
      </c>
      <c r="P8" s="22">
        <f>O8*220</f>
        <v>0</v>
      </c>
      <c r="Q8" s="22">
        <f t="shared" si="1"/>
        <v>0</v>
      </c>
      <c r="R8" s="22">
        <f t="shared" si="2"/>
        <v>0</v>
      </c>
    </row>
    <row r="9" spans="1:20" ht="24.95" customHeight="1">
      <c r="A9" s="13" t="s">
        <v>18</v>
      </c>
      <c r="B9" s="14" t="s">
        <v>23</v>
      </c>
      <c r="C9" s="30" t="s">
        <v>23</v>
      </c>
      <c r="D9" s="120" t="s">
        <v>23</v>
      </c>
      <c r="E9" s="16" t="s">
        <v>16</v>
      </c>
      <c r="F9" s="24"/>
      <c r="G9" s="28"/>
      <c r="H9" s="29"/>
      <c r="I9" s="27">
        <f t="shared" si="0"/>
        <v>0</v>
      </c>
      <c r="J9" s="21">
        <v>0</v>
      </c>
      <c r="K9" s="2" t="e">
        <f>H9/E9</f>
        <v>#VALUE!</v>
      </c>
      <c r="L9" s="11">
        <f>F9*$L$5</f>
        <v>0</v>
      </c>
      <c r="M9" s="31">
        <v>0</v>
      </c>
      <c r="N9" s="11">
        <f>L9+M9</f>
        <v>0</v>
      </c>
      <c r="O9" s="22"/>
      <c r="P9" s="22"/>
      <c r="Q9" s="22">
        <f t="shared" si="1"/>
        <v>0</v>
      </c>
      <c r="R9" s="22">
        <f t="shared" si="2"/>
        <v>0</v>
      </c>
    </row>
    <row r="10" spans="1:20" ht="24.95" customHeight="1">
      <c r="A10" s="13" t="s">
        <v>19</v>
      </c>
      <c r="B10" s="14">
        <v>6.4</v>
      </c>
      <c r="C10" s="15">
        <v>12</v>
      </c>
      <c r="D10" s="120">
        <f t="shared" si="3"/>
        <v>3.8801972470554844</v>
      </c>
      <c r="E10" s="32">
        <v>9722.2222222222226</v>
      </c>
      <c r="F10" s="24"/>
      <c r="G10" s="28"/>
      <c r="H10" s="29">
        <v>875</v>
      </c>
      <c r="I10" s="27">
        <f t="shared" si="0"/>
        <v>17062500</v>
      </c>
      <c r="J10" s="21">
        <f>I10/E10</f>
        <v>1755</v>
      </c>
      <c r="K10" s="2">
        <f>H10/E10</f>
        <v>0.09</v>
      </c>
      <c r="L10" s="11">
        <f>F10*$L$5</f>
        <v>0</v>
      </c>
      <c r="M10" s="31"/>
      <c r="N10" s="11"/>
      <c r="O10" s="22">
        <f>F10/30</f>
        <v>0</v>
      </c>
      <c r="P10" s="22">
        <f>O10*220</f>
        <v>0</v>
      </c>
      <c r="Q10" s="22">
        <f t="shared" si="1"/>
        <v>0</v>
      </c>
      <c r="R10" s="22">
        <f t="shared" si="2"/>
        <v>0</v>
      </c>
    </row>
    <row r="11" spans="1:20" ht="24.95" customHeight="1">
      <c r="A11" s="13" t="s">
        <v>20</v>
      </c>
      <c r="B11" s="14">
        <v>6.3</v>
      </c>
      <c r="C11" s="15">
        <v>13</v>
      </c>
      <c r="D11" s="120">
        <f t="shared" si="3"/>
        <v>21.551724137931036</v>
      </c>
      <c r="E11" s="32">
        <v>54000</v>
      </c>
      <c r="F11" s="33"/>
      <c r="G11" s="34"/>
      <c r="H11" s="29">
        <v>2700</v>
      </c>
      <c r="I11" s="27">
        <f t="shared" si="0"/>
        <v>52650000</v>
      </c>
      <c r="J11" s="21">
        <f>I11/E11</f>
        <v>975</v>
      </c>
      <c r="K11" s="2">
        <f>H11/E11</f>
        <v>0.05</v>
      </c>
      <c r="L11" s="11"/>
      <c r="M11" s="31"/>
      <c r="N11" s="11"/>
      <c r="O11" s="22">
        <f>F11/30</f>
        <v>0</v>
      </c>
      <c r="P11" s="22">
        <f>O11*220</f>
        <v>0</v>
      </c>
      <c r="Q11" s="22">
        <f t="shared" si="1"/>
        <v>0</v>
      </c>
      <c r="R11" s="22">
        <f t="shared" si="2"/>
        <v>0</v>
      </c>
    </row>
    <row r="12" spans="1:20" ht="24.95" customHeight="1">
      <c r="A12" s="13" t="s">
        <v>21</v>
      </c>
      <c r="B12" s="23" t="s">
        <v>23</v>
      </c>
      <c r="C12" s="23" t="s">
        <v>23</v>
      </c>
      <c r="D12" s="120" t="s">
        <v>23</v>
      </c>
      <c r="E12" s="32" t="s">
        <v>16</v>
      </c>
      <c r="F12" s="33">
        <v>0</v>
      </c>
      <c r="G12" s="34">
        <v>0</v>
      </c>
      <c r="H12" s="35">
        <v>0</v>
      </c>
      <c r="I12" s="27">
        <f t="shared" si="0"/>
        <v>0</v>
      </c>
      <c r="J12" s="21">
        <v>0</v>
      </c>
      <c r="L12" s="11">
        <f>F11*$L$5</f>
        <v>0</v>
      </c>
      <c r="M12" s="31"/>
      <c r="N12" s="11"/>
      <c r="O12" s="22"/>
      <c r="P12" s="22">
        <f>SUM(P6:P11)</f>
        <v>24200</v>
      </c>
      <c r="Q12" s="12"/>
      <c r="R12" s="22">
        <f>SUM(R6:R11)</f>
        <v>4400</v>
      </c>
    </row>
    <row r="13" spans="1:20" ht="24.95" customHeight="1">
      <c r="A13" s="36" t="s">
        <v>22</v>
      </c>
      <c r="B13" s="37">
        <f>AVERAGE(B6:B11)</f>
        <v>6.5249999999999995</v>
      </c>
      <c r="C13" s="38">
        <f>AVERAGE(C6:C11)</f>
        <v>13.75</v>
      </c>
      <c r="D13" s="37">
        <f>AVERAGE(D6:D12)</f>
        <v>12.374503334752376</v>
      </c>
      <c r="E13" s="39">
        <f>SUM(E6:E11)</f>
        <v>124022.22222222222</v>
      </c>
      <c r="F13" s="39">
        <f>SUM(F6:F12)</f>
        <v>3450</v>
      </c>
      <c r="G13" s="39">
        <f>SUM(G6:G12)</f>
        <v>600</v>
      </c>
      <c r="H13" s="39">
        <f>SUM(H6:H12)</f>
        <v>4625</v>
      </c>
      <c r="I13" s="40">
        <f>SUM(I6:I12)</f>
        <v>113370000</v>
      </c>
      <c r="J13" s="40">
        <f>I13/E13</f>
        <v>914.11037448485934</v>
      </c>
      <c r="O13" s="41"/>
      <c r="Q13" s="12"/>
      <c r="R13" s="12"/>
    </row>
    <row r="14" spans="1:20">
      <c r="N14" s="42"/>
      <c r="Q14" s="12"/>
      <c r="R14" s="12"/>
      <c r="T14" s="43"/>
    </row>
    <row r="15" spans="1:20">
      <c r="E15" s="44"/>
      <c r="F15" s="45">
        <f>F13*3850</f>
        <v>13282500</v>
      </c>
      <c r="G15" s="22">
        <f>G13*16500</f>
        <v>9900000</v>
      </c>
      <c r="H15" s="22"/>
      <c r="I15" s="45">
        <f>F15+G15</f>
        <v>23182500</v>
      </c>
      <c r="T15" s="4"/>
    </row>
    <row r="16" spans="1:20">
      <c r="F16" s="12"/>
      <c r="G16" s="12"/>
      <c r="H16" s="12"/>
      <c r="I16" s="46">
        <f>I15/E13</f>
        <v>186.92214656871528</v>
      </c>
    </row>
    <row r="26" spans="1:10" ht="21">
      <c r="A26" s="1" t="s">
        <v>0</v>
      </c>
    </row>
    <row r="27" spans="1:10">
      <c r="A27" s="3">
        <f>'[49]Air Bawah Tanah'!A27</f>
        <v>43819</v>
      </c>
    </row>
    <row r="29" spans="1:10" ht="34.5">
      <c r="A29" s="5" t="s">
        <v>3</v>
      </c>
      <c r="B29" s="5" t="s">
        <v>4</v>
      </c>
      <c r="C29" s="5" t="s">
        <v>5</v>
      </c>
      <c r="D29" s="5"/>
      <c r="E29" s="6" t="s">
        <v>6</v>
      </c>
      <c r="F29" s="7" t="s">
        <v>7</v>
      </c>
      <c r="G29" s="8" t="s">
        <v>8</v>
      </c>
      <c r="H29" s="9" t="s">
        <v>9</v>
      </c>
      <c r="I29" s="10" t="s">
        <v>10</v>
      </c>
      <c r="J29" s="6" t="s">
        <v>11</v>
      </c>
    </row>
    <row r="30" spans="1:10">
      <c r="A30" s="13" t="s">
        <v>13</v>
      </c>
      <c r="B30" s="14"/>
      <c r="C30" s="15"/>
      <c r="D30" s="118"/>
      <c r="E30" s="16"/>
      <c r="F30" s="17"/>
      <c r="G30" s="18"/>
      <c r="H30" s="19"/>
      <c r="I30" s="20">
        <f t="shared" ref="I30:I36" si="4">(F30*3850)+(G30*16500)+(H30*19500)</f>
        <v>0</v>
      </c>
      <c r="J30" s="21" t="e">
        <f>I30/E30</f>
        <v>#DIV/0!</v>
      </c>
    </row>
    <row r="31" spans="1:10">
      <c r="A31" s="13" t="s">
        <v>14</v>
      </c>
      <c r="B31" s="23"/>
      <c r="C31" s="23"/>
      <c r="D31" s="47"/>
      <c r="E31" s="16"/>
      <c r="F31" s="24"/>
      <c r="G31" s="25"/>
      <c r="H31" s="26"/>
      <c r="I31" s="27">
        <f t="shared" si="4"/>
        <v>0</v>
      </c>
      <c r="J31" s="21">
        <v>0</v>
      </c>
    </row>
    <row r="32" spans="1:10">
      <c r="A32" s="13" t="s">
        <v>17</v>
      </c>
      <c r="B32" s="14"/>
      <c r="C32" s="15"/>
      <c r="D32" s="118"/>
      <c r="E32" s="16">
        <f>H32/0.02</f>
        <v>48750</v>
      </c>
      <c r="F32" s="24"/>
      <c r="G32" s="28"/>
      <c r="H32" s="29">
        <v>975</v>
      </c>
      <c r="I32" s="27">
        <f t="shared" si="4"/>
        <v>19012500</v>
      </c>
      <c r="J32" s="21">
        <f>I32/E32</f>
        <v>390</v>
      </c>
    </row>
    <row r="33" spans="1:10">
      <c r="A33" s="13" t="s">
        <v>18</v>
      </c>
      <c r="B33" s="14"/>
      <c r="C33" s="30"/>
      <c r="D33" s="119"/>
      <c r="E33" s="16" t="s">
        <v>16</v>
      </c>
      <c r="F33" s="24"/>
      <c r="G33" s="28"/>
      <c r="H33" s="29"/>
      <c r="I33" s="27">
        <f t="shared" si="4"/>
        <v>0</v>
      </c>
      <c r="J33" s="21">
        <v>0</v>
      </c>
    </row>
    <row r="34" spans="1:10">
      <c r="A34" s="13" t="s">
        <v>19</v>
      </c>
      <c r="B34" s="14"/>
      <c r="C34" s="15"/>
      <c r="D34" s="118"/>
      <c r="E34" s="32">
        <f>H34/0.08</f>
        <v>15625</v>
      </c>
      <c r="F34" s="24"/>
      <c r="G34" s="28"/>
      <c r="H34" s="29">
        <v>1250</v>
      </c>
      <c r="I34" s="27">
        <f t="shared" si="4"/>
        <v>24375000</v>
      </c>
      <c r="J34" s="21">
        <f>I34/E34</f>
        <v>1560</v>
      </c>
    </row>
    <row r="35" spans="1:10">
      <c r="A35" s="13" t="s">
        <v>20</v>
      </c>
      <c r="B35" s="14"/>
      <c r="C35" s="15"/>
      <c r="D35" s="118"/>
      <c r="E35" s="32">
        <f>SUM(F35:H35)/0.05</f>
        <v>261000</v>
      </c>
      <c r="F35" s="33">
        <v>7300</v>
      </c>
      <c r="G35" s="34">
        <v>900</v>
      </c>
      <c r="H35" s="29">
        <v>4850</v>
      </c>
      <c r="I35" s="27">
        <f t="shared" si="4"/>
        <v>137530000</v>
      </c>
      <c r="J35" s="21">
        <f>I35/E35</f>
        <v>526.9348659003831</v>
      </c>
    </row>
    <row r="36" spans="1:10">
      <c r="A36" s="13" t="s">
        <v>21</v>
      </c>
      <c r="B36" s="23"/>
      <c r="C36" s="23"/>
      <c r="D36" s="47"/>
      <c r="E36" s="32" t="s">
        <v>16</v>
      </c>
      <c r="F36" s="33">
        <v>0</v>
      </c>
      <c r="G36" s="34">
        <v>0</v>
      </c>
      <c r="H36" s="35">
        <v>0</v>
      </c>
      <c r="I36" s="27">
        <f t="shared" si="4"/>
        <v>0</v>
      </c>
      <c r="J36" s="21">
        <v>0</v>
      </c>
    </row>
    <row r="37" spans="1:10">
      <c r="A37" s="36" t="s">
        <v>22</v>
      </c>
      <c r="B37" s="37" t="e">
        <f>AVERAGE(B30:B35)</f>
        <v>#DIV/0!</v>
      </c>
      <c r="C37" s="38" t="e">
        <f>AVERAGE(C30:C35)</f>
        <v>#DIV/0!</v>
      </c>
      <c r="D37" s="38"/>
      <c r="E37" s="39">
        <f>SUM(E30:E35)</f>
        <v>325375</v>
      </c>
      <c r="F37" s="39">
        <f>SUM(F30:F36)</f>
        <v>7300</v>
      </c>
      <c r="G37" s="39">
        <f>SUM(G30:G36)</f>
        <v>900</v>
      </c>
      <c r="H37" s="39">
        <f>SUM(H30:H36)</f>
        <v>7075</v>
      </c>
      <c r="I37" s="40">
        <f>SUM(I30:I36)</f>
        <v>180917500</v>
      </c>
      <c r="J37" s="40">
        <f>I37/E37</f>
        <v>556.02766039185553</v>
      </c>
    </row>
  </sheetData>
  <sheetProtection selectLockedCells="1" selectUnlockedCells="1"/>
  <pageMargins left="0.7" right="0.7" top="0.75" bottom="0.75" header="0.51180555555555551" footer="0.51180555555555551"/>
  <pageSetup firstPageNumber="0" orientation="portrait" horizontalDpi="300" verticalDpi="300" r:id="rId1"/>
  <headerFooter alignWithMargins="0"/>
  <legacy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0">
    <tabColor rgb="FF00B050"/>
  </sheetPr>
  <dimension ref="A2:T16"/>
  <sheetViews>
    <sheetView zoomScale="85" zoomScaleNormal="85" workbookViewId="0">
      <selection activeCell="C19" sqref="C19"/>
    </sheetView>
  </sheetViews>
  <sheetFormatPr defaultRowHeight="15"/>
  <cols>
    <col min="1" max="1" width="17.28515625" style="2" customWidth="1"/>
    <col min="2" max="2" width="12.5703125" style="2" customWidth="1"/>
    <col min="3" max="3" width="13" style="2" customWidth="1"/>
    <col min="4" max="4" width="18" style="2" bestFit="1" customWidth="1"/>
    <col min="5" max="5" width="13.42578125" style="2" customWidth="1"/>
    <col min="6" max="6" width="19.5703125" style="2" customWidth="1"/>
    <col min="7" max="8" width="17.42578125" style="2" customWidth="1"/>
    <col min="9" max="9" width="19.5703125" style="2" customWidth="1"/>
    <col min="10" max="10" width="15.85546875" style="2" customWidth="1"/>
    <col min="11" max="11" width="11.42578125" style="2" customWidth="1"/>
    <col min="12" max="14" width="0" style="2" hidden="1" customWidth="1"/>
    <col min="15" max="16" width="14.42578125" style="2" customWidth="1"/>
    <col min="17" max="17" width="11.7109375" style="2" customWidth="1"/>
    <col min="18" max="18" width="13.28515625" style="2" customWidth="1"/>
    <col min="19" max="19" width="10.5703125" style="2" bestFit="1" customWidth="1"/>
    <col min="20" max="20" width="13.28515625" style="2" customWidth="1"/>
    <col min="21" max="257" width="8.7109375" style="2"/>
    <col min="258" max="258" width="17.28515625" style="2" customWidth="1"/>
    <col min="259" max="259" width="12.5703125" style="2" customWidth="1"/>
    <col min="260" max="260" width="13" style="2" customWidth="1"/>
    <col min="261" max="261" width="13.42578125" style="2" customWidth="1"/>
    <col min="262" max="262" width="19.5703125" style="2" customWidth="1"/>
    <col min="263" max="264" width="17.42578125" style="2" customWidth="1"/>
    <col min="265" max="265" width="19.5703125" style="2" customWidth="1"/>
    <col min="266" max="266" width="15.85546875" style="2" customWidth="1"/>
    <col min="267" max="267" width="11.42578125" style="2" customWidth="1"/>
    <col min="268" max="270" width="0" style="2" hidden="1" customWidth="1"/>
    <col min="271" max="272" width="14.42578125" style="2" customWidth="1"/>
    <col min="273" max="273" width="11.7109375" style="2" customWidth="1"/>
    <col min="274" max="274" width="13.28515625" style="2" customWidth="1"/>
    <col min="275" max="275" width="10.5703125" style="2" bestFit="1" customWidth="1"/>
    <col min="276" max="276" width="13.28515625" style="2" customWidth="1"/>
    <col min="277" max="513" width="8.7109375" style="2"/>
    <col min="514" max="514" width="17.28515625" style="2" customWidth="1"/>
    <col min="515" max="515" width="12.5703125" style="2" customWidth="1"/>
    <col min="516" max="516" width="13" style="2" customWidth="1"/>
    <col min="517" max="517" width="13.42578125" style="2" customWidth="1"/>
    <col min="518" max="518" width="19.5703125" style="2" customWidth="1"/>
    <col min="519" max="520" width="17.42578125" style="2" customWidth="1"/>
    <col min="521" max="521" width="19.5703125" style="2" customWidth="1"/>
    <col min="522" max="522" width="15.85546875" style="2" customWidth="1"/>
    <col min="523" max="523" width="11.42578125" style="2" customWidth="1"/>
    <col min="524" max="526" width="0" style="2" hidden="1" customWidth="1"/>
    <col min="527" max="528" width="14.42578125" style="2" customWidth="1"/>
    <col min="529" max="529" width="11.7109375" style="2" customWidth="1"/>
    <col min="530" max="530" width="13.28515625" style="2" customWidth="1"/>
    <col min="531" max="531" width="10.5703125" style="2" bestFit="1" customWidth="1"/>
    <col min="532" max="532" width="13.28515625" style="2" customWidth="1"/>
    <col min="533" max="769" width="8.7109375" style="2"/>
    <col min="770" max="770" width="17.28515625" style="2" customWidth="1"/>
    <col min="771" max="771" width="12.5703125" style="2" customWidth="1"/>
    <col min="772" max="772" width="13" style="2" customWidth="1"/>
    <col min="773" max="773" width="13.42578125" style="2" customWidth="1"/>
    <col min="774" max="774" width="19.5703125" style="2" customWidth="1"/>
    <col min="775" max="776" width="17.42578125" style="2" customWidth="1"/>
    <col min="777" max="777" width="19.5703125" style="2" customWidth="1"/>
    <col min="778" max="778" width="15.85546875" style="2" customWidth="1"/>
    <col min="779" max="779" width="11.42578125" style="2" customWidth="1"/>
    <col min="780" max="782" width="0" style="2" hidden="1" customWidth="1"/>
    <col min="783" max="784" width="14.42578125" style="2" customWidth="1"/>
    <col min="785" max="785" width="11.7109375" style="2" customWidth="1"/>
    <col min="786" max="786" width="13.28515625" style="2" customWidth="1"/>
    <col min="787" max="787" width="10.5703125" style="2" bestFit="1" customWidth="1"/>
    <col min="788" max="788" width="13.28515625" style="2" customWidth="1"/>
    <col min="789" max="1025" width="8.7109375" style="2"/>
    <col min="1026" max="1026" width="17.28515625" style="2" customWidth="1"/>
    <col min="1027" max="1027" width="12.5703125" style="2" customWidth="1"/>
    <col min="1028" max="1028" width="13" style="2" customWidth="1"/>
    <col min="1029" max="1029" width="13.42578125" style="2" customWidth="1"/>
    <col min="1030" max="1030" width="19.5703125" style="2" customWidth="1"/>
    <col min="1031" max="1032" width="17.42578125" style="2" customWidth="1"/>
    <col min="1033" max="1033" width="19.5703125" style="2" customWidth="1"/>
    <col min="1034" max="1034" width="15.85546875" style="2" customWidth="1"/>
    <col min="1035" max="1035" width="11.42578125" style="2" customWidth="1"/>
    <col min="1036" max="1038" width="0" style="2" hidden="1" customWidth="1"/>
    <col min="1039" max="1040" width="14.42578125" style="2" customWidth="1"/>
    <col min="1041" max="1041" width="11.7109375" style="2" customWidth="1"/>
    <col min="1042" max="1042" width="13.28515625" style="2" customWidth="1"/>
    <col min="1043" max="1043" width="10.5703125" style="2" bestFit="1" customWidth="1"/>
    <col min="1044" max="1044" width="13.28515625" style="2" customWidth="1"/>
    <col min="1045" max="1281" width="8.7109375" style="2"/>
    <col min="1282" max="1282" width="17.28515625" style="2" customWidth="1"/>
    <col min="1283" max="1283" width="12.5703125" style="2" customWidth="1"/>
    <col min="1284" max="1284" width="13" style="2" customWidth="1"/>
    <col min="1285" max="1285" width="13.42578125" style="2" customWidth="1"/>
    <col min="1286" max="1286" width="19.5703125" style="2" customWidth="1"/>
    <col min="1287" max="1288" width="17.42578125" style="2" customWidth="1"/>
    <col min="1289" max="1289" width="19.5703125" style="2" customWidth="1"/>
    <col min="1290" max="1290" width="15.85546875" style="2" customWidth="1"/>
    <col min="1291" max="1291" width="11.42578125" style="2" customWidth="1"/>
    <col min="1292" max="1294" width="0" style="2" hidden="1" customWidth="1"/>
    <col min="1295" max="1296" width="14.42578125" style="2" customWidth="1"/>
    <col min="1297" max="1297" width="11.7109375" style="2" customWidth="1"/>
    <col min="1298" max="1298" width="13.28515625" style="2" customWidth="1"/>
    <col min="1299" max="1299" width="10.5703125" style="2" bestFit="1" customWidth="1"/>
    <col min="1300" max="1300" width="13.28515625" style="2" customWidth="1"/>
    <col min="1301" max="1537" width="8.7109375" style="2"/>
    <col min="1538" max="1538" width="17.28515625" style="2" customWidth="1"/>
    <col min="1539" max="1539" width="12.5703125" style="2" customWidth="1"/>
    <col min="1540" max="1540" width="13" style="2" customWidth="1"/>
    <col min="1541" max="1541" width="13.42578125" style="2" customWidth="1"/>
    <col min="1542" max="1542" width="19.5703125" style="2" customWidth="1"/>
    <col min="1543" max="1544" width="17.42578125" style="2" customWidth="1"/>
    <col min="1545" max="1545" width="19.5703125" style="2" customWidth="1"/>
    <col min="1546" max="1546" width="15.85546875" style="2" customWidth="1"/>
    <col min="1547" max="1547" width="11.42578125" style="2" customWidth="1"/>
    <col min="1548" max="1550" width="0" style="2" hidden="1" customWidth="1"/>
    <col min="1551" max="1552" width="14.42578125" style="2" customWidth="1"/>
    <col min="1553" max="1553" width="11.7109375" style="2" customWidth="1"/>
    <col min="1554" max="1554" width="13.28515625" style="2" customWidth="1"/>
    <col min="1555" max="1555" width="10.5703125" style="2" bestFit="1" customWidth="1"/>
    <col min="1556" max="1556" width="13.28515625" style="2" customWidth="1"/>
    <col min="1557" max="1793" width="8.7109375" style="2"/>
    <col min="1794" max="1794" width="17.28515625" style="2" customWidth="1"/>
    <col min="1795" max="1795" width="12.5703125" style="2" customWidth="1"/>
    <col min="1796" max="1796" width="13" style="2" customWidth="1"/>
    <col min="1797" max="1797" width="13.42578125" style="2" customWidth="1"/>
    <col min="1798" max="1798" width="19.5703125" style="2" customWidth="1"/>
    <col min="1799" max="1800" width="17.42578125" style="2" customWidth="1"/>
    <col min="1801" max="1801" width="19.5703125" style="2" customWidth="1"/>
    <col min="1802" max="1802" width="15.85546875" style="2" customWidth="1"/>
    <col min="1803" max="1803" width="11.42578125" style="2" customWidth="1"/>
    <col min="1804" max="1806" width="0" style="2" hidden="1" customWidth="1"/>
    <col min="1807" max="1808" width="14.42578125" style="2" customWidth="1"/>
    <col min="1809" max="1809" width="11.7109375" style="2" customWidth="1"/>
    <col min="1810" max="1810" width="13.28515625" style="2" customWidth="1"/>
    <col min="1811" max="1811" width="10.5703125" style="2" bestFit="1" customWidth="1"/>
    <col min="1812" max="1812" width="13.28515625" style="2" customWidth="1"/>
    <col min="1813" max="2049" width="8.7109375" style="2"/>
    <col min="2050" max="2050" width="17.28515625" style="2" customWidth="1"/>
    <col min="2051" max="2051" width="12.5703125" style="2" customWidth="1"/>
    <col min="2052" max="2052" width="13" style="2" customWidth="1"/>
    <col min="2053" max="2053" width="13.42578125" style="2" customWidth="1"/>
    <col min="2054" max="2054" width="19.5703125" style="2" customWidth="1"/>
    <col min="2055" max="2056" width="17.42578125" style="2" customWidth="1"/>
    <col min="2057" max="2057" width="19.5703125" style="2" customWidth="1"/>
    <col min="2058" max="2058" width="15.85546875" style="2" customWidth="1"/>
    <col min="2059" max="2059" width="11.42578125" style="2" customWidth="1"/>
    <col min="2060" max="2062" width="0" style="2" hidden="1" customWidth="1"/>
    <col min="2063" max="2064" width="14.42578125" style="2" customWidth="1"/>
    <col min="2065" max="2065" width="11.7109375" style="2" customWidth="1"/>
    <col min="2066" max="2066" width="13.28515625" style="2" customWidth="1"/>
    <col min="2067" max="2067" width="10.5703125" style="2" bestFit="1" customWidth="1"/>
    <col min="2068" max="2068" width="13.28515625" style="2" customWidth="1"/>
    <col min="2069" max="2305" width="8.7109375" style="2"/>
    <col min="2306" max="2306" width="17.28515625" style="2" customWidth="1"/>
    <col min="2307" max="2307" width="12.5703125" style="2" customWidth="1"/>
    <col min="2308" max="2308" width="13" style="2" customWidth="1"/>
    <col min="2309" max="2309" width="13.42578125" style="2" customWidth="1"/>
    <col min="2310" max="2310" width="19.5703125" style="2" customWidth="1"/>
    <col min="2311" max="2312" width="17.42578125" style="2" customWidth="1"/>
    <col min="2313" max="2313" width="19.5703125" style="2" customWidth="1"/>
    <col min="2314" max="2314" width="15.85546875" style="2" customWidth="1"/>
    <col min="2315" max="2315" width="11.42578125" style="2" customWidth="1"/>
    <col min="2316" max="2318" width="0" style="2" hidden="1" customWidth="1"/>
    <col min="2319" max="2320" width="14.42578125" style="2" customWidth="1"/>
    <col min="2321" max="2321" width="11.7109375" style="2" customWidth="1"/>
    <col min="2322" max="2322" width="13.28515625" style="2" customWidth="1"/>
    <col min="2323" max="2323" width="10.5703125" style="2" bestFit="1" customWidth="1"/>
    <col min="2324" max="2324" width="13.28515625" style="2" customWidth="1"/>
    <col min="2325" max="2561" width="8.7109375" style="2"/>
    <col min="2562" max="2562" width="17.28515625" style="2" customWidth="1"/>
    <col min="2563" max="2563" width="12.5703125" style="2" customWidth="1"/>
    <col min="2564" max="2564" width="13" style="2" customWidth="1"/>
    <col min="2565" max="2565" width="13.42578125" style="2" customWidth="1"/>
    <col min="2566" max="2566" width="19.5703125" style="2" customWidth="1"/>
    <col min="2567" max="2568" width="17.42578125" style="2" customWidth="1"/>
    <col min="2569" max="2569" width="19.5703125" style="2" customWidth="1"/>
    <col min="2570" max="2570" width="15.85546875" style="2" customWidth="1"/>
    <col min="2571" max="2571" width="11.42578125" style="2" customWidth="1"/>
    <col min="2572" max="2574" width="0" style="2" hidden="1" customWidth="1"/>
    <col min="2575" max="2576" width="14.42578125" style="2" customWidth="1"/>
    <col min="2577" max="2577" width="11.7109375" style="2" customWidth="1"/>
    <col min="2578" max="2578" width="13.28515625" style="2" customWidth="1"/>
    <col min="2579" max="2579" width="10.5703125" style="2" bestFit="1" customWidth="1"/>
    <col min="2580" max="2580" width="13.28515625" style="2" customWidth="1"/>
    <col min="2581" max="2817" width="8.7109375" style="2"/>
    <col min="2818" max="2818" width="17.28515625" style="2" customWidth="1"/>
    <col min="2819" max="2819" width="12.5703125" style="2" customWidth="1"/>
    <col min="2820" max="2820" width="13" style="2" customWidth="1"/>
    <col min="2821" max="2821" width="13.42578125" style="2" customWidth="1"/>
    <col min="2822" max="2822" width="19.5703125" style="2" customWidth="1"/>
    <col min="2823" max="2824" width="17.42578125" style="2" customWidth="1"/>
    <col min="2825" max="2825" width="19.5703125" style="2" customWidth="1"/>
    <col min="2826" max="2826" width="15.85546875" style="2" customWidth="1"/>
    <col min="2827" max="2827" width="11.42578125" style="2" customWidth="1"/>
    <col min="2828" max="2830" width="0" style="2" hidden="1" customWidth="1"/>
    <col min="2831" max="2832" width="14.42578125" style="2" customWidth="1"/>
    <col min="2833" max="2833" width="11.7109375" style="2" customWidth="1"/>
    <col min="2834" max="2834" width="13.28515625" style="2" customWidth="1"/>
    <col min="2835" max="2835" width="10.5703125" style="2" bestFit="1" customWidth="1"/>
    <col min="2836" max="2836" width="13.28515625" style="2" customWidth="1"/>
    <col min="2837" max="3073" width="8.7109375" style="2"/>
    <col min="3074" max="3074" width="17.28515625" style="2" customWidth="1"/>
    <col min="3075" max="3075" width="12.5703125" style="2" customWidth="1"/>
    <col min="3076" max="3076" width="13" style="2" customWidth="1"/>
    <col min="3077" max="3077" width="13.42578125" style="2" customWidth="1"/>
    <col min="3078" max="3078" width="19.5703125" style="2" customWidth="1"/>
    <col min="3079" max="3080" width="17.42578125" style="2" customWidth="1"/>
    <col min="3081" max="3081" width="19.5703125" style="2" customWidth="1"/>
    <col min="3082" max="3082" width="15.85546875" style="2" customWidth="1"/>
    <col min="3083" max="3083" width="11.42578125" style="2" customWidth="1"/>
    <col min="3084" max="3086" width="0" style="2" hidden="1" customWidth="1"/>
    <col min="3087" max="3088" width="14.42578125" style="2" customWidth="1"/>
    <col min="3089" max="3089" width="11.7109375" style="2" customWidth="1"/>
    <col min="3090" max="3090" width="13.28515625" style="2" customWidth="1"/>
    <col min="3091" max="3091" width="10.5703125" style="2" bestFit="1" customWidth="1"/>
    <col min="3092" max="3092" width="13.28515625" style="2" customWidth="1"/>
    <col min="3093" max="3329" width="8.7109375" style="2"/>
    <col min="3330" max="3330" width="17.28515625" style="2" customWidth="1"/>
    <col min="3331" max="3331" width="12.5703125" style="2" customWidth="1"/>
    <col min="3332" max="3332" width="13" style="2" customWidth="1"/>
    <col min="3333" max="3333" width="13.42578125" style="2" customWidth="1"/>
    <col min="3334" max="3334" width="19.5703125" style="2" customWidth="1"/>
    <col min="3335" max="3336" width="17.42578125" style="2" customWidth="1"/>
    <col min="3337" max="3337" width="19.5703125" style="2" customWidth="1"/>
    <col min="3338" max="3338" width="15.85546875" style="2" customWidth="1"/>
    <col min="3339" max="3339" width="11.42578125" style="2" customWidth="1"/>
    <col min="3340" max="3342" width="0" style="2" hidden="1" customWidth="1"/>
    <col min="3343" max="3344" width="14.42578125" style="2" customWidth="1"/>
    <col min="3345" max="3345" width="11.7109375" style="2" customWidth="1"/>
    <col min="3346" max="3346" width="13.28515625" style="2" customWidth="1"/>
    <col min="3347" max="3347" width="10.5703125" style="2" bestFit="1" customWidth="1"/>
    <col min="3348" max="3348" width="13.28515625" style="2" customWidth="1"/>
    <col min="3349" max="3585" width="8.7109375" style="2"/>
    <col min="3586" max="3586" width="17.28515625" style="2" customWidth="1"/>
    <col min="3587" max="3587" width="12.5703125" style="2" customWidth="1"/>
    <col min="3588" max="3588" width="13" style="2" customWidth="1"/>
    <col min="3589" max="3589" width="13.42578125" style="2" customWidth="1"/>
    <col min="3590" max="3590" width="19.5703125" style="2" customWidth="1"/>
    <col min="3591" max="3592" width="17.42578125" style="2" customWidth="1"/>
    <col min="3593" max="3593" width="19.5703125" style="2" customWidth="1"/>
    <col min="3594" max="3594" width="15.85546875" style="2" customWidth="1"/>
    <col min="3595" max="3595" width="11.42578125" style="2" customWidth="1"/>
    <col min="3596" max="3598" width="0" style="2" hidden="1" customWidth="1"/>
    <col min="3599" max="3600" width="14.42578125" style="2" customWidth="1"/>
    <col min="3601" max="3601" width="11.7109375" style="2" customWidth="1"/>
    <col min="3602" max="3602" width="13.28515625" style="2" customWidth="1"/>
    <col min="3603" max="3603" width="10.5703125" style="2" bestFit="1" customWidth="1"/>
    <col min="3604" max="3604" width="13.28515625" style="2" customWidth="1"/>
    <col min="3605" max="3841" width="8.7109375" style="2"/>
    <col min="3842" max="3842" width="17.28515625" style="2" customWidth="1"/>
    <col min="3843" max="3843" width="12.5703125" style="2" customWidth="1"/>
    <col min="3844" max="3844" width="13" style="2" customWidth="1"/>
    <col min="3845" max="3845" width="13.42578125" style="2" customWidth="1"/>
    <col min="3846" max="3846" width="19.5703125" style="2" customWidth="1"/>
    <col min="3847" max="3848" width="17.42578125" style="2" customWidth="1"/>
    <col min="3849" max="3849" width="19.5703125" style="2" customWidth="1"/>
    <col min="3850" max="3850" width="15.85546875" style="2" customWidth="1"/>
    <col min="3851" max="3851" width="11.42578125" style="2" customWidth="1"/>
    <col min="3852" max="3854" width="0" style="2" hidden="1" customWidth="1"/>
    <col min="3855" max="3856" width="14.42578125" style="2" customWidth="1"/>
    <col min="3857" max="3857" width="11.7109375" style="2" customWidth="1"/>
    <col min="3858" max="3858" width="13.28515625" style="2" customWidth="1"/>
    <col min="3859" max="3859" width="10.5703125" style="2" bestFit="1" customWidth="1"/>
    <col min="3860" max="3860" width="13.28515625" style="2" customWidth="1"/>
    <col min="3861" max="4097" width="8.7109375" style="2"/>
    <col min="4098" max="4098" width="17.28515625" style="2" customWidth="1"/>
    <col min="4099" max="4099" width="12.5703125" style="2" customWidth="1"/>
    <col min="4100" max="4100" width="13" style="2" customWidth="1"/>
    <col min="4101" max="4101" width="13.42578125" style="2" customWidth="1"/>
    <col min="4102" max="4102" width="19.5703125" style="2" customWidth="1"/>
    <col min="4103" max="4104" width="17.42578125" style="2" customWidth="1"/>
    <col min="4105" max="4105" width="19.5703125" style="2" customWidth="1"/>
    <col min="4106" max="4106" width="15.85546875" style="2" customWidth="1"/>
    <col min="4107" max="4107" width="11.42578125" style="2" customWidth="1"/>
    <col min="4108" max="4110" width="0" style="2" hidden="1" customWidth="1"/>
    <col min="4111" max="4112" width="14.42578125" style="2" customWidth="1"/>
    <col min="4113" max="4113" width="11.7109375" style="2" customWidth="1"/>
    <col min="4114" max="4114" width="13.28515625" style="2" customWidth="1"/>
    <col min="4115" max="4115" width="10.5703125" style="2" bestFit="1" customWidth="1"/>
    <col min="4116" max="4116" width="13.28515625" style="2" customWidth="1"/>
    <col min="4117" max="4353" width="8.7109375" style="2"/>
    <col min="4354" max="4354" width="17.28515625" style="2" customWidth="1"/>
    <col min="4355" max="4355" width="12.5703125" style="2" customWidth="1"/>
    <col min="4356" max="4356" width="13" style="2" customWidth="1"/>
    <col min="4357" max="4357" width="13.42578125" style="2" customWidth="1"/>
    <col min="4358" max="4358" width="19.5703125" style="2" customWidth="1"/>
    <col min="4359" max="4360" width="17.42578125" style="2" customWidth="1"/>
    <col min="4361" max="4361" width="19.5703125" style="2" customWidth="1"/>
    <col min="4362" max="4362" width="15.85546875" style="2" customWidth="1"/>
    <col min="4363" max="4363" width="11.42578125" style="2" customWidth="1"/>
    <col min="4364" max="4366" width="0" style="2" hidden="1" customWidth="1"/>
    <col min="4367" max="4368" width="14.42578125" style="2" customWidth="1"/>
    <col min="4369" max="4369" width="11.7109375" style="2" customWidth="1"/>
    <col min="4370" max="4370" width="13.28515625" style="2" customWidth="1"/>
    <col min="4371" max="4371" width="10.5703125" style="2" bestFit="1" customWidth="1"/>
    <col min="4372" max="4372" width="13.28515625" style="2" customWidth="1"/>
    <col min="4373" max="4609" width="8.7109375" style="2"/>
    <col min="4610" max="4610" width="17.28515625" style="2" customWidth="1"/>
    <col min="4611" max="4611" width="12.5703125" style="2" customWidth="1"/>
    <col min="4612" max="4612" width="13" style="2" customWidth="1"/>
    <col min="4613" max="4613" width="13.42578125" style="2" customWidth="1"/>
    <col min="4614" max="4614" width="19.5703125" style="2" customWidth="1"/>
    <col min="4615" max="4616" width="17.42578125" style="2" customWidth="1"/>
    <col min="4617" max="4617" width="19.5703125" style="2" customWidth="1"/>
    <col min="4618" max="4618" width="15.85546875" style="2" customWidth="1"/>
    <col min="4619" max="4619" width="11.42578125" style="2" customWidth="1"/>
    <col min="4620" max="4622" width="0" style="2" hidden="1" customWidth="1"/>
    <col min="4623" max="4624" width="14.42578125" style="2" customWidth="1"/>
    <col min="4625" max="4625" width="11.7109375" style="2" customWidth="1"/>
    <col min="4626" max="4626" width="13.28515625" style="2" customWidth="1"/>
    <col min="4627" max="4627" width="10.5703125" style="2" bestFit="1" customWidth="1"/>
    <col min="4628" max="4628" width="13.28515625" style="2" customWidth="1"/>
    <col min="4629" max="4865" width="8.7109375" style="2"/>
    <col min="4866" max="4866" width="17.28515625" style="2" customWidth="1"/>
    <col min="4867" max="4867" width="12.5703125" style="2" customWidth="1"/>
    <col min="4868" max="4868" width="13" style="2" customWidth="1"/>
    <col min="4869" max="4869" width="13.42578125" style="2" customWidth="1"/>
    <col min="4870" max="4870" width="19.5703125" style="2" customWidth="1"/>
    <col min="4871" max="4872" width="17.42578125" style="2" customWidth="1"/>
    <col min="4873" max="4873" width="19.5703125" style="2" customWidth="1"/>
    <col min="4874" max="4874" width="15.85546875" style="2" customWidth="1"/>
    <col min="4875" max="4875" width="11.42578125" style="2" customWidth="1"/>
    <col min="4876" max="4878" width="0" style="2" hidden="1" customWidth="1"/>
    <col min="4879" max="4880" width="14.42578125" style="2" customWidth="1"/>
    <col min="4881" max="4881" width="11.7109375" style="2" customWidth="1"/>
    <col min="4882" max="4882" width="13.28515625" style="2" customWidth="1"/>
    <col min="4883" max="4883" width="10.5703125" style="2" bestFit="1" customWidth="1"/>
    <col min="4884" max="4884" width="13.28515625" style="2" customWidth="1"/>
    <col min="4885" max="5121" width="8.7109375" style="2"/>
    <col min="5122" max="5122" width="17.28515625" style="2" customWidth="1"/>
    <col min="5123" max="5123" width="12.5703125" style="2" customWidth="1"/>
    <col min="5124" max="5124" width="13" style="2" customWidth="1"/>
    <col min="5125" max="5125" width="13.42578125" style="2" customWidth="1"/>
    <col min="5126" max="5126" width="19.5703125" style="2" customWidth="1"/>
    <col min="5127" max="5128" width="17.42578125" style="2" customWidth="1"/>
    <col min="5129" max="5129" width="19.5703125" style="2" customWidth="1"/>
    <col min="5130" max="5130" width="15.85546875" style="2" customWidth="1"/>
    <col min="5131" max="5131" width="11.42578125" style="2" customWidth="1"/>
    <col min="5132" max="5134" width="0" style="2" hidden="1" customWidth="1"/>
    <col min="5135" max="5136" width="14.42578125" style="2" customWidth="1"/>
    <col min="5137" max="5137" width="11.7109375" style="2" customWidth="1"/>
    <col min="5138" max="5138" width="13.28515625" style="2" customWidth="1"/>
    <col min="5139" max="5139" width="10.5703125" style="2" bestFit="1" customWidth="1"/>
    <col min="5140" max="5140" width="13.28515625" style="2" customWidth="1"/>
    <col min="5141" max="5377" width="8.7109375" style="2"/>
    <col min="5378" max="5378" width="17.28515625" style="2" customWidth="1"/>
    <col min="5379" max="5379" width="12.5703125" style="2" customWidth="1"/>
    <col min="5380" max="5380" width="13" style="2" customWidth="1"/>
    <col min="5381" max="5381" width="13.42578125" style="2" customWidth="1"/>
    <col min="5382" max="5382" width="19.5703125" style="2" customWidth="1"/>
    <col min="5383" max="5384" width="17.42578125" style="2" customWidth="1"/>
    <col min="5385" max="5385" width="19.5703125" style="2" customWidth="1"/>
    <col min="5386" max="5386" width="15.85546875" style="2" customWidth="1"/>
    <col min="5387" max="5387" width="11.42578125" style="2" customWidth="1"/>
    <col min="5388" max="5390" width="0" style="2" hidden="1" customWidth="1"/>
    <col min="5391" max="5392" width="14.42578125" style="2" customWidth="1"/>
    <col min="5393" max="5393" width="11.7109375" style="2" customWidth="1"/>
    <col min="5394" max="5394" width="13.28515625" style="2" customWidth="1"/>
    <col min="5395" max="5395" width="10.5703125" style="2" bestFit="1" customWidth="1"/>
    <col min="5396" max="5396" width="13.28515625" style="2" customWidth="1"/>
    <col min="5397" max="5633" width="8.7109375" style="2"/>
    <col min="5634" max="5634" width="17.28515625" style="2" customWidth="1"/>
    <col min="5635" max="5635" width="12.5703125" style="2" customWidth="1"/>
    <col min="5636" max="5636" width="13" style="2" customWidth="1"/>
    <col min="5637" max="5637" width="13.42578125" style="2" customWidth="1"/>
    <col min="5638" max="5638" width="19.5703125" style="2" customWidth="1"/>
    <col min="5639" max="5640" width="17.42578125" style="2" customWidth="1"/>
    <col min="5641" max="5641" width="19.5703125" style="2" customWidth="1"/>
    <col min="5642" max="5642" width="15.85546875" style="2" customWidth="1"/>
    <col min="5643" max="5643" width="11.42578125" style="2" customWidth="1"/>
    <col min="5644" max="5646" width="0" style="2" hidden="1" customWidth="1"/>
    <col min="5647" max="5648" width="14.42578125" style="2" customWidth="1"/>
    <col min="5649" max="5649" width="11.7109375" style="2" customWidth="1"/>
    <col min="5650" max="5650" width="13.28515625" style="2" customWidth="1"/>
    <col min="5651" max="5651" width="10.5703125" style="2" bestFit="1" customWidth="1"/>
    <col min="5652" max="5652" width="13.28515625" style="2" customWidth="1"/>
    <col min="5653" max="5889" width="8.7109375" style="2"/>
    <col min="5890" max="5890" width="17.28515625" style="2" customWidth="1"/>
    <col min="5891" max="5891" width="12.5703125" style="2" customWidth="1"/>
    <col min="5892" max="5892" width="13" style="2" customWidth="1"/>
    <col min="5893" max="5893" width="13.42578125" style="2" customWidth="1"/>
    <col min="5894" max="5894" width="19.5703125" style="2" customWidth="1"/>
    <col min="5895" max="5896" width="17.42578125" style="2" customWidth="1"/>
    <col min="5897" max="5897" width="19.5703125" style="2" customWidth="1"/>
    <col min="5898" max="5898" width="15.85546875" style="2" customWidth="1"/>
    <col min="5899" max="5899" width="11.42578125" style="2" customWidth="1"/>
    <col min="5900" max="5902" width="0" style="2" hidden="1" customWidth="1"/>
    <col min="5903" max="5904" width="14.42578125" style="2" customWidth="1"/>
    <col min="5905" max="5905" width="11.7109375" style="2" customWidth="1"/>
    <col min="5906" max="5906" width="13.28515625" style="2" customWidth="1"/>
    <col min="5907" max="5907" width="10.5703125" style="2" bestFit="1" customWidth="1"/>
    <col min="5908" max="5908" width="13.28515625" style="2" customWidth="1"/>
    <col min="5909" max="6145" width="8.7109375" style="2"/>
    <col min="6146" max="6146" width="17.28515625" style="2" customWidth="1"/>
    <col min="6147" max="6147" width="12.5703125" style="2" customWidth="1"/>
    <col min="6148" max="6148" width="13" style="2" customWidth="1"/>
    <col min="6149" max="6149" width="13.42578125" style="2" customWidth="1"/>
    <col min="6150" max="6150" width="19.5703125" style="2" customWidth="1"/>
    <col min="6151" max="6152" width="17.42578125" style="2" customWidth="1"/>
    <col min="6153" max="6153" width="19.5703125" style="2" customWidth="1"/>
    <col min="6154" max="6154" width="15.85546875" style="2" customWidth="1"/>
    <col min="6155" max="6155" width="11.42578125" style="2" customWidth="1"/>
    <col min="6156" max="6158" width="0" style="2" hidden="1" customWidth="1"/>
    <col min="6159" max="6160" width="14.42578125" style="2" customWidth="1"/>
    <col min="6161" max="6161" width="11.7109375" style="2" customWidth="1"/>
    <col min="6162" max="6162" width="13.28515625" style="2" customWidth="1"/>
    <col min="6163" max="6163" width="10.5703125" style="2" bestFit="1" customWidth="1"/>
    <col min="6164" max="6164" width="13.28515625" style="2" customWidth="1"/>
    <col min="6165" max="6401" width="8.7109375" style="2"/>
    <col min="6402" max="6402" width="17.28515625" style="2" customWidth="1"/>
    <col min="6403" max="6403" width="12.5703125" style="2" customWidth="1"/>
    <col min="6404" max="6404" width="13" style="2" customWidth="1"/>
    <col min="6405" max="6405" width="13.42578125" style="2" customWidth="1"/>
    <col min="6406" max="6406" width="19.5703125" style="2" customWidth="1"/>
    <col min="6407" max="6408" width="17.42578125" style="2" customWidth="1"/>
    <col min="6409" max="6409" width="19.5703125" style="2" customWidth="1"/>
    <col min="6410" max="6410" width="15.85546875" style="2" customWidth="1"/>
    <col min="6411" max="6411" width="11.42578125" style="2" customWidth="1"/>
    <col min="6412" max="6414" width="0" style="2" hidden="1" customWidth="1"/>
    <col min="6415" max="6416" width="14.42578125" style="2" customWidth="1"/>
    <col min="6417" max="6417" width="11.7109375" style="2" customWidth="1"/>
    <col min="6418" max="6418" width="13.28515625" style="2" customWidth="1"/>
    <col min="6419" max="6419" width="10.5703125" style="2" bestFit="1" customWidth="1"/>
    <col min="6420" max="6420" width="13.28515625" style="2" customWidth="1"/>
    <col min="6421" max="6657" width="8.7109375" style="2"/>
    <col min="6658" max="6658" width="17.28515625" style="2" customWidth="1"/>
    <col min="6659" max="6659" width="12.5703125" style="2" customWidth="1"/>
    <col min="6660" max="6660" width="13" style="2" customWidth="1"/>
    <col min="6661" max="6661" width="13.42578125" style="2" customWidth="1"/>
    <col min="6662" max="6662" width="19.5703125" style="2" customWidth="1"/>
    <col min="6663" max="6664" width="17.42578125" style="2" customWidth="1"/>
    <col min="6665" max="6665" width="19.5703125" style="2" customWidth="1"/>
    <col min="6666" max="6666" width="15.85546875" style="2" customWidth="1"/>
    <col min="6667" max="6667" width="11.42578125" style="2" customWidth="1"/>
    <col min="6668" max="6670" width="0" style="2" hidden="1" customWidth="1"/>
    <col min="6671" max="6672" width="14.42578125" style="2" customWidth="1"/>
    <col min="6673" max="6673" width="11.7109375" style="2" customWidth="1"/>
    <col min="6674" max="6674" width="13.28515625" style="2" customWidth="1"/>
    <col min="6675" max="6675" width="10.5703125" style="2" bestFit="1" customWidth="1"/>
    <col min="6676" max="6676" width="13.28515625" style="2" customWidth="1"/>
    <col min="6677" max="6913" width="8.7109375" style="2"/>
    <col min="6914" max="6914" width="17.28515625" style="2" customWidth="1"/>
    <col min="6915" max="6915" width="12.5703125" style="2" customWidth="1"/>
    <col min="6916" max="6916" width="13" style="2" customWidth="1"/>
    <col min="6917" max="6917" width="13.42578125" style="2" customWidth="1"/>
    <col min="6918" max="6918" width="19.5703125" style="2" customWidth="1"/>
    <col min="6919" max="6920" width="17.42578125" style="2" customWidth="1"/>
    <col min="6921" max="6921" width="19.5703125" style="2" customWidth="1"/>
    <col min="6922" max="6922" width="15.85546875" style="2" customWidth="1"/>
    <col min="6923" max="6923" width="11.42578125" style="2" customWidth="1"/>
    <col min="6924" max="6926" width="0" style="2" hidden="1" customWidth="1"/>
    <col min="6927" max="6928" width="14.42578125" style="2" customWidth="1"/>
    <col min="6929" max="6929" width="11.7109375" style="2" customWidth="1"/>
    <col min="6930" max="6930" width="13.28515625" style="2" customWidth="1"/>
    <col min="6931" max="6931" width="10.5703125" style="2" bestFit="1" customWidth="1"/>
    <col min="6932" max="6932" width="13.28515625" style="2" customWidth="1"/>
    <col min="6933" max="7169" width="8.7109375" style="2"/>
    <col min="7170" max="7170" width="17.28515625" style="2" customWidth="1"/>
    <col min="7171" max="7171" width="12.5703125" style="2" customWidth="1"/>
    <col min="7172" max="7172" width="13" style="2" customWidth="1"/>
    <col min="7173" max="7173" width="13.42578125" style="2" customWidth="1"/>
    <col min="7174" max="7174" width="19.5703125" style="2" customWidth="1"/>
    <col min="7175" max="7176" width="17.42578125" style="2" customWidth="1"/>
    <col min="7177" max="7177" width="19.5703125" style="2" customWidth="1"/>
    <col min="7178" max="7178" width="15.85546875" style="2" customWidth="1"/>
    <col min="7179" max="7179" width="11.42578125" style="2" customWidth="1"/>
    <col min="7180" max="7182" width="0" style="2" hidden="1" customWidth="1"/>
    <col min="7183" max="7184" width="14.42578125" style="2" customWidth="1"/>
    <col min="7185" max="7185" width="11.7109375" style="2" customWidth="1"/>
    <col min="7186" max="7186" width="13.28515625" style="2" customWidth="1"/>
    <col min="7187" max="7187" width="10.5703125" style="2" bestFit="1" customWidth="1"/>
    <col min="7188" max="7188" width="13.28515625" style="2" customWidth="1"/>
    <col min="7189" max="7425" width="8.7109375" style="2"/>
    <col min="7426" max="7426" width="17.28515625" style="2" customWidth="1"/>
    <col min="7427" max="7427" width="12.5703125" style="2" customWidth="1"/>
    <col min="7428" max="7428" width="13" style="2" customWidth="1"/>
    <col min="7429" max="7429" width="13.42578125" style="2" customWidth="1"/>
    <col min="7430" max="7430" width="19.5703125" style="2" customWidth="1"/>
    <col min="7431" max="7432" width="17.42578125" style="2" customWidth="1"/>
    <col min="7433" max="7433" width="19.5703125" style="2" customWidth="1"/>
    <col min="7434" max="7434" width="15.85546875" style="2" customWidth="1"/>
    <col min="7435" max="7435" width="11.42578125" style="2" customWidth="1"/>
    <col min="7436" max="7438" width="0" style="2" hidden="1" customWidth="1"/>
    <col min="7439" max="7440" width="14.42578125" style="2" customWidth="1"/>
    <col min="7441" max="7441" width="11.7109375" style="2" customWidth="1"/>
    <col min="7442" max="7442" width="13.28515625" style="2" customWidth="1"/>
    <col min="7443" max="7443" width="10.5703125" style="2" bestFit="1" customWidth="1"/>
    <col min="7444" max="7444" width="13.28515625" style="2" customWidth="1"/>
    <col min="7445" max="7681" width="8.7109375" style="2"/>
    <col min="7682" max="7682" width="17.28515625" style="2" customWidth="1"/>
    <col min="7683" max="7683" width="12.5703125" style="2" customWidth="1"/>
    <col min="7684" max="7684" width="13" style="2" customWidth="1"/>
    <col min="7685" max="7685" width="13.42578125" style="2" customWidth="1"/>
    <col min="7686" max="7686" width="19.5703125" style="2" customWidth="1"/>
    <col min="7687" max="7688" width="17.42578125" style="2" customWidth="1"/>
    <col min="7689" max="7689" width="19.5703125" style="2" customWidth="1"/>
    <col min="7690" max="7690" width="15.85546875" style="2" customWidth="1"/>
    <col min="7691" max="7691" width="11.42578125" style="2" customWidth="1"/>
    <col min="7692" max="7694" width="0" style="2" hidden="1" customWidth="1"/>
    <col min="7695" max="7696" width="14.42578125" style="2" customWidth="1"/>
    <col min="7697" max="7697" width="11.7109375" style="2" customWidth="1"/>
    <col min="7698" max="7698" width="13.28515625" style="2" customWidth="1"/>
    <col min="7699" max="7699" width="10.5703125" style="2" bestFit="1" customWidth="1"/>
    <col min="7700" max="7700" width="13.28515625" style="2" customWidth="1"/>
    <col min="7701" max="7937" width="8.7109375" style="2"/>
    <col min="7938" max="7938" width="17.28515625" style="2" customWidth="1"/>
    <col min="7939" max="7939" width="12.5703125" style="2" customWidth="1"/>
    <col min="7940" max="7940" width="13" style="2" customWidth="1"/>
    <col min="7941" max="7941" width="13.42578125" style="2" customWidth="1"/>
    <col min="7942" max="7942" width="19.5703125" style="2" customWidth="1"/>
    <col min="7943" max="7944" width="17.42578125" style="2" customWidth="1"/>
    <col min="7945" max="7945" width="19.5703125" style="2" customWidth="1"/>
    <col min="7946" max="7946" width="15.85546875" style="2" customWidth="1"/>
    <col min="7947" max="7947" width="11.42578125" style="2" customWidth="1"/>
    <col min="7948" max="7950" width="0" style="2" hidden="1" customWidth="1"/>
    <col min="7951" max="7952" width="14.42578125" style="2" customWidth="1"/>
    <col min="7953" max="7953" width="11.7109375" style="2" customWidth="1"/>
    <col min="7954" max="7954" width="13.28515625" style="2" customWidth="1"/>
    <col min="7955" max="7955" width="10.5703125" style="2" bestFit="1" customWidth="1"/>
    <col min="7956" max="7956" width="13.28515625" style="2" customWidth="1"/>
    <col min="7957" max="8193" width="8.7109375" style="2"/>
    <col min="8194" max="8194" width="17.28515625" style="2" customWidth="1"/>
    <col min="8195" max="8195" width="12.5703125" style="2" customWidth="1"/>
    <col min="8196" max="8196" width="13" style="2" customWidth="1"/>
    <col min="8197" max="8197" width="13.42578125" style="2" customWidth="1"/>
    <col min="8198" max="8198" width="19.5703125" style="2" customWidth="1"/>
    <col min="8199" max="8200" width="17.42578125" style="2" customWidth="1"/>
    <col min="8201" max="8201" width="19.5703125" style="2" customWidth="1"/>
    <col min="8202" max="8202" width="15.85546875" style="2" customWidth="1"/>
    <col min="8203" max="8203" width="11.42578125" style="2" customWidth="1"/>
    <col min="8204" max="8206" width="0" style="2" hidden="1" customWidth="1"/>
    <col min="8207" max="8208" width="14.42578125" style="2" customWidth="1"/>
    <col min="8209" max="8209" width="11.7109375" style="2" customWidth="1"/>
    <col min="8210" max="8210" width="13.28515625" style="2" customWidth="1"/>
    <col min="8211" max="8211" width="10.5703125" style="2" bestFit="1" customWidth="1"/>
    <col min="8212" max="8212" width="13.28515625" style="2" customWidth="1"/>
    <col min="8213" max="8449" width="8.7109375" style="2"/>
    <col min="8450" max="8450" width="17.28515625" style="2" customWidth="1"/>
    <col min="8451" max="8451" width="12.5703125" style="2" customWidth="1"/>
    <col min="8452" max="8452" width="13" style="2" customWidth="1"/>
    <col min="8453" max="8453" width="13.42578125" style="2" customWidth="1"/>
    <col min="8454" max="8454" width="19.5703125" style="2" customWidth="1"/>
    <col min="8455" max="8456" width="17.42578125" style="2" customWidth="1"/>
    <col min="8457" max="8457" width="19.5703125" style="2" customWidth="1"/>
    <col min="8458" max="8458" width="15.85546875" style="2" customWidth="1"/>
    <col min="8459" max="8459" width="11.42578125" style="2" customWidth="1"/>
    <col min="8460" max="8462" width="0" style="2" hidden="1" customWidth="1"/>
    <col min="8463" max="8464" width="14.42578125" style="2" customWidth="1"/>
    <col min="8465" max="8465" width="11.7109375" style="2" customWidth="1"/>
    <col min="8466" max="8466" width="13.28515625" style="2" customWidth="1"/>
    <col min="8467" max="8467" width="10.5703125" style="2" bestFit="1" customWidth="1"/>
    <col min="8468" max="8468" width="13.28515625" style="2" customWidth="1"/>
    <col min="8469" max="8705" width="8.7109375" style="2"/>
    <col min="8706" max="8706" width="17.28515625" style="2" customWidth="1"/>
    <col min="8707" max="8707" width="12.5703125" style="2" customWidth="1"/>
    <col min="8708" max="8708" width="13" style="2" customWidth="1"/>
    <col min="8709" max="8709" width="13.42578125" style="2" customWidth="1"/>
    <col min="8710" max="8710" width="19.5703125" style="2" customWidth="1"/>
    <col min="8711" max="8712" width="17.42578125" style="2" customWidth="1"/>
    <col min="8713" max="8713" width="19.5703125" style="2" customWidth="1"/>
    <col min="8714" max="8714" width="15.85546875" style="2" customWidth="1"/>
    <col min="8715" max="8715" width="11.42578125" style="2" customWidth="1"/>
    <col min="8716" max="8718" width="0" style="2" hidden="1" customWidth="1"/>
    <col min="8719" max="8720" width="14.42578125" style="2" customWidth="1"/>
    <col min="8721" max="8721" width="11.7109375" style="2" customWidth="1"/>
    <col min="8722" max="8722" width="13.28515625" style="2" customWidth="1"/>
    <col min="8723" max="8723" width="10.5703125" style="2" bestFit="1" customWidth="1"/>
    <col min="8724" max="8724" width="13.28515625" style="2" customWidth="1"/>
    <col min="8725" max="8961" width="8.7109375" style="2"/>
    <col min="8962" max="8962" width="17.28515625" style="2" customWidth="1"/>
    <col min="8963" max="8963" width="12.5703125" style="2" customWidth="1"/>
    <col min="8964" max="8964" width="13" style="2" customWidth="1"/>
    <col min="8965" max="8965" width="13.42578125" style="2" customWidth="1"/>
    <col min="8966" max="8966" width="19.5703125" style="2" customWidth="1"/>
    <col min="8967" max="8968" width="17.42578125" style="2" customWidth="1"/>
    <col min="8969" max="8969" width="19.5703125" style="2" customWidth="1"/>
    <col min="8970" max="8970" width="15.85546875" style="2" customWidth="1"/>
    <col min="8971" max="8971" width="11.42578125" style="2" customWidth="1"/>
    <col min="8972" max="8974" width="0" style="2" hidden="1" customWidth="1"/>
    <col min="8975" max="8976" width="14.42578125" style="2" customWidth="1"/>
    <col min="8977" max="8977" width="11.7109375" style="2" customWidth="1"/>
    <col min="8978" max="8978" width="13.28515625" style="2" customWidth="1"/>
    <col min="8979" max="8979" width="10.5703125" style="2" bestFit="1" customWidth="1"/>
    <col min="8980" max="8980" width="13.28515625" style="2" customWidth="1"/>
    <col min="8981" max="9217" width="8.7109375" style="2"/>
    <col min="9218" max="9218" width="17.28515625" style="2" customWidth="1"/>
    <col min="9219" max="9219" width="12.5703125" style="2" customWidth="1"/>
    <col min="9220" max="9220" width="13" style="2" customWidth="1"/>
    <col min="9221" max="9221" width="13.42578125" style="2" customWidth="1"/>
    <col min="9222" max="9222" width="19.5703125" style="2" customWidth="1"/>
    <col min="9223" max="9224" width="17.42578125" style="2" customWidth="1"/>
    <col min="9225" max="9225" width="19.5703125" style="2" customWidth="1"/>
    <col min="9226" max="9226" width="15.85546875" style="2" customWidth="1"/>
    <col min="9227" max="9227" width="11.42578125" style="2" customWidth="1"/>
    <col min="9228" max="9230" width="0" style="2" hidden="1" customWidth="1"/>
    <col min="9231" max="9232" width="14.42578125" style="2" customWidth="1"/>
    <col min="9233" max="9233" width="11.7109375" style="2" customWidth="1"/>
    <col min="9234" max="9234" width="13.28515625" style="2" customWidth="1"/>
    <col min="9235" max="9235" width="10.5703125" style="2" bestFit="1" customWidth="1"/>
    <col min="9236" max="9236" width="13.28515625" style="2" customWidth="1"/>
    <col min="9237" max="9473" width="8.7109375" style="2"/>
    <col min="9474" max="9474" width="17.28515625" style="2" customWidth="1"/>
    <col min="9475" max="9475" width="12.5703125" style="2" customWidth="1"/>
    <col min="9476" max="9476" width="13" style="2" customWidth="1"/>
    <col min="9477" max="9477" width="13.42578125" style="2" customWidth="1"/>
    <col min="9478" max="9478" width="19.5703125" style="2" customWidth="1"/>
    <col min="9479" max="9480" width="17.42578125" style="2" customWidth="1"/>
    <col min="9481" max="9481" width="19.5703125" style="2" customWidth="1"/>
    <col min="9482" max="9482" width="15.85546875" style="2" customWidth="1"/>
    <col min="9483" max="9483" width="11.42578125" style="2" customWidth="1"/>
    <col min="9484" max="9486" width="0" style="2" hidden="1" customWidth="1"/>
    <col min="9487" max="9488" width="14.42578125" style="2" customWidth="1"/>
    <col min="9489" max="9489" width="11.7109375" style="2" customWidth="1"/>
    <col min="9490" max="9490" width="13.28515625" style="2" customWidth="1"/>
    <col min="9491" max="9491" width="10.5703125" style="2" bestFit="1" customWidth="1"/>
    <col min="9492" max="9492" width="13.28515625" style="2" customWidth="1"/>
    <col min="9493" max="9729" width="8.7109375" style="2"/>
    <col min="9730" max="9730" width="17.28515625" style="2" customWidth="1"/>
    <col min="9731" max="9731" width="12.5703125" style="2" customWidth="1"/>
    <col min="9732" max="9732" width="13" style="2" customWidth="1"/>
    <col min="9733" max="9733" width="13.42578125" style="2" customWidth="1"/>
    <col min="9734" max="9734" width="19.5703125" style="2" customWidth="1"/>
    <col min="9735" max="9736" width="17.42578125" style="2" customWidth="1"/>
    <col min="9737" max="9737" width="19.5703125" style="2" customWidth="1"/>
    <col min="9738" max="9738" width="15.85546875" style="2" customWidth="1"/>
    <col min="9739" max="9739" width="11.42578125" style="2" customWidth="1"/>
    <col min="9740" max="9742" width="0" style="2" hidden="1" customWidth="1"/>
    <col min="9743" max="9744" width="14.42578125" style="2" customWidth="1"/>
    <col min="9745" max="9745" width="11.7109375" style="2" customWidth="1"/>
    <col min="9746" max="9746" width="13.28515625" style="2" customWidth="1"/>
    <col min="9747" max="9747" width="10.5703125" style="2" bestFit="1" customWidth="1"/>
    <col min="9748" max="9748" width="13.28515625" style="2" customWidth="1"/>
    <col min="9749" max="9985" width="8.7109375" style="2"/>
    <col min="9986" max="9986" width="17.28515625" style="2" customWidth="1"/>
    <col min="9987" max="9987" width="12.5703125" style="2" customWidth="1"/>
    <col min="9988" max="9988" width="13" style="2" customWidth="1"/>
    <col min="9989" max="9989" width="13.42578125" style="2" customWidth="1"/>
    <col min="9990" max="9990" width="19.5703125" style="2" customWidth="1"/>
    <col min="9991" max="9992" width="17.42578125" style="2" customWidth="1"/>
    <col min="9993" max="9993" width="19.5703125" style="2" customWidth="1"/>
    <col min="9994" max="9994" width="15.85546875" style="2" customWidth="1"/>
    <col min="9995" max="9995" width="11.42578125" style="2" customWidth="1"/>
    <col min="9996" max="9998" width="0" style="2" hidden="1" customWidth="1"/>
    <col min="9999" max="10000" width="14.42578125" style="2" customWidth="1"/>
    <col min="10001" max="10001" width="11.7109375" style="2" customWidth="1"/>
    <col min="10002" max="10002" width="13.28515625" style="2" customWidth="1"/>
    <col min="10003" max="10003" width="10.5703125" style="2" bestFit="1" customWidth="1"/>
    <col min="10004" max="10004" width="13.28515625" style="2" customWidth="1"/>
    <col min="10005" max="10241" width="8.7109375" style="2"/>
    <col min="10242" max="10242" width="17.28515625" style="2" customWidth="1"/>
    <col min="10243" max="10243" width="12.5703125" style="2" customWidth="1"/>
    <col min="10244" max="10244" width="13" style="2" customWidth="1"/>
    <col min="10245" max="10245" width="13.42578125" style="2" customWidth="1"/>
    <col min="10246" max="10246" width="19.5703125" style="2" customWidth="1"/>
    <col min="10247" max="10248" width="17.42578125" style="2" customWidth="1"/>
    <col min="10249" max="10249" width="19.5703125" style="2" customWidth="1"/>
    <col min="10250" max="10250" width="15.85546875" style="2" customWidth="1"/>
    <col min="10251" max="10251" width="11.42578125" style="2" customWidth="1"/>
    <col min="10252" max="10254" width="0" style="2" hidden="1" customWidth="1"/>
    <col min="10255" max="10256" width="14.42578125" style="2" customWidth="1"/>
    <col min="10257" max="10257" width="11.7109375" style="2" customWidth="1"/>
    <col min="10258" max="10258" width="13.28515625" style="2" customWidth="1"/>
    <col min="10259" max="10259" width="10.5703125" style="2" bestFit="1" customWidth="1"/>
    <col min="10260" max="10260" width="13.28515625" style="2" customWidth="1"/>
    <col min="10261" max="10497" width="8.7109375" style="2"/>
    <col min="10498" max="10498" width="17.28515625" style="2" customWidth="1"/>
    <col min="10499" max="10499" width="12.5703125" style="2" customWidth="1"/>
    <col min="10500" max="10500" width="13" style="2" customWidth="1"/>
    <col min="10501" max="10501" width="13.42578125" style="2" customWidth="1"/>
    <col min="10502" max="10502" width="19.5703125" style="2" customWidth="1"/>
    <col min="10503" max="10504" width="17.42578125" style="2" customWidth="1"/>
    <col min="10505" max="10505" width="19.5703125" style="2" customWidth="1"/>
    <col min="10506" max="10506" width="15.85546875" style="2" customWidth="1"/>
    <col min="10507" max="10507" width="11.42578125" style="2" customWidth="1"/>
    <col min="10508" max="10510" width="0" style="2" hidden="1" customWidth="1"/>
    <col min="10511" max="10512" width="14.42578125" style="2" customWidth="1"/>
    <col min="10513" max="10513" width="11.7109375" style="2" customWidth="1"/>
    <col min="10514" max="10514" width="13.28515625" style="2" customWidth="1"/>
    <col min="10515" max="10515" width="10.5703125" style="2" bestFit="1" customWidth="1"/>
    <col min="10516" max="10516" width="13.28515625" style="2" customWidth="1"/>
    <col min="10517" max="10753" width="8.7109375" style="2"/>
    <col min="10754" max="10754" width="17.28515625" style="2" customWidth="1"/>
    <col min="10755" max="10755" width="12.5703125" style="2" customWidth="1"/>
    <col min="10756" max="10756" width="13" style="2" customWidth="1"/>
    <col min="10757" max="10757" width="13.42578125" style="2" customWidth="1"/>
    <col min="10758" max="10758" width="19.5703125" style="2" customWidth="1"/>
    <col min="10759" max="10760" width="17.42578125" style="2" customWidth="1"/>
    <col min="10761" max="10761" width="19.5703125" style="2" customWidth="1"/>
    <col min="10762" max="10762" width="15.85546875" style="2" customWidth="1"/>
    <col min="10763" max="10763" width="11.42578125" style="2" customWidth="1"/>
    <col min="10764" max="10766" width="0" style="2" hidden="1" customWidth="1"/>
    <col min="10767" max="10768" width="14.42578125" style="2" customWidth="1"/>
    <col min="10769" max="10769" width="11.7109375" style="2" customWidth="1"/>
    <col min="10770" max="10770" width="13.28515625" style="2" customWidth="1"/>
    <col min="10771" max="10771" width="10.5703125" style="2" bestFit="1" customWidth="1"/>
    <col min="10772" max="10772" width="13.28515625" style="2" customWidth="1"/>
    <col min="10773" max="11009" width="8.7109375" style="2"/>
    <col min="11010" max="11010" width="17.28515625" style="2" customWidth="1"/>
    <col min="11011" max="11011" width="12.5703125" style="2" customWidth="1"/>
    <col min="11012" max="11012" width="13" style="2" customWidth="1"/>
    <col min="11013" max="11013" width="13.42578125" style="2" customWidth="1"/>
    <col min="11014" max="11014" width="19.5703125" style="2" customWidth="1"/>
    <col min="11015" max="11016" width="17.42578125" style="2" customWidth="1"/>
    <col min="11017" max="11017" width="19.5703125" style="2" customWidth="1"/>
    <col min="11018" max="11018" width="15.85546875" style="2" customWidth="1"/>
    <col min="11019" max="11019" width="11.42578125" style="2" customWidth="1"/>
    <col min="11020" max="11022" width="0" style="2" hidden="1" customWidth="1"/>
    <col min="11023" max="11024" width="14.42578125" style="2" customWidth="1"/>
    <col min="11025" max="11025" width="11.7109375" style="2" customWidth="1"/>
    <col min="11026" max="11026" width="13.28515625" style="2" customWidth="1"/>
    <col min="11027" max="11027" width="10.5703125" style="2" bestFit="1" customWidth="1"/>
    <col min="11028" max="11028" width="13.28515625" style="2" customWidth="1"/>
    <col min="11029" max="11265" width="8.7109375" style="2"/>
    <col min="11266" max="11266" width="17.28515625" style="2" customWidth="1"/>
    <col min="11267" max="11267" width="12.5703125" style="2" customWidth="1"/>
    <col min="11268" max="11268" width="13" style="2" customWidth="1"/>
    <col min="11269" max="11269" width="13.42578125" style="2" customWidth="1"/>
    <col min="11270" max="11270" width="19.5703125" style="2" customWidth="1"/>
    <col min="11271" max="11272" width="17.42578125" style="2" customWidth="1"/>
    <col min="11273" max="11273" width="19.5703125" style="2" customWidth="1"/>
    <col min="11274" max="11274" width="15.85546875" style="2" customWidth="1"/>
    <col min="11275" max="11275" width="11.42578125" style="2" customWidth="1"/>
    <col min="11276" max="11278" width="0" style="2" hidden="1" customWidth="1"/>
    <col min="11279" max="11280" width="14.42578125" style="2" customWidth="1"/>
    <col min="11281" max="11281" width="11.7109375" style="2" customWidth="1"/>
    <col min="11282" max="11282" width="13.28515625" style="2" customWidth="1"/>
    <col min="11283" max="11283" width="10.5703125" style="2" bestFit="1" customWidth="1"/>
    <col min="11284" max="11284" width="13.28515625" style="2" customWidth="1"/>
    <col min="11285" max="11521" width="8.7109375" style="2"/>
    <col min="11522" max="11522" width="17.28515625" style="2" customWidth="1"/>
    <col min="11523" max="11523" width="12.5703125" style="2" customWidth="1"/>
    <col min="11524" max="11524" width="13" style="2" customWidth="1"/>
    <col min="11525" max="11525" width="13.42578125" style="2" customWidth="1"/>
    <col min="11526" max="11526" width="19.5703125" style="2" customWidth="1"/>
    <col min="11527" max="11528" width="17.42578125" style="2" customWidth="1"/>
    <col min="11529" max="11529" width="19.5703125" style="2" customWidth="1"/>
    <col min="11530" max="11530" width="15.85546875" style="2" customWidth="1"/>
    <col min="11531" max="11531" width="11.42578125" style="2" customWidth="1"/>
    <col min="11532" max="11534" width="0" style="2" hidden="1" customWidth="1"/>
    <col min="11535" max="11536" width="14.42578125" style="2" customWidth="1"/>
    <col min="11537" max="11537" width="11.7109375" style="2" customWidth="1"/>
    <col min="11538" max="11538" width="13.28515625" style="2" customWidth="1"/>
    <col min="11539" max="11539" width="10.5703125" style="2" bestFit="1" customWidth="1"/>
    <col min="11540" max="11540" width="13.28515625" style="2" customWidth="1"/>
    <col min="11541" max="11777" width="8.7109375" style="2"/>
    <col min="11778" max="11778" width="17.28515625" style="2" customWidth="1"/>
    <col min="11779" max="11779" width="12.5703125" style="2" customWidth="1"/>
    <col min="11780" max="11780" width="13" style="2" customWidth="1"/>
    <col min="11781" max="11781" width="13.42578125" style="2" customWidth="1"/>
    <col min="11782" max="11782" width="19.5703125" style="2" customWidth="1"/>
    <col min="11783" max="11784" width="17.42578125" style="2" customWidth="1"/>
    <col min="11785" max="11785" width="19.5703125" style="2" customWidth="1"/>
    <col min="11786" max="11786" width="15.85546875" style="2" customWidth="1"/>
    <col min="11787" max="11787" width="11.42578125" style="2" customWidth="1"/>
    <col min="11788" max="11790" width="0" style="2" hidden="1" customWidth="1"/>
    <col min="11791" max="11792" width="14.42578125" style="2" customWidth="1"/>
    <col min="11793" max="11793" width="11.7109375" style="2" customWidth="1"/>
    <col min="11794" max="11794" width="13.28515625" style="2" customWidth="1"/>
    <col min="11795" max="11795" width="10.5703125" style="2" bestFit="1" customWidth="1"/>
    <col min="11796" max="11796" width="13.28515625" style="2" customWidth="1"/>
    <col min="11797" max="12033" width="8.7109375" style="2"/>
    <col min="12034" max="12034" width="17.28515625" style="2" customWidth="1"/>
    <col min="12035" max="12035" width="12.5703125" style="2" customWidth="1"/>
    <col min="12036" max="12036" width="13" style="2" customWidth="1"/>
    <col min="12037" max="12037" width="13.42578125" style="2" customWidth="1"/>
    <col min="12038" max="12038" width="19.5703125" style="2" customWidth="1"/>
    <col min="12039" max="12040" width="17.42578125" style="2" customWidth="1"/>
    <col min="12041" max="12041" width="19.5703125" style="2" customWidth="1"/>
    <col min="12042" max="12042" width="15.85546875" style="2" customWidth="1"/>
    <col min="12043" max="12043" width="11.42578125" style="2" customWidth="1"/>
    <col min="12044" max="12046" width="0" style="2" hidden="1" customWidth="1"/>
    <col min="12047" max="12048" width="14.42578125" style="2" customWidth="1"/>
    <col min="12049" max="12049" width="11.7109375" style="2" customWidth="1"/>
    <col min="12050" max="12050" width="13.28515625" style="2" customWidth="1"/>
    <col min="12051" max="12051" width="10.5703125" style="2" bestFit="1" customWidth="1"/>
    <col min="12052" max="12052" width="13.28515625" style="2" customWidth="1"/>
    <col min="12053" max="12289" width="8.7109375" style="2"/>
    <col min="12290" max="12290" width="17.28515625" style="2" customWidth="1"/>
    <col min="12291" max="12291" width="12.5703125" style="2" customWidth="1"/>
    <col min="12292" max="12292" width="13" style="2" customWidth="1"/>
    <col min="12293" max="12293" width="13.42578125" style="2" customWidth="1"/>
    <col min="12294" max="12294" width="19.5703125" style="2" customWidth="1"/>
    <col min="12295" max="12296" width="17.42578125" style="2" customWidth="1"/>
    <col min="12297" max="12297" width="19.5703125" style="2" customWidth="1"/>
    <col min="12298" max="12298" width="15.85546875" style="2" customWidth="1"/>
    <col min="12299" max="12299" width="11.42578125" style="2" customWidth="1"/>
    <col min="12300" max="12302" width="0" style="2" hidden="1" customWidth="1"/>
    <col min="12303" max="12304" width="14.42578125" style="2" customWidth="1"/>
    <col min="12305" max="12305" width="11.7109375" style="2" customWidth="1"/>
    <col min="12306" max="12306" width="13.28515625" style="2" customWidth="1"/>
    <col min="12307" max="12307" width="10.5703125" style="2" bestFit="1" customWidth="1"/>
    <col min="12308" max="12308" width="13.28515625" style="2" customWidth="1"/>
    <col min="12309" max="12545" width="8.7109375" style="2"/>
    <col min="12546" max="12546" width="17.28515625" style="2" customWidth="1"/>
    <col min="12547" max="12547" width="12.5703125" style="2" customWidth="1"/>
    <col min="12548" max="12548" width="13" style="2" customWidth="1"/>
    <col min="12549" max="12549" width="13.42578125" style="2" customWidth="1"/>
    <col min="12550" max="12550" width="19.5703125" style="2" customWidth="1"/>
    <col min="12551" max="12552" width="17.42578125" style="2" customWidth="1"/>
    <col min="12553" max="12553" width="19.5703125" style="2" customWidth="1"/>
    <col min="12554" max="12554" width="15.85546875" style="2" customWidth="1"/>
    <col min="12555" max="12555" width="11.42578125" style="2" customWidth="1"/>
    <col min="12556" max="12558" width="0" style="2" hidden="1" customWidth="1"/>
    <col min="12559" max="12560" width="14.42578125" style="2" customWidth="1"/>
    <col min="12561" max="12561" width="11.7109375" style="2" customWidth="1"/>
    <col min="12562" max="12562" width="13.28515625" style="2" customWidth="1"/>
    <col min="12563" max="12563" width="10.5703125" style="2" bestFit="1" customWidth="1"/>
    <col min="12564" max="12564" width="13.28515625" style="2" customWidth="1"/>
    <col min="12565" max="12801" width="8.7109375" style="2"/>
    <col min="12802" max="12802" width="17.28515625" style="2" customWidth="1"/>
    <col min="12803" max="12803" width="12.5703125" style="2" customWidth="1"/>
    <col min="12804" max="12804" width="13" style="2" customWidth="1"/>
    <col min="12805" max="12805" width="13.42578125" style="2" customWidth="1"/>
    <col min="12806" max="12806" width="19.5703125" style="2" customWidth="1"/>
    <col min="12807" max="12808" width="17.42578125" style="2" customWidth="1"/>
    <col min="12809" max="12809" width="19.5703125" style="2" customWidth="1"/>
    <col min="12810" max="12810" width="15.85546875" style="2" customWidth="1"/>
    <col min="12811" max="12811" width="11.42578125" style="2" customWidth="1"/>
    <col min="12812" max="12814" width="0" style="2" hidden="1" customWidth="1"/>
    <col min="12815" max="12816" width="14.42578125" style="2" customWidth="1"/>
    <col min="12817" max="12817" width="11.7109375" style="2" customWidth="1"/>
    <col min="12818" max="12818" width="13.28515625" style="2" customWidth="1"/>
    <col min="12819" max="12819" width="10.5703125" style="2" bestFit="1" customWidth="1"/>
    <col min="12820" max="12820" width="13.28515625" style="2" customWidth="1"/>
    <col min="12821" max="13057" width="8.7109375" style="2"/>
    <col min="13058" max="13058" width="17.28515625" style="2" customWidth="1"/>
    <col min="13059" max="13059" width="12.5703125" style="2" customWidth="1"/>
    <col min="13060" max="13060" width="13" style="2" customWidth="1"/>
    <col min="13061" max="13061" width="13.42578125" style="2" customWidth="1"/>
    <col min="13062" max="13062" width="19.5703125" style="2" customWidth="1"/>
    <col min="13063" max="13064" width="17.42578125" style="2" customWidth="1"/>
    <col min="13065" max="13065" width="19.5703125" style="2" customWidth="1"/>
    <col min="13066" max="13066" width="15.85546875" style="2" customWidth="1"/>
    <col min="13067" max="13067" width="11.42578125" style="2" customWidth="1"/>
    <col min="13068" max="13070" width="0" style="2" hidden="1" customWidth="1"/>
    <col min="13071" max="13072" width="14.42578125" style="2" customWidth="1"/>
    <col min="13073" max="13073" width="11.7109375" style="2" customWidth="1"/>
    <col min="13074" max="13074" width="13.28515625" style="2" customWidth="1"/>
    <col min="13075" max="13075" width="10.5703125" style="2" bestFit="1" customWidth="1"/>
    <col min="13076" max="13076" width="13.28515625" style="2" customWidth="1"/>
    <col min="13077" max="13313" width="8.7109375" style="2"/>
    <col min="13314" max="13314" width="17.28515625" style="2" customWidth="1"/>
    <col min="13315" max="13315" width="12.5703125" style="2" customWidth="1"/>
    <col min="13316" max="13316" width="13" style="2" customWidth="1"/>
    <col min="13317" max="13317" width="13.42578125" style="2" customWidth="1"/>
    <col min="13318" max="13318" width="19.5703125" style="2" customWidth="1"/>
    <col min="13319" max="13320" width="17.42578125" style="2" customWidth="1"/>
    <col min="13321" max="13321" width="19.5703125" style="2" customWidth="1"/>
    <col min="13322" max="13322" width="15.85546875" style="2" customWidth="1"/>
    <col min="13323" max="13323" width="11.42578125" style="2" customWidth="1"/>
    <col min="13324" max="13326" width="0" style="2" hidden="1" customWidth="1"/>
    <col min="13327" max="13328" width="14.42578125" style="2" customWidth="1"/>
    <col min="13329" max="13329" width="11.7109375" style="2" customWidth="1"/>
    <col min="13330" max="13330" width="13.28515625" style="2" customWidth="1"/>
    <col min="13331" max="13331" width="10.5703125" style="2" bestFit="1" customWidth="1"/>
    <col min="13332" max="13332" width="13.28515625" style="2" customWidth="1"/>
    <col min="13333" max="13569" width="8.7109375" style="2"/>
    <col min="13570" max="13570" width="17.28515625" style="2" customWidth="1"/>
    <col min="13571" max="13571" width="12.5703125" style="2" customWidth="1"/>
    <col min="13572" max="13572" width="13" style="2" customWidth="1"/>
    <col min="13573" max="13573" width="13.42578125" style="2" customWidth="1"/>
    <col min="13574" max="13574" width="19.5703125" style="2" customWidth="1"/>
    <col min="13575" max="13576" width="17.42578125" style="2" customWidth="1"/>
    <col min="13577" max="13577" width="19.5703125" style="2" customWidth="1"/>
    <col min="13578" max="13578" width="15.85546875" style="2" customWidth="1"/>
    <col min="13579" max="13579" width="11.42578125" style="2" customWidth="1"/>
    <col min="13580" max="13582" width="0" style="2" hidden="1" customWidth="1"/>
    <col min="13583" max="13584" width="14.42578125" style="2" customWidth="1"/>
    <col min="13585" max="13585" width="11.7109375" style="2" customWidth="1"/>
    <col min="13586" max="13586" width="13.28515625" style="2" customWidth="1"/>
    <col min="13587" max="13587" width="10.5703125" style="2" bestFit="1" customWidth="1"/>
    <col min="13588" max="13588" width="13.28515625" style="2" customWidth="1"/>
    <col min="13589" max="13825" width="8.7109375" style="2"/>
    <col min="13826" max="13826" width="17.28515625" style="2" customWidth="1"/>
    <col min="13827" max="13827" width="12.5703125" style="2" customWidth="1"/>
    <col min="13828" max="13828" width="13" style="2" customWidth="1"/>
    <col min="13829" max="13829" width="13.42578125" style="2" customWidth="1"/>
    <col min="13830" max="13830" width="19.5703125" style="2" customWidth="1"/>
    <col min="13831" max="13832" width="17.42578125" style="2" customWidth="1"/>
    <col min="13833" max="13833" width="19.5703125" style="2" customWidth="1"/>
    <col min="13834" max="13834" width="15.85546875" style="2" customWidth="1"/>
    <col min="13835" max="13835" width="11.42578125" style="2" customWidth="1"/>
    <col min="13836" max="13838" width="0" style="2" hidden="1" customWidth="1"/>
    <col min="13839" max="13840" width="14.42578125" style="2" customWidth="1"/>
    <col min="13841" max="13841" width="11.7109375" style="2" customWidth="1"/>
    <col min="13842" max="13842" width="13.28515625" style="2" customWidth="1"/>
    <col min="13843" max="13843" width="10.5703125" style="2" bestFit="1" customWidth="1"/>
    <col min="13844" max="13844" width="13.28515625" style="2" customWidth="1"/>
    <col min="13845" max="14081" width="8.7109375" style="2"/>
    <col min="14082" max="14082" width="17.28515625" style="2" customWidth="1"/>
    <col min="14083" max="14083" width="12.5703125" style="2" customWidth="1"/>
    <col min="14084" max="14084" width="13" style="2" customWidth="1"/>
    <col min="14085" max="14085" width="13.42578125" style="2" customWidth="1"/>
    <col min="14086" max="14086" width="19.5703125" style="2" customWidth="1"/>
    <col min="14087" max="14088" width="17.42578125" style="2" customWidth="1"/>
    <col min="14089" max="14089" width="19.5703125" style="2" customWidth="1"/>
    <col min="14090" max="14090" width="15.85546875" style="2" customWidth="1"/>
    <col min="14091" max="14091" width="11.42578125" style="2" customWidth="1"/>
    <col min="14092" max="14094" width="0" style="2" hidden="1" customWidth="1"/>
    <col min="14095" max="14096" width="14.42578125" style="2" customWidth="1"/>
    <col min="14097" max="14097" width="11.7109375" style="2" customWidth="1"/>
    <col min="14098" max="14098" width="13.28515625" style="2" customWidth="1"/>
    <col min="14099" max="14099" width="10.5703125" style="2" bestFit="1" customWidth="1"/>
    <col min="14100" max="14100" width="13.28515625" style="2" customWidth="1"/>
    <col min="14101" max="14337" width="8.7109375" style="2"/>
    <col min="14338" max="14338" width="17.28515625" style="2" customWidth="1"/>
    <col min="14339" max="14339" width="12.5703125" style="2" customWidth="1"/>
    <col min="14340" max="14340" width="13" style="2" customWidth="1"/>
    <col min="14341" max="14341" width="13.42578125" style="2" customWidth="1"/>
    <col min="14342" max="14342" width="19.5703125" style="2" customWidth="1"/>
    <col min="14343" max="14344" width="17.42578125" style="2" customWidth="1"/>
    <col min="14345" max="14345" width="19.5703125" style="2" customWidth="1"/>
    <col min="14346" max="14346" width="15.85546875" style="2" customWidth="1"/>
    <col min="14347" max="14347" width="11.42578125" style="2" customWidth="1"/>
    <col min="14348" max="14350" width="0" style="2" hidden="1" customWidth="1"/>
    <col min="14351" max="14352" width="14.42578125" style="2" customWidth="1"/>
    <col min="14353" max="14353" width="11.7109375" style="2" customWidth="1"/>
    <col min="14354" max="14354" width="13.28515625" style="2" customWidth="1"/>
    <col min="14355" max="14355" width="10.5703125" style="2" bestFit="1" customWidth="1"/>
    <col min="14356" max="14356" width="13.28515625" style="2" customWidth="1"/>
    <col min="14357" max="14593" width="8.7109375" style="2"/>
    <col min="14594" max="14594" width="17.28515625" style="2" customWidth="1"/>
    <col min="14595" max="14595" width="12.5703125" style="2" customWidth="1"/>
    <col min="14596" max="14596" width="13" style="2" customWidth="1"/>
    <col min="14597" max="14597" width="13.42578125" style="2" customWidth="1"/>
    <col min="14598" max="14598" width="19.5703125" style="2" customWidth="1"/>
    <col min="14599" max="14600" width="17.42578125" style="2" customWidth="1"/>
    <col min="14601" max="14601" width="19.5703125" style="2" customWidth="1"/>
    <col min="14602" max="14602" width="15.85546875" style="2" customWidth="1"/>
    <col min="14603" max="14603" width="11.42578125" style="2" customWidth="1"/>
    <col min="14604" max="14606" width="0" style="2" hidden="1" customWidth="1"/>
    <col min="14607" max="14608" width="14.42578125" style="2" customWidth="1"/>
    <col min="14609" max="14609" width="11.7109375" style="2" customWidth="1"/>
    <col min="14610" max="14610" width="13.28515625" style="2" customWidth="1"/>
    <col min="14611" max="14611" width="10.5703125" style="2" bestFit="1" customWidth="1"/>
    <col min="14612" max="14612" width="13.28515625" style="2" customWidth="1"/>
    <col min="14613" max="14849" width="8.7109375" style="2"/>
    <col min="14850" max="14850" width="17.28515625" style="2" customWidth="1"/>
    <col min="14851" max="14851" width="12.5703125" style="2" customWidth="1"/>
    <col min="14852" max="14852" width="13" style="2" customWidth="1"/>
    <col min="14853" max="14853" width="13.42578125" style="2" customWidth="1"/>
    <col min="14854" max="14854" width="19.5703125" style="2" customWidth="1"/>
    <col min="14855" max="14856" width="17.42578125" style="2" customWidth="1"/>
    <col min="14857" max="14857" width="19.5703125" style="2" customWidth="1"/>
    <col min="14858" max="14858" width="15.85546875" style="2" customWidth="1"/>
    <col min="14859" max="14859" width="11.42578125" style="2" customWidth="1"/>
    <col min="14860" max="14862" width="0" style="2" hidden="1" customWidth="1"/>
    <col min="14863" max="14864" width="14.42578125" style="2" customWidth="1"/>
    <col min="14865" max="14865" width="11.7109375" style="2" customWidth="1"/>
    <col min="14866" max="14866" width="13.28515625" style="2" customWidth="1"/>
    <col min="14867" max="14867" width="10.5703125" style="2" bestFit="1" customWidth="1"/>
    <col min="14868" max="14868" width="13.28515625" style="2" customWidth="1"/>
    <col min="14869" max="15105" width="8.7109375" style="2"/>
    <col min="15106" max="15106" width="17.28515625" style="2" customWidth="1"/>
    <col min="15107" max="15107" width="12.5703125" style="2" customWidth="1"/>
    <col min="15108" max="15108" width="13" style="2" customWidth="1"/>
    <col min="15109" max="15109" width="13.42578125" style="2" customWidth="1"/>
    <col min="15110" max="15110" width="19.5703125" style="2" customWidth="1"/>
    <col min="15111" max="15112" width="17.42578125" style="2" customWidth="1"/>
    <col min="15113" max="15113" width="19.5703125" style="2" customWidth="1"/>
    <col min="15114" max="15114" width="15.85546875" style="2" customWidth="1"/>
    <col min="15115" max="15115" width="11.42578125" style="2" customWidth="1"/>
    <col min="15116" max="15118" width="0" style="2" hidden="1" customWidth="1"/>
    <col min="15119" max="15120" width="14.42578125" style="2" customWidth="1"/>
    <col min="15121" max="15121" width="11.7109375" style="2" customWidth="1"/>
    <col min="15122" max="15122" width="13.28515625" style="2" customWidth="1"/>
    <col min="15123" max="15123" width="10.5703125" style="2" bestFit="1" customWidth="1"/>
    <col min="15124" max="15124" width="13.28515625" style="2" customWidth="1"/>
    <col min="15125" max="15361" width="8.7109375" style="2"/>
    <col min="15362" max="15362" width="17.28515625" style="2" customWidth="1"/>
    <col min="15363" max="15363" width="12.5703125" style="2" customWidth="1"/>
    <col min="15364" max="15364" width="13" style="2" customWidth="1"/>
    <col min="15365" max="15365" width="13.42578125" style="2" customWidth="1"/>
    <col min="15366" max="15366" width="19.5703125" style="2" customWidth="1"/>
    <col min="15367" max="15368" width="17.42578125" style="2" customWidth="1"/>
    <col min="15369" max="15369" width="19.5703125" style="2" customWidth="1"/>
    <col min="15370" max="15370" width="15.85546875" style="2" customWidth="1"/>
    <col min="15371" max="15371" width="11.42578125" style="2" customWidth="1"/>
    <col min="15372" max="15374" width="0" style="2" hidden="1" customWidth="1"/>
    <col min="15375" max="15376" width="14.42578125" style="2" customWidth="1"/>
    <col min="15377" max="15377" width="11.7109375" style="2" customWidth="1"/>
    <col min="15378" max="15378" width="13.28515625" style="2" customWidth="1"/>
    <col min="15379" max="15379" width="10.5703125" style="2" bestFit="1" customWidth="1"/>
    <col min="15380" max="15380" width="13.28515625" style="2" customWidth="1"/>
    <col min="15381" max="15617" width="8.7109375" style="2"/>
    <col min="15618" max="15618" width="17.28515625" style="2" customWidth="1"/>
    <col min="15619" max="15619" width="12.5703125" style="2" customWidth="1"/>
    <col min="15620" max="15620" width="13" style="2" customWidth="1"/>
    <col min="15621" max="15621" width="13.42578125" style="2" customWidth="1"/>
    <col min="15622" max="15622" width="19.5703125" style="2" customWidth="1"/>
    <col min="15623" max="15624" width="17.42578125" style="2" customWidth="1"/>
    <col min="15625" max="15625" width="19.5703125" style="2" customWidth="1"/>
    <col min="15626" max="15626" width="15.85546875" style="2" customWidth="1"/>
    <col min="15627" max="15627" width="11.42578125" style="2" customWidth="1"/>
    <col min="15628" max="15630" width="0" style="2" hidden="1" customWidth="1"/>
    <col min="15631" max="15632" width="14.42578125" style="2" customWidth="1"/>
    <col min="15633" max="15633" width="11.7109375" style="2" customWidth="1"/>
    <col min="15634" max="15634" width="13.28515625" style="2" customWidth="1"/>
    <col min="15635" max="15635" width="10.5703125" style="2" bestFit="1" customWidth="1"/>
    <col min="15636" max="15636" width="13.28515625" style="2" customWidth="1"/>
    <col min="15637" max="15873" width="8.7109375" style="2"/>
    <col min="15874" max="15874" width="17.28515625" style="2" customWidth="1"/>
    <col min="15875" max="15875" width="12.5703125" style="2" customWidth="1"/>
    <col min="15876" max="15876" width="13" style="2" customWidth="1"/>
    <col min="15877" max="15877" width="13.42578125" style="2" customWidth="1"/>
    <col min="15878" max="15878" width="19.5703125" style="2" customWidth="1"/>
    <col min="15879" max="15880" width="17.42578125" style="2" customWidth="1"/>
    <col min="15881" max="15881" width="19.5703125" style="2" customWidth="1"/>
    <col min="15882" max="15882" width="15.85546875" style="2" customWidth="1"/>
    <col min="15883" max="15883" width="11.42578125" style="2" customWidth="1"/>
    <col min="15884" max="15886" width="0" style="2" hidden="1" customWidth="1"/>
    <col min="15887" max="15888" width="14.42578125" style="2" customWidth="1"/>
    <col min="15889" max="15889" width="11.7109375" style="2" customWidth="1"/>
    <col min="15890" max="15890" width="13.28515625" style="2" customWidth="1"/>
    <col min="15891" max="15891" width="10.5703125" style="2" bestFit="1" customWidth="1"/>
    <col min="15892" max="15892" width="13.28515625" style="2" customWidth="1"/>
    <col min="15893" max="16129" width="8.7109375" style="2"/>
    <col min="16130" max="16130" width="17.28515625" style="2" customWidth="1"/>
    <col min="16131" max="16131" width="12.5703125" style="2" customWidth="1"/>
    <col min="16132" max="16132" width="13" style="2" customWidth="1"/>
    <col min="16133" max="16133" width="13.42578125" style="2" customWidth="1"/>
    <col min="16134" max="16134" width="19.5703125" style="2" customWidth="1"/>
    <col min="16135" max="16136" width="17.42578125" style="2" customWidth="1"/>
    <col min="16137" max="16137" width="19.5703125" style="2" customWidth="1"/>
    <col min="16138" max="16138" width="15.85546875" style="2" customWidth="1"/>
    <col min="16139" max="16139" width="11.42578125" style="2" customWidth="1"/>
    <col min="16140" max="16142" width="0" style="2" hidden="1" customWidth="1"/>
    <col min="16143" max="16144" width="14.42578125" style="2" customWidth="1"/>
    <col min="16145" max="16145" width="11.7109375" style="2" customWidth="1"/>
    <col min="16146" max="16146" width="13.28515625" style="2" customWidth="1"/>
    <col min="16147" max="16147" width="10.5703125" style="2" bestFit="1" customWidth="1"/>
    <col min="16148" max="16148" width="13.28515625" style="2" customWidth="1"/>
    <col min="16149" max="16384" width="8.7109375" style="2"/>
  </cols>
  <sheetData>
    <row r="2" spans="1:20" ht="21">
      <c r="A2" s="1" t="s">
        <v>0</v>
      </c>
    </row>
    <row r="3" spans="1:20">
      <c r="A3" s="3" t="str">
        <f>'[50]Air Bawah Tanah'!A3</f>
        <v>Bulan: Januari 2020</v>
      </c>
      <c r="P3" s="4"/>
    </row>
    <row r="4" spans="1:20">
      <c r="L4" s="2" t="s">
        <v>1</v>
      </c>
      <c r="M4" s="2" t="s">
        <v>2</v>
      </c>
    </row>
    <row r="5" spans="1:20" ht="32.25" customHeight="1">
      <c r="A5" s="5" t="s">
        <v>3</v>
      </c>
      <c r="B5" s="5" t="s">
        <v>4</v>
      </c>
      <c r="C5" s="5" t="s">
        <v>5</v>
      </c>
      <c r="D5" s="5" t="s">
        <v>25</v>
      </c>
      <c r="E5" s="6" t="s">
        <v>6</v>
      </c>
      <c r="F5" s="7" t="s">
        <v>7</v>
      </c>
      <c r="G5" s="8" t="s">
        <v>8</v>
      </c>
      <c r="H5" s="9" t="s">
        <v>9</v>
      </c>
      <c r="I5" s="10" t="s">
        <v>10</v>
      </c>
      <c r="J5" s="6" t="s">
        <v>11</v>
      </c>
      <c r="L5" s="11">
        <v>3400</v>
      </c>
      <c r="M5" s="11">
        <v>12000</v>
      </c>
      <c r="O5" s="12" t="s">
        <v>12</v>
      </c>
      <c r="P5" s="12"/>
    </row>
    <row r="6" spans="1:20" ht="24.95" customHeight="1">
      <c r="A6" s="13" t="s">
        <v>13</v>
      </c>
      <c r="B6" s="14">
        <v>6.7</v>
      </c>
      <c r="C6" s="15">
        <v>29</v>
      </c>
      <c r="D6" s="120">
        <f>E6*1000/2678400</f>
        <v>1.3254181600955794</v>
      </c>
      <c r="E6" s="16">
        <v>3550</v>
      </c>
      <c r="F6" s="17">
        <v>1300</v>
      </c>
      <c r="G6" s="18">
        <v>200</v>
      </c>
      <c r="H6" s="19">
        <v>275</v>
      </c>
      <c r="I6" s="20">
        <f t="shared" ref="I6:I12" si="0">(F6*3850)+(G6*16500)+(H6*19500)</f>
        <v>13667500</v>
      </c>
      <c r="J6" s="21">
        <f>I6/E6</f>
        <v>3850</v>
      </c>
      <c r="L6" s="11">
        <f>F6*$L$5</f>
        <v>4420000</v>
      </c>
      <c r="M6" s="11">
        <f>G6*$M$5</f>
        <v>2400000</v>
      </c>
      <c r="N6" s="11">
        <f>L6+M6</f>
        <v>6820000</v>
      </c>
      <c r="O6" s="22">
        <f>F6/30</f>
        <v>43.333333333333336</v>
      </c>
      <c r="P6" s="22">
        <f>O6*220</f>
        <v>9533.3333333333339</v>
      </c>
      <c r="Q6" s="22">
        <f t="shared" ref="Q6:Q11" si="1">G6/30</f>
        <v>6.666666666666667</v>
      </c>
      <c r="R6" s="22">
        <f t="shared" ref="R6:R11" si="2">Q6*220</f>
        <v>1466.6666666666667</v>
      </c>
      <c r="S6" s="4"/>
    </row>
    <row r="7" spans="1:20" ht="24.95" customHeight="1">
      <c r="A7" s="13" t="s">
        <v>14</v>
      </c>
      <c r="B7" s="23" t="s">
        <v>15</v>
      </c>
      <c r="C7" s="23" t="s">
        <v>15</v>
      </c>
      <c r="D7" s="120" t="s">
        <v>23</v>
      </c>
      <c r="E7" s="16" t="s">
        <v>16</v>
      </c>
      <c r="F7" s="24">
        <v>1875</v>
      </c>
      <c r="G7" s="25">
        <v>0</v>
      </c>
      <c r="H7" s="26">
        <v>0</v>
      </c>
      <c r="I7" s="27">
        <f t="shared" si="0"/>
        <v>7218750</v>
      </c>
      <c r="J7" s="21">
        <v>0</v>
      </c>
      <c r="L7" s="11">
        <f>F7*$L$5</f>
        <v>6375000</v>
      </c>
      <c r="M7" s="2">
        <v>0</v>
      </c>
      <c r="N7" s="11">
        <f>L7+M7</f>
        <v>6375000</v>
      </c>
      <c r="O7" s="22"/>
      <c r="P7" s="22"/>
      <c r="Q7" s="22">
        <f t="shared" si="1"/>
        <v>0</v>
      </c>
      <c r="R7" s="22">
        <f t="shared" si="2"/>
        <v>0</v>
      </c>
    </row>
    <row r="8" spans="1:20" ht="24.95" customHeight="1">
      <c r="A8" s="13" t="s">
        <v>17</v>
      </c>
      <c r="B8" s="14">
        <v>6.7</v>
      </c>
      <c r="C8" s="15">
        <v>14</v>
      </c>
      <c r="D8" s="120">
        <f t="shared" ref="D8:D11" si="3">E8*1000/2678400</f>
        <v>4.6669653524492238</v>
      </c>
      <c r="E8" s="16">
        <v>12500</v>
      </c>
      <c r="F8" s="24">
        <v>0</v>
      </c>
      <c r="G8" s="28">
        <v>0</v>
      </c>
      <c r="H8" s="29">
        <v>250</v>
      </c>
      <c r="I8" s="27">
        <f t="shared" si="0"/>
        <v>4875000</v>
      </c>
      <c r="J8" s="21">
        <f>I8/E8</f>
        <v>390</v>
      </c>
      <c r="L8" s="11">
        <f>F8*$L$5</f>
        <v>0</v>
      </c>
      <c r="M8" s="11">
        <f>G8*$M$5</f>
        <v>0</v>
      </c>
      <c r="N8" s="11">
        <f>L8+M8</f>
        <v>0</v>
      </c>
      <c r="O8" s="22">
        <f>F8/30</f>
        <v>0</v>
      </c>
      <c r="P8" s="22">
        <f>O8*220</f>
        <v>0</v>
      </c>
      <c r="Q8" s="22">
        <f t="shared" si="1"/>
        <v>0</v>
      </c>
      <c r="R8" s="22">
        <f t="shared" si="2"/>
        <v>0</v>
      </c>
    </row>
    <row r="9" spans="1:20" ht="24.95" customHeight="1">
      <c r="A9" s="13" t="s">
        <v>18</v>
      </c>
      <c r="B9" s="14" t="s">
        <v>15</v>
      </c>
      <c r="C9" s="30" t="s">
        <v>15</v>
      </c>
      <c r="D9" s="120" t="s">
        <v>23</v>
      </c>
      <c r="E9" s="16" t="s">
        <v>16</v>
      </c>
      <c r="F9" s="24">
        <v>0</v>
      </c>
      <c r="G9" s="28">
        <v>0</v>
      </c>
      <c r="H9" s="29">
        <v>0</v>
      </c>
      <c r="I9" s="27">
        <f t="shared" si="0"/>
        <v>0</v>
      </c>
      <c r="J9" s="21">
        <v>0</v>
      </c>
      <c r="L9" s="11">
        <f>F9*$L$5</f>
        <v>0</v>
      </c>
      <c r="M9" s="31">
        <v>0</v>
      </c>
      <c r="N9" s="11">
        <f>L9+M9</f>
        <v>0</v>
      </c>
      <c r="O9" s="22"/>
      <c r="P9" s="22"/>
      <c r="Q9" s="22">
        <f t="shared" si="1"/>
        <v>0</v>
      </c>
      <c r="R9" s="22">
        <f t="shared" si="2"/>
        <v>0</v>
      </c>
    </row>
    <row r="10" spans="1:20" ht="24.95" customHeight="1">
      <c r="A10" s="13" t="s">
        <v>19</v>
      </c>
      <c r="B10" s="14">
        <v>6.9</v>
      </c>
      <c r="C10" s="15">
        <v>12</v>
      </c>
      <c r="D10" s="120">
        <f t="shared" si="3"/>
        <v>6.3657407407407405</v>
      </c>
      <c r="E10" s="32">
        <f>(F10+H10)*11</f>
        <v>17050</v>
      </c>
      <c r="F10" s="24">
        <v>450</v>
      </c>
      <c r="G10" s="28">
        <v>0</v>
      </c>
      <c r="H10" s="29">
        <v>1100</v>
      </c>
      <c r="I10" s="27">
        <f t="shared" si="0"/>
        <v>23182500</v>
      </c>
      <c r="J10" s="21">
        <f>I10/E10</f>
        <v>1359.6774193548388</v>
      </c>
      <c r="L10" s="11">
        <f>F10*$L$5</f>
        <v>1530000</v>
      </c>
      <c r="M10" s="31"/>
      <c r="N10" s="11"/>
      <c r="O10" s="22">
        <f>F10/30</f>
        <v>15</v>
      </c>
      <c r="P10" s="22">
        <f>O10*220</f>
        <v>3300</v>
      </c>
      <c r="Q10" s="22">
        <f t="shared" si="1"/>
        <v>0</v>
      </c>
      <c r="R10" s="22">
        <f t="shared" si="2"/>
        <v>0</v>
      </c>
    </row>
    <row r="11" spans="1:20" ht="24.95" customHeight="1">
      <c r="A11" s="13" t="s">
        <v>20</v>
      </c>
      <c r="B11" s="14">
        <v>6.7</v>
      </c>
      <c r="C11" s="15">
        <v>15</v>
      </c>
      <c r="D11" s="120">
        <f t="shared" si="3"/>
        <v>48.62977897252091</v>
      </c>
      <c r="E11" s="32">
        <f>(F11+H11)*10</f>
        <v>130250</v>
      </c>
      <c r="F11" s="33">
        <v>8750</v>
      </c>
      <c r="G11" s="34">
        <v>0</v>
      </c>
      <c r="H11" s="29">
        <v>4275</v>
      </c>
      <c r="I11" s="27">
        <f t="shared" si="0"/>
        <v>117050000</v>
      </c>
      <c r="J11" s="21">
        <f>I11/E11</f>
        <v>898.65642994241841</v>
      </c>
      <c r="L11" s="11"/>
      <c r="M11" s="31"/>
      <c r="N11" s="11"/>
      <c r="O11" s="22">
        <f>F11/30</f>
        <v>291.66666666666669</v>
      </c>
      <c r="P11" s="22">
        <f>O11*220</f>
        <v>64166.666666666672</v>
      </c>
      <c r="Q11" s="22">
        <f t="shared" si="1"/>
        <v>0</v>
      </c>
      <c r="R11" s="22">
        <f t="shared" si="2"/>
        <v>0</v>
      </c>
    </row>
    <row r="12" spans="1:20" ht="24.95" customHeight="1">
      <c r="A12" s="13" t="s">
        <v>21</v>
      </c>
      <c r="B12" s="23" t="s">
        <v>15</v>
      </c>
      <c r="C12" s="23" t="s">
        <v>15</v>
      </c>
      <c r="D12" s="120" t="s">
        <v>23</v>
      </c>
      <c r="E12" s="32" t="s">
        <v>16</v>
      </c>
      <c r="F12" s="33">
        <v>0</v>
      </c>
      <c r="G12" s="34">
        <v>0</v>
      </c>
      <c r="H12" s="35">
        <v>0</v>
      </c>
      <c r="I12" s="27">
        <f t="shared" si="0"/>
        <v>0</v>
      </c>
      <c r="J12" s="21">
        <v>0</v>
      </c>
      <c r="L12" s="11">
        <f>F11*$L$5</f>
        <v>29750000</v>
      </c>
      <c r="M12" s="31"/>
      <c r="N12" s="11"/>
      <c r="O12" s="22"/>
      <c r="P12" s="22">
        <f>SUM(P6:P11)</f>
        <v>77000</v>
      </c>
      <c r="Q12" s="12"/>
      <c r="R12" s="22">
        <f>SUM(R6:R11)</f>
        <v>1466.6666666666667</v>
      </c>
    </row>
    <row r="13" spans="1:20" ht="24.95" customHeight="1">
      <c r="A13" s="36" t="s">
        <v>22</v>
      </c>
      <c r="B13" s="37">
        <f>AVERAGE(B6:B11)</f>
        <v>6.75</v>
      </c>
      <c r="C13" s="38">
        <f>AVERAGE(C6:C11)</f>
        <v>17.5</v>
      </c>
      <c r="D13" s="37">
        <f>AVERAGE(D6:D12)</f>
        <v>15.246975806451614</v>
      </c>
      <c r="E13" s="39">
        <f>SUM(E6:E11)</f>
        <v>163350</v>
      </c>
      <c r="F13" s="39">
        <f>SUM(F6:F12)</f>
        <v>12375</v>
      </c>
      <c r="G13" s="39">
        <f>SUM(G6:G12)</f>
        <v>200</v>
      </c>
      <c r="H13" s="39">
        <f>SUM(H6:H12)</f>
        <v>5900</v>
      </c>
      <c r="I13" s="40">
        <f>SUM(I6:I12)</f>
        <v>165993750</v>
      </c>
      <c r="J13" s="40">
        <f>I13/E13</f>
        <v>1016.1845730027549</v>
      </c>
      <c r="O13" s="41"/>
      <c r="Q13" s="12"/>
      <c r="R13" s="12"/>
    </row>
    <row r="14" spans="1:20">
      <c r="N14" s="42"/>
      <c r="Q14" s="12"/>
      <c r="R14" s="12"/>
      <c r="T14" s="43"/>
    </row>
    <row r="15" spans="1:20">
      <c r="E15" s="44"/>
      <c r="F15" s="45">
        <f>F13*3850</f>
        <v>47643750</v>
      </c>
      <c r="G15" s="22">
        <f>G13*16500</f>
        <v>3300000</v>
      </c>
      <c r="H15" s="22"/>
      <c r="I15" s="45">
        <f>F15+G15</f>
        <v>50943750</v>
      </c>
      <c r="T15" s="4"/>
    </row>
    <row r="16" spans="1:20">
      <c r="F16" s="12"/>
      <c r="G16" s="12"/>
      <c r="H16" s="12"/>
      <c r="I16" s="46">
        <f>I15/E13</f>
        <v>311.86868686868689</v>
      </c>
    </row>
  </sheetData>
  <sheetProtection selectLockedCells="1" selectUnlockedCells="1"/>
  <pageMargins left="0.7" right="0.7" top="0.75" bottom="0.75" header="0.51180555555555551" footer="0.51180555555555551"/>
  <pageSetup firstPageNumber="0" orientation="portrait" horizontalDpi="300" verticalDpi="300" r:id="rId1"/>
  <headerFooter alignWithMargins="0"/>
  <legacy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2:T16"/>
  <sheetViews>
    <sheetView zoomScale="85" zoomScaleNormal="85" workbookViewId="0">
      <selection activeCell="B8" sqref="B8"/>
    </sheetView>
  </sheetViews>
  <sheetFormatPr defaultColWidth="8.7109375" defaultRowHeight="15"/>
  <cols>
    <col min="1" max="1" width="17.28515625" style="2" customWidth="1"/>
    <col min="2" max="2" width="12.5703125" style="2" customWidth="1"/>
    <col min="3" max="3" width="13" style="2" customWidth="1"/>
    <col min="4" max="4" width="18" style="2" bestFit="1" customWidth="1"/>
    <col min="5" max="5" width="13.42578125" style="2" customWidth="1"/>
    <col min="6" max="6" width="19.5703125" style="2" customWidth="1"/>
    <col min="7" max="8" width="17.42578125" style="2" customWidth="1"/>
    <col min="9" max="9" width="19.5703125" style="2" customWidth="1"/>
    <col min="10" max="10" width="15.85546875" style="2" customWidth="1"/>
    <col min="11" max="11" width="11.42578125" style="2" customWidth="1"/>
    <col min="12" max="14" width="0" style="2" hidden="1" customWidth="1"/>
    <col min="15" max="16" width="14.42578125" style="2" customWidth="1"/>
    <col min="17" max="17" width="11.7109375" style="2" customWidth="1"/>
    <col min="18" max="18" width="13.28515625" style="2" customWidth="1"/>
    <col min="19" max="19" width="10.5703125" style="2" bestFit="1" customWidth="1"/>
    <col min="20" max="20" width="13.28515625" style="2" customWidth="1"/>
    <col min="21" max="257" width="8.7109375" style="2"/>
    <col min="258" max="258" width="17.28515625" style="2" customWidth="1"/>
    <col min="259" max="259" width="12.5703125" style="2" customWidth="1"/>
    <col min="260" max="260" width="13" style="2" customWidth="1"/>
    <col min="261" max="261" width="13.42578125" style="2" customWidth="1"/>
    <col min="262" max="262" width="19.5703125" style="2" customWidth="1"/>
    <col min="263" max="264" width="17.42578125" style="2" customWidth="1"/>
    <col min="265" max="265" width="19.5703125" style="2" customWidth="1"/>
    <col min="266" max="266" width="15.85546875" style="2" customWidth="1"/>
    <col min="267" max="267" width="11.42578125" style="2" customWidth="1"/>
    <col min="268" max="270" width="0" style="2" hidden="1" customWidth="1"/>
    <col min="271" max="272" width="14.42578125" style="2" customWidth="1"/>
    <col min="273" max="273" width="11.7109375" style="2" customWidth="1"/>
    <col min="274" max="274" width="13.28515625" style="2" customWidth="1"/>
    <col min="275" max="275" width="10.5703125" style="2" bestFit="1" customWidth="1"/>
    <col min="276" max="276" width="13.28515625" style="2" customWidth="1"/>
    <col min="277" max="513" width="8.7109375" style="2"/>
    <col min="514" max="514" width="17.28515625" style="2" customWidth="1"/>
    <col min="515" max="515" width="12.5703125" style="2" customWidth="1"/>
    <col min="516" max="516" width="13" style="2" customWidth="1"/>
    <col min="517" max="517" width="13.42578125" style="2" customWidth="1"/>
    <col min="518" max="518" width="19.5703125" style="2" customWidth="1"/>
    <col min="519" max="520" width="17.42578125" style="2" customWidth="1"/>
    <col min="521" max="521" width="19.5703125" style="2" customWidth="1"/>
    <col min="522" max="522" width="15.85546875" style="2" customWidth="1"/>
    <col min="523" max="523" width="11.42578125" style="2" customWidth="1"/>
    <col min="524" max="526" width="0" style="2" hidden="1" customWidth="1"/>
    <col min="527" max="528" width="14.42578125" style="2" customWidth="1"/>
    <col min="529" max="529" width="11.7109375" style="2" customWidth="1"/>
    <col min="530" max="530" width="13.28515625" style="2" customWidth="1"/>
    <col min="531" max="531" width="10.5703125" style="2" bestFit="1" customWidth="1"/>
    <col min="532" max="532" width="13.28515625" style="2" customWidth="1"/>
    <col min="533" max="769" width="8.7109375" style="2"/>
    <col min="770" max="770" width="17.28515625" style="2" customWidth="1"/>
    <col min="771" max="771" width="12.5703125" style="2" customWidth="1"/>
    <col min="772" max="772" width="13" style="2" customWidth="1"/>
    <col min="773" max="773" width="13.42578125" style="2" customWidth="1"/>
    <col min="774" max="774" width="19.5703125" style="2" customWidth="1"/>
    <col min="775" max="776" width="17.42578125" style="2" customWidth="1"/>
    <col min="777" max="777" width="19.5703125" style="2" customWidth="1"/>
    <col min="778" max="778" width="15.85546875" style="2" customWidth="1"/>
    <col min="779" max="779" width="11.42578125" style="2" customWidth="1"/>
    <col min="780" max="782" width="0" style="2" hidden="1" customWidth="1"/>
    <col min="783" max="784" width="14.42578125" style="2" customWidth="1"/>
    <col min="785" max="785" width="11.7109375" style="2" customWidth="1"/>
    <col min="786" max="786" width="13.28515625" style="2" customWidth="1"/>
    <col min="787" max="787" width="10.5703125" style="2" bestFit="1" customWidth="1"/>
    <col min="788" max="788" width="13.28515625" style="2" customWidth="1"/>
    <col min="789" max="1025" width="8.7109375" style="2"/>
    <col min="1026" max="1026" width="17.28515625" style="2" customWidth="1"/>
    <col min="1027" max="1027" width="12.5703125" style="2" customWidth="1"/>
    <col min="1028" max="1028" width="13" style="2" customWidth="1"/>
    <col min="1029" max="1029" width="13.42578125" style="2" customWidth="1"/>
    <col min="1030" max="1030" width="19.5703125" style="2" customWidth="1"/>
    <col min="1031" max="1032" width="17.42578125" style="2" customWidth="1"/>
    <col min="1033" max="1033" width="19.5703125" style="2" customWidth="1"/>
    <col min="1034" max="1034" width="15.85546875" style="2" customWidth="1"/>
    <col min="1035" max="1035" width="11.42578125" style="2" customWidth="1"/>
    <col min="1036" max="1038" width="0" style="2" hidden="1" customWidth="1"/>
    <col min="1039" max="1040" width="14.42578125" style="2" customWidth="1"/>
    <col min="1041" max="1041" width="11.7109375" style="2" customWidth="1"/>
    <col min="1042" max="1042" width="13.28515625" style="2" customWidth="1"/>
    <col min="1043" max="1043" width="10.5703125" style="2" bestFit="1" customWidth="1"/>
    <col min="1044" max="1044" width="13.28515625" style="2" customWidth="1"/>
    <col min="1045" max="1281" width="8.7109375" style="2"/>
    <col min="1282" max="1282" width="17.28515625" style="2" customWidth="1"/>
    <col min="1283" max="1283" width="12.5703125" style="2" customWidth="1"/>
    <col min="1284" max="1284" width="13" style="2" customWidth="1"/>
    <col min="1285" max="1285" width="13.42578125" style="2" customWidth="1"/>
    <col min="1286" max="1286" width="19.5703125" style="2" customWidth="1"/>
    <col min="1287" max="1288" width="17.42578125" style="2" customWidth="1"/>
    <col min="1289" max="1289" width="19.5703125" style="2" customWidth="1"/>
    <col min="1290" max="1290" width="15.85546875" style="2" customWidth="1"/>
    <col min="1291" max="1291" width="11.42578125" style="2" customWidth="1"/>
    <col min="1292" max="1294" width="0" style="2" hidden="1" customWidth="1"/>
    <col min="1295" max="1296" width="14.42578125" style="2" customWidth="1"/>
    <col min="1297" max="1297" width="11.7109375" style="2" customWidth="1"/>
    <col min="1298" max="1298" width="13.28515625" style="2" customWidth="1"/>
    <col min="1299" max="1299" width="10.5703125" style="2" bestFit="1" customWidth="1"/>
    <col min="1300" max="1300" width="13.28515625" style="2" customWidth="1"/>
    <col min="1301" max="1537" width="8.7109375" style="2"/>
    <col min="1538" max="1538" width="17.28515625" style="2" customWidth="1"/>
    <col min="1539" max="1539" width="12.5703125" style="2" customWidth="1"/>
    <col min="1540" max="1540" width="13" style="2" customWidth="1"/>
    <col min="1541" max="1541" width="13.42578125" style="2" customWidth="1"/>
    <col min="1542" max="1542" width="19.5703125" style="2" customWidth="1"/>
    <col min="1543" max="1544" width="17.42578125" style="2" customWidth="1"/>
    <col min="1545" max="1545" width="19.5703125" style="2" customWidth="1"/>
    <col min="1546" max="1546" width="15.85546875" style="2" customWidth="1"/>
    <col min="1547" max="1547" width="11.42578125" style="2" customWidth="1"/>
    <col min="1548" max="1550" width="0" style="2" hidden="1" customWidth="1"/>
    <col min="1551" max="1552" width="14.42578125" style="2" customWidth="1"/>
    <col min="1553" max="1553" width="11.7109375" style="2" customWidth="1"/>
    <col min="1554" max="1554" width="13.28515625" style="2" customWidth="1"/>
    <col min="1555" max="1555" width="10.5703125" style="2" bestFit="1" customWidth="1"/>
    <col min="1556" max="1556" width="13.28515625" style="2" customWidth="1"/>
    <col min="1557" max="1793" width="8.7109375" style="2"/>
    <col min="1794" max="1794" width="17.28515625" style="2" customWidth="1"/>
    <col min="1795" max="1795" width="12.5703125" style="2" customWidth="1"/>
    <col min="1796" max="1796" width="13" style="2" customWidth="1"/>
    <col min="1797" max="1797" width="13.42578125" style="2" customWidth="1"/>
    <col min="1798" max="1798" width="19.5703125" style="2" customWidth="1"/>
    <col min="1799" max="1800" width="17.42578125" style="2" customWidth="1"/>
    <col min="1801" max="1801" width="19.5703125" style="2" customWidth="1"/>
    <col min="1802" max="1802" width="15.85546875" style="2" customWidth="1"/>
    <col min="1803" max="1803" width="11.42578125" style="2" customWidth="1"/>
    <col min="1804" max="1806" width="0" style="2" hidden="1" customWidth="1"/>
    <col min="1807" max="1808" width="14.42578125" style="2" customWidth="1"/>
    <col min="1809" max="1809" width="11.7109375" style="2" customWidth="1"/>
    <col min="1810" max="1810" width="13.28515625" style="2" customWidth="1"/>
    <col min="1811" max="1811" width="10.5703125" style="2" bestFit="1" customWidth="1"/>
    <col min="1812" max="1812" width="13.28515625" style="2" customWidth="1"/>
    <col min="1813" max="2049" width="8.7109375" style="2"/>
    <col min="2050" max="2050" width="17.28515625" style="2" customWidth="1"/>
    <col min="2051" max="2051" width="12.5703125" style="2" customWidth="1"/>
    <col min="2052" max="2052" width="13" style="2" customWidth="1"/>
    <col min="2053" max="2053" width="13.42578125" style="2" customWidth="1"/>
    <col min="2054" max="2054" width="19.5703125" style="2" customWidth="1"/>
    <col min="2055" max="2056" width="17.42578125" style="2" customWidth="1"/>
    <col min="2057" max="2057" width="19.5703125" style="2" customWidth="1"/>
    <col min="2058" max="2058" width="15.85546875" style="2" customWidth="1"/>
    <col min="2059" max="2059" width="11.42578125" style="2" customWidth="1"/>
    <col min="2060" max="2062" width="0" style="2" hidden="1" customWidth="1"/>
    <col min="2063" max="2064" width="14.42578125" style="2" customWidth="1"/>
    <col min="2065" max="2065" width="11.7109375" style="2" customWidth="1"/>
    <col min="2066" max="2066" width="13.28515625" style="2" customWidth="1"/>
    <col min="2067" max="2067" width="10.5703125" style="2" bestFit="1" customWidth="1"/>
    <col min="2068" max="2068" width="13.28515625" style="2" customWidth="1"/>
    <col min="2069" max="2305" width="8.7109375" style="2"/>
    <col min="2306" max="2306" width="17.28515625" style="2" customWidth="1"/>
    <col min="2307" max="2307" width="12.5703125" style="2" customWidth="1"/>
    <col min="2308" max="2308" width="13" style="2" customWidth="1"/>
    <col min="2309" max="2309" width="13.42578125" style="2" customWidth="1"/>
    <col min="2310" max="2310" width="19.5703125" style="2" customWidth="1"/>
    <col min="2311" max="2312" width="17.42578125" style="2" customWidth="1"/>
    <col min="2313" max="2313" width="19.5703125" style="2" customWidth="1"/>
    <col min="2314" max="2314" width="15.85546875" style="2" customWidth="1"/>
    <col min="2315" max="2315" width="11.42578125" style="2" customWidth="1"/>
    <col min="2316" max="2318" width="0" style="2" hidden="1" customWidth="1"/>
    <col min="2319" max="2320" width="14.42578125" style="2" customWidth="1"/>
    <col min="2321" max="2321" width="11.7109375" style="2" customWidth="1"/>
    <col min="2322" max="2322" width="13.28515625" style="2" customWidth="1"/>
    <col min="2323" max="2323" width="10.5703125" style="2" bestFit="1" customWidth="1"/>
    <col min="2324" max="2324" width="13.28515625" style="2" customWidth="1"/>
    <col min="2325" max="2561" width="8.7109375" style="2"/>
    <col min="2562" max="2562" width="17.28515625" style="2" customWidth="1"/>
    <col min="2563" max="2563" width="12.5703125" style="2" customWidth="1"/>
    <col min="2564" max="2564" width="13" style="2" customWidth="1"/>
    <col min="2565" max="2565" width="13.42578125" style="2" customWidth="1"/>
    <col min="2566" max="2566" width="19.5703125" style="2" customWidth="1"/>
    <col min="2567" max="2568" width="17.42578125" style="2" customWidth="1"/>
    <col min="2569" max="2569" width="19.5703125" style="2" customWidth="1"/>
    <col min="2570" max="2570" width="15.85546875" style="2" customWidth="1"/>
    <col min="2571" max="2571" width="11.42578125" style="2" customWidth="1"/>
    <col min="2572" max="2574" width="0" style="2" hidden="1" customWidth="1"/>
    <col min="2575" max="2576" width="14.42578125" style="2" customWidth="1"/>
    <col min="2577" max="2577" width="11.7109375" style="2" customWidth="1"/>
    <col min="2578" max="2578" width="13.28515625" style="2" customWidth="1"/>
    <col min="2579" max="2579" width="10.5703125" style="2" bestFit="1" customWidth="1"/>
    <col min="2580" max="2580" width="13.28515625" style="2" customWidth="1"/>
    <col min="2581" max="2817" width="8.7109375" style="2"/>
    <col min="2818" max="2818" width="17.28515625" style="2" customWidth="1"/>
    <col min="2819" max="2819" width="12.5703125" style="2" customWidth="1"/>
    <col min="2820" max="2820" width="13" style="2" customWidth="1"/>
    <col min="2821" max="2821" width="13.42578125" style="2" customWidth="1"/>
    <col min="2822" max="2822" width="19.5703125" style="2" customWidth="1"/>
    <col min="2823" max="2824" width="17.42578125" style="2" customWidth="1"/>
    <col min="2825" max="2825" width="19.5703125" style="2" customWidth="1"/>
    <col min="2826" max="2826" width="15.85546875" style="2" customWidth="1"/>
    <col min="2827" max="2827" width="11.42578125" style="2" customWidth="1"/>
    <col min="2828" max="2830" width="0" style="2" hidden="1" customWidth="1"/>
    <col min="2831" max="2832" width="14.42578125" style="2" customWidth="1"/>
    <col min="2833" max="2833" width="11.7109375" style="2" customWidth="1"/>
    <col min="2834" max="2834" width="13.28515625" style="2" customWidth="1"/>
    <col min="2835" max="2835" width="10.5703125" style="2" bestFit="1" customWidth="1"/>
    <col min="2836" max="2836" width="13.28515625" style="2" customWidth="1"/>
    <col min="2837" max="3073" width="8.7109375" style="2"/>
    <col min="3074" max="3074" width="17.28515625" style="2" customWidth="1"/>
    <col min="3075" max="3075" width="12.5703125" style="2" customWidth="1"/>
    <col min="3076" max="3076" width="13" style="2" customWidth="1"/>
    <col min="3077" max="3077" width="13.42578125" style="2" customWidth="1"/>
    <col min="3078" max="3078" width="19.5703125" style="2" customWidth="1"/>
    <col min="3079" max="3080" width="17.42578125" style="2" customWidth="1"/>
    <col min="3081" max="3081" width="19.5703125" style="2" customWidth="1"/>
    <col min="3082" max="3082" width="15.85546875" style="2" customWidth="1"/>
    <col min="3083" max="3083" width="11.42578125" style="2" customWidth="1"/>
    <col min="3084" max="3086" width="0" style="2" hidden="1" customWidth="1"/>
    <col min="3087" max="3088" width="14.42578125" style="2" customWidth="1"/>
    <col min="3089" max="3089" width="11.7109375" style="2" customWidth="1"/>
    <col min="3090" max="3090" width="13.28515625" style="2" customWidth="1"/>
    <col min="3091" max="3091" width="10.5703125" style="2" bestFit="1" customWidth="1"/>
    <col min="3092" max="3092" width="13.28515625" style="2" customWidth="1"/>
    <col min="3093" max="3329" width="8.7109375" style="2"/>
    <col min="3330" max="3330" width="17.28515625" style="2" customWidth="1"/>
    <col min="3331" max="3331" width="12.5703125" style="2" customWidth="1"/>
    <col min="3332" max="3332" width="13" style="2" customWidth="1"/>
    <col min="3333" max="3333" width="13.42578125" style="2" customWidth="1"/>
    <col min="3334" max="3334" width="19.5703125" style="2" customWidth="1"/>
    <col min="3335" max="3336" width="17.42578125" style="2" customWidth="1"/>
    <col min="3337" max="3337" width="19.5703125" style="2" customWidth="1"/>
    <col min="3338" max="3338" width="15.85546875" style="2" customWidth="1"/>
    <col min="3339" max="3339" width="11.42578125" style="2" customWidth="1"/>
    <col min="3340" max="3342" width="0" style="2" hidden="1" customWidth="1"/>
    <col min="3343" max="3344" width="14.42578125" style="2" customWidth="1"/>
    <col min="3345" max="3345" width="11.7109375" style="2" customWidth="1"/>
    <col min="3346" max="3346" width="13.28515625" style="2" customWidth="1"/>
    <col min="3347" max="3347" width="10.5703125" style="2" bestFit="1" customWidth="1"/>
    <col min="3348" max="3348" width="13.28515625" style="2" customWidth="1"/>
    <col min="3349" max="3585" width="8.7109375" style="2"/>
    <col min="3586" max="3586" width="17.28515625" style="2" customWidth="1"/>
    <col min="3587" max="3587" width="12.5703125" style="2" customWidth="1"/>
    <col min="3588" max="3588" width="13" style="2" customWidth="1"/>
    <col min="3589" max="3589" width="13.42578125" style="2" customWidth="1"/>
    <col min="3590" max="3590" width="19.5703125" style="2" customWidth="1"/>
    <col min="3591" max="3592" width="17.42578125" style="2" customWidth="1"/>
    <col min="3593" max="3593" width="19.5703125" style="2" customWidth="1"/>
    <col min="3594" max="3594" width="15.85546875" style="2" customWidth="1"/>
    <col min="3595" max="3595" width="11.42578125" style="2" customWidth="1"/>
    <col min="3596" max="3598" width="0" style="2" hidden="1" customWidth="1"/>
    <col min="3599" max="3600" width="14.42578125" style="2" customWidth="1"/>
    <col min="3601" max="3601" width="11.7109375" style="2" customWidth="1"/>
    <col min="3602" max="3602" width="13.28515625" style="2" customWidth="1"/>
    <col min="3603" max="3603" width="10.5703125" style="2" bestFit="1" customWidth="1"/>
    <col min="3604" max="3604" width="13.28515625" style="2" customWidth="1"/>
    <col min="3605" max="3841" width="8.7109375" style="2"/>
    <col min="3842" max="3842" width="17.28515625" style="2" customWidth="1"/>
    <col min="3843" max="3843" width="12.5703125" style="2" customWidth="1"/>
    <col min="3844" max="3844" width="13" style="2" customWidth="1"/>
    <col min="3845" max="3845" width="13.42578125" style="2" customWidth="1"/>
    <col min="3846" max="3846" width="19.5703125" style="2" customWidth="1"/>
    <col min="3847" max="3848" width="17.42578125" style="2" customWidth="1"/>
    <col min="3849" max="3849" width="19.5703125" style="2" customWidth="1"/>
    <col min="3850" max="3850" width="15.85546875" style="2" customWidth="1"/>
    <col min="3851" max="3851" width="11.42578125" style="2" customWidth="1"/>
    <col min="3852" max="3854" width="0" style="2" hidden="1" customWidth="1"/>
    <col min="3855" max="3856" width="14.42578125" style="2" customWidth="1"/>
    <col min="3857" max="3857" width="11.7109375" style="2" customWidth="1"/>
    <col min="3858" max="3858" width="13.28515625" style="2" customWidth="1"/>
    <col min="3859" max="3859" width="10.5703125" style="2" bestFit="1" customWidth="1"/>
    <col min="3860" max="3860" width="13.28515625" style="2" customWidth="1"/>
    <col min="3861" max="4097" width="8.7109375" style="2"/>
    <col min="4098" max="4098" width="17.28515625" style="2" customWidth="1"/>
    <col min="4099" max="4099" width="12.5703125" style="2" customWidth="1"/>
    <col min="4100" max="4100" width="13" style="2" customWidth="1"/>
    <col min="4101" max="4101" width="13.42578125" style="2" customWidth="1"/>
    <col min="4102" max="4102" width="19.5703125" style="2" customWidth="1"/>
    <col min="4103" max="4104" width="17.42578125" style="2" customWidth="1"/>
    <col min="4105" max="4105" width="19.5703125" style="2" customWidth="1"/>
    <col min="4106" max="4106" width="15.85546875" style="2" customWidth="1"/>
    <col min="4107" max="4107" width="11.42578125" style="2" customWidth="1"/>
    <col min="4108" max="4110" width="0" style="2" hidden="1" customWidth="1"/>
    <col min="4111" max="4112" width="14.42578125" style="2" customWidth="1"/>
    <col min="4113" max="4113" width="11.7109375" style="2" customWidth="1"/>
    <col min="4114" max="4114" width="13.28515625" style="2" customWidth="1"/>
    <col min="4115" max="4115" width="10.5703125" style="2" bestFit="1" customWidth="1"/>
    <col min="4116" max="4116" width="13.28515625" style="2" customWidth="1"/>
    <col min="4117" max="4353" width="8.7109375" style="2"/>
    <col min="4354" max="4354" width="17.28515625" style="2" customWidth="1"/>
    <col min="4355" max="4355" width="12.5703125" style="2" customWidth="1"/>
    <col min="4356" max="4356" width="13" style="2" customWidth="1"/>
    <col min="4357" max="4357" width="13.42578125" style="2" customWidth="1"/>
    <col min="4358" max="4358" width="19.5703125" style="2" customWidth="1"/>
    <col min="4359" max="4360" width="17.42578125" style="2" customWidth="1"/>
    <col min="4361" max="4361" width="19.5703125" style="2" customWidth="1"/>
    <col min="4362" max="4362" width="15.85546875" style="2" customWidth="1"/>
    <col min="4363" max="4363" width="11.42578125" style="2" customWidth="1"/>
    <col min="4364" max="4366" width="0" style="2" hidden="1" customWidth="1"/>
    <col min="4367" max="4368" width="14.42578125" style="2" customWidth="1"/>
    <col min="4369" max="4369" width="11.7109375" style="2" customWidth="1"/>
    <col min="4370" max="4370" width="13.28515625" style="2" customWidth="1"/>
    <col min="4371" max="4371" width="10.5703125" style="2" bestFit="1" customWidth="1"/>
    <col min="4372" max="4372" width="13.28515625" style="2" customWidth="1"/>
    <col min="4373" max="4609" width="8.7109375" style="2"/>
    <col min="4610" max="4610" width="17.28515625" style="2" customWidth="1"/>
    <col min="4611" max="4611" width="12.5703125" style="2" customWidth="1"/>
    <col min="4612" max="4612" width="13" style="2" customWidth="1"/>
    <col min="4613" max="4613" width="13.42578125" style="2" customWidth="1"/>
    <col min="4614" max="4614" width="19.5703125" style="2" customWidth="1"/>
    <col min="4615" max="4616" width="17.42578125" style="2" customWidth="1"/>
    <col min="4617" max="4617" width="19.5703125" style="2" customWidth="1"/>
    <col min="4618" max="4618" width="15.85546875" style="2" customWidth="1"/>
    <col min="4619" max="4619" width="11.42578125" style="2" customWidth="1"/>
    <col min="4620" max="4622" width="0" style="2" hidden="1" customWidth="1"/>
    <col min="4623" max="4624" width="14.42578125" style="2" customWidth="1"/>
    <col min="4625" max="4625" width="11.7109375" style="2" customWidth="1"/>
    <col min="4626" max="4626" width="13.28515625" style="2" customWidth="1"/>
    <col min="4627" max="4627" width="10.5703125" style="2" bestFit="1" customWidth="1"/>
    <col min="4628" max="4628" width="13.28515625" style="2" customWidth="1"/>
    <col min="4629" max="4865" width="8.7109375" style="2"/>
    <col min="4866" max="4866" width="17.28515625" style="2" customWidth="1"/>
    <col min="4867" max="4867" width="12.5703125" style="2" customWidth="1"/>
    <col min="4868" max="4868" width="13" style="2" customWidth="1"/>
    <col min="4869" max="4869" width="13.42578125" style="2" customWidth="1"/>
    <col min="4870" max="4870" width="19.5703125" style="2" customWidth="1"/>
    <col min="4871" max="4872" width="17.42578125" style="2" customWidth="1"/>
    <col min="4873" max="4873" width="19.5703125" style="2" customWidth="1"/>
    <col min="4874" max="4874" width="15.85546875" style="2" customWidth="1"/>
    <col min="4875" max="4875" width="11.42578125" style="2" customWidth="1"/>
    <col min="4876" max="4878" width="0" style="2" hidden="1" customWidth="1"/>
    <col min="4879" max="4880" width="14.42578125" style="2" customWidth="1"/>
    <col min="4881" max="4881" width="11.7109375" style="2" customWidth="1"/>
    <col min="4882" max="4882" width="13.28515625" style="2" customWidth="1"/>
    <col min="4883" max="4883" width="10.5703125" style="2" bestFit="1" customWidth="1"/>
    <col min="4884" max="4884" width="13.28515625" style="2" customWidth="1"/>
    <col min="4885" max="5121" width="8.7109375" style="2"/>
    <col min="5122" max="5122" width="17.28515625" style="2" customWidth="1"/>
    <col min="5123" max="5123" width="12.5703125" style="2" customWidth="1"/>
    <col min="5124" max="5124" width="13" style="2" customWidth="1"/>
    <col min="5125" max="5125" width="13.42578125" style="2" customWidth="1"/>
    <col min="5126" max="5126" width="19.5703125" style="2" customWidth="1"/>
    <col min="5127" max="5128" width="17.42578125" style="2" customWidth="1"/>
    <col min="5129" max="5129" width="19.5703125" style="2" customWidth="1"/>
    <col min="5130" max="5130" width="15.85546875" style="2" customWidth="1"/>
    <col min="5131" max="5131" width="11.42578125" style="2" customWidth="1"/>
    <col min="5132" max="5134" width="0" style="2" hidden="1" customWidth="1"/>
    <col min="5135" max="5136" width="14.42578125" style="2" customWidth="1"/>
    <col min="5137" max="5137" width="11.7109375" style="2" customWidth="1"/>
    <col min="5138" max="5138" width="13.28515625" style="2" customWidth="1"/>
    <col min="5139" max="5139" width="10.5703125" style="2" bestFit="1" customWidth="1"/>
    <col min="5140" max="5140" width="13.28515625" style="2" customWidth="1"/>
    <col min="5141" max="5377" width="8.7109375" style="2"/>
    <col min="5378" max="5378" width="17.28515625" style="2" customWidth="1"/>
    <col min="5379" max="5379" width="12.5703125" style="2" customWidth="1"/>
    <col min="5380" max="5380" width="13" style="2" customWidth="1"/>
    <col min="5381" max="5381" width="13.42578125" style="2" customWidth="1"/>
    <col min="5382" max="5382" width="19.5703125" style="2" customWidth="1"/>
    <col min="5383" max="5384" width="17.42578125" style="2" customWidth="1"/>
    <col min="5385" max="5385" width="19.5703125" style="2" customWidth="1"/>
    <col min="5386" max="5386" width="15.85546875" style="2" customWidth="1"/>
    <col min="5387" max="5387" width="11.42578125" style="2" customWidth="1"/>
    <col min="5388" max="5390" width="0" style="2" hidden="1" customWidth="1"/>
    <col min="5391" max="5392" width="14.42578125" style="2" customWidth="1"/>
    <col min="5393" max="5393" width="11.7109375" style="2" customWidth="1"/>
    <col min="5394" max="5394" width="13.28515625" style="2" customWidth="1"/>
    <col min="5395" max="5395" width="10.5703125" style="2" bestFit="1" customWidth="1"/>
    <col min="5396" max="5396" width="13.28515625" style="2" customWidth="1"/>
    <col min="5397" max="5633" width="8.7109375" style="2"/>
    <col min="5634" max="5634" width="17.28515625" style="2" customWidth="1"/>
    <col min="5635" max="5635" width="12.5703125" style="2" customWidth="1"/>
    <col min="5636" max="5636" width="13" style="2" customWidth="1"/>
    <col min="5637" max="5637" width="13.42578125" style="2" customWidth="1"/>
    <col min="5638" max="5638" width="19.5703125" style="2" customWidth="1"/>
    <col min="5639" max="5640" width="17.42578125" style="2" customWidth="1"/>
    <col min="5641" max="5641" width="19.5703125" style="2" customWidth="1"/>
    <col min="5642" max="5642" width="15.85546875" style="2" customWidth="1"/>
    <col min="5643" max="5643" width="11.42578125" style="2" customWidth="1"/>
    <col min="5644" max="5646" width="0" style="2" hidden="1" customWidth="1"/>
    <col min="5647" max="5648" width="14.42578125" style="2" customWidth="1"/>
    <col min="5649" max="5649" width="11.7109375" style="2" customWidth="1"/>
    <col min="5650" max="5650" width="13.28515625" style="2" customWidth="1"/>
    <col min="5651" max="5651" width="10.5703125" style="2" bestFit="1" customWidth="1"/>
    <col min="5652" max="5652" width="13.28515625" style="2" customWidth="1"/>
    <col min="5653" max="5889" width="8.7109375" style="2"/>
    <col min="5890" max="5890" width="17.28515625" style="2" customWidth="1"/>
    <col min="5891" max="5891" width="12.5703125" style="2" customWidth="1"/>
    <col min="5892" max="5892" width="13" style="2" customWidth="1"/>
    <col min="5893" max="5893" width="13.42578125" style="2" customWidth="1"/>
    <col min="5894" max="5894" width="19.5703125" style="2" customWidth="1"/>
    <col min="5895" max="5896" width="17.42578125" style="2" customWidth="1"/>
    <col min="5897" max="5897" width="19.5703125" style="2" customWidth="1"/>
    <col min="5898" max="5898" width="15.85546875" style="2" customWidth="1"/>
    <col min="5899" max="5899" width="11.42578125" style="2" customWidth="1"/>
    <col min="5900" max="5902" width="0" style="2" hidden="1" customWidth="1"/>
    <col min="5903" max="5904" width="14.42578125" style="2" customWidth="1"/>
    <col min="5905" max="5905" width="11.7109375" style="2" customWidth="1"/>
    <col min="5906" max="5906" width="13.28515625" style="2" customWidth="1"/>
    <col min="5907" max="5907" width="10.5703125" style="2" bestFit="1" customWidth="1"/>
    <col min="5908" max="5908" width="13.28515625" style="2" customWidth="1"/>
    <col min="5909" max="6145" width="8.7109375" style="2"/>
    <col min="6146" max="6146" width="17.28515625" style="2" customWidth="1"/>
    <col min="6147" max="6147" width="12.5703125" style="2" customWidth="1"/>
    <col min="6148" max="6148" width="13" style="2" customWidth="1"/>
    <col min="6149" max="6149" width="13.42578125" style="2" customWidth="1"/>
    <col min="6150" max="6150" width="19.5703125" style="2" customWidth="1"/>
    <col min="6151" max="6152" width="17.42578125" style="2" customWidth="1"/>
    <col min="6153" max="6153" width="19.5703125" style="2" customWidth="1"/>
    <col min="6154" max="6154" width="15.85546875" style="2" customWidth="1"/>
    <col min="6155" max="6155" width="11.42578125" style="2" customWidth="1"/>
    <col min="6156" max="6158" width="0" style="2" hidden="1" customWidth="1"/>
    <col min="6159" max="6160" width="14.42578125" style="2" customWidth="1"/>
    <col min="6161" max="6161" width="11.7109375" style="2" customWidth="1"/>
    <col min="6162" max="6162" width="13.28515625" style="2" customWidth="1"/>
    <col min="6163" max="6163" width="10.5703125" style="2" bestFit="1" customWidth="1"/>
    <col min="6164" max="6164" width="13.28515625" style="2" customWidth="1"/>
    <col min="6165" max="6401" width="8.7109375" style="2"/>
    <col min="6402" max="6402" width="17.28515625" style="2" customWidth="1"/>
    <col min="6403" max="6403" width="12.5703125" style="2" customWidth="1"/>
    <col min="6404" max="6404" width="13" style="2" customWidth="1"/>
    <col min="6405" max="6405" width="13.42578125" style="2" customWidth="1"/>
    <col min="6406" max="6406" width="19.5703125" style="2" customWidth="1"/>
    <col min="6407" max="6408" width="17.42578125" style="2" customWidth="1"/>
    <col min="6409" max="6409" width="19.5703125" style="2" customWidth="1"/>
    <col min="6410" max="6410" width="15.85546875" style="2" customWidth="1"/>
    <col min="6411" max="6411" width="11.42578125" style="2" customWidth="1"/>
    <col min="6412" max="6414" width="0" style="2" hidden="1" customWidth="1"/>
    <col min="6415" max="6416" width="14.42578125" style="2" customWidth="1"/>
    <col min="6417" max="6417" width="11.7109375" style="2" customWidth="1"/>
    <col min="6418" max="6418" width="13.28515625" style="2" customWidth="1"/>
    <col min="6419" max="6419" width="10.5703125" style="2" bestFit="1" customWidth="1"/>
    <col min="6420" max="6420" width="13.28515625" style="2" customWidth="1"/>
    <col min="6421" max="6657" width="8.7109375" style="2"/>
    <col min="6658" max="6658" width="17.28515625" style="2" customWidth="1"/>
    <col min="6659" max="6659" width="12.5703125" style="2" customWidth="1"/>
    <col min="6660" max="6660" width="13" style="2" customWidth="1"/>
    <col min="6661" max="6661" width="13.42578125" style="2" customWidth="1"/>
    <col min="6662" max="6662" width="19.5703125" style="2" customWidth="1"/>
    <col min="6663" max="6664" width="17.42578125" style="2" customWidth="1"/>
    <col min="6665" max="6665" width="19.5703125" style="2" customWidth="1"/>
    <col min="6666" max="6666" width="15.85546875" style="2" customWidth="1"/>
    <col min="6667" max="6667" width="11.42578125" style="2" customWidth="1"/>
    <col min="6668" max="6670" width="0" style="2" hidden="1" customWidth="1"/>
    <col min="6671" max="6672" width="14.42578125" style="2" customWidth="1"/>
    <col min="6673" max="6673" width="11.7109375" style="2" customWidth="1"/>
    <col min="6674" max="6674" width="13.28515625" style="2" customWidth="1"/>
    <col min="6675" max="6675" width="10.5703125" style="2" bestFit="1" customWidth="1"/>
    <col min="6676" max="6676" width="13.28515625" style="2" customWidth="1"/>
    <col min="6677" max="6913" width="8.7109375" style="2"/>
    <col min="6914" max="6914" width="17.28515625" style="2" customWidth="1"/>
    <col min="6915" max="6915" width="12.5703125" style="2" customWidth="1"/>
    <col min="6916" max="6916" width="13" style="2" customWidth="1"/>
    <col min="6917" max="6917" width="13.42578125" style="2" customWidth="1"/>
    <col min="6918" max="6918" width="19.5703125" style="2" customWidth="1"/>
    <col min="6919" max="6920" width="17.42578125" style="2" customWidth="1"/>
    <col min="6921" max="6921" width="19.5703125" style="2" customWidth="1"/>
    <col min="6922" max="6922" width="15.85546875" style="2" customWidth="1"/>
    <col min="6923" max="6923" width="11.42578125" style="2" customWidth="1"/>
    <col min="6924" max="6926" width="0" style="2" hidden="1" customWidth="1"/>
    <col min="6927" max="6928" width="14.42578125" style="2" customWidth="1"/>
    <col min="6929" max="6929" width="11.7109375" style="2" customWidth="1"/>
    <col min="6930" max="6930" width="13.28515625" style="2" customWidth="1"/>
    <col min="6931" max="6931" width="10.5703125" style="2" bestFit="1" customWidth="1"/>
    <col min="6932" max="6932" width="13.28515625" style="2" customWidth="1"/>
    <col min="6933" max="7169" width="8.7109375" style="2"/>
    <col min="7170" max="7170" width="17.28515625" style="2" customWidth="1"/>
    <col min="7171" max="7171" width="12.5703125" style="2" customWidth="1"/>
    <col min="7172" max="7172" width="13" style="2" customWidth="1"/>
    <col min="7173" max="7173" width="13.42578125" style="2" customWidth="1"/>
    <col min="7174" max="7174" width="19.5703125" style="2" customWidth="1"/>
    <col min="7175" max="7176" width="17.42578125" style="2" customWidth="1"/>
    <col min="7177" max="7177" width="19.5703125" style="2" customWidth="1"/>
    <col min="7178" max="7178" width="15.85546875" style="2" customWidth="1"/>
    <col min="7179" max="7179" width="11.42578125" style="2" customWidth="1"/>
    <col min="7180" max="7182" width="0" style="2" hidden="1" customWidth="1"/>
    <col min="7183" max="7184" width="14.42578125" style="2" customWidth="1"/>
    <col min="7185" max="7185" width="11.7109375" style="2" customWidth="1"/>
    <col min="7186" max="7186" width="13.28515625" style="2" customWidth="1"/>
    <col min="7187" max="7187" width="10.5703125" style="2" bestFit="1" customWidth="1"/>
    <col min="7188" max="7188" width="13.28515625" style="2" customWidth="1"/>
    <col min="7189" max="7425" width="8.7109375" style="2"/>
    <col min="7426" max="7426" width="17.28515625" style="2" customWidth="1"/>
    <col min="7427" max="7427" width="12.5703125" style="2" customWidth="1"/>
    <col min="7428" max="7428" width="13" style="2" customWidth="1"/>
    <col min="7429" max="7429" width="13.42578125" style="2" customWidth="1"/>
    <col min="7430" max="7430" width="19.5703125" style="2" customWidth="1"/>
    <col min="7431" max="7432" width="17.42578125" style="2" customWidth="1"/>
    <col min="7433" max="7433" width="19.5703125" style="2" customWidth="1"/>
    <col min="7434" max="7434" width="15.85546875" style="2" customWidth="1"/>
    <col min="7435" max="7435" width="11.42578125" style="2" customWidth="1"/>
    <col min="7436" max="7438" width="0" style="2" hidden="1" customWidth="1"/>
    <col min="7439" max="7440" width="14.42578125" style="2" customWidth="1"/>
    <col min="7441" max="7441" width="11.7109375" style="2" customWidth="1"/>
    <col min="7442" max="7442" width="13.28515625" style="2" customWidth="1"/>
    <col min="7443" max="7443" width="10.5703125" style="2" bestFit="1" customWidth="1"/>
    <col min="7444" max="7444" width="13.28515625" style="2" customWidth="1"/>
    <col min="7445" max="7681" width="8.7109375" style="2"/>
    <col min="7682" max="7682" width="17.28515625" style="2" customWidth="1"/>
    <col min="7683" max="7683" width="12.5703125" style="2" customWidth="1"/>
    <col min="7684" max="7684" width="13" style="2" customWidth="1"/>
    <col min="7685" max="7685" width="13.42578125" style="2" customWidth="1"/>
    <col min="7686" max="7686" width="19.5703125" style="2" customWidth="1"/>
    <col min="7687" max="7688" width="17.42578125" style="2" customWidth="1"/>
    <col min="7689" max="7689" width="19.5703125" style="2" customWidth="1"/>
    <col min="7690" max="7690" width="15.85546875" style="2" customWidth="1"/>
    <col min="7691" max="7691" width="11.42578125" style="2" customWidth="1"/>
    <col min="7692" max="7694" width="0" style="2" hidden="1" customWidth="1"/>
    <col min="7695" max="7696" width="14.42578125" style="2" customWidth="1"/>
    <col min="7697" max="7697" width="11.7109375" style="2" customWidth="1"/>
    <col min="7698" max="7698" width="13.28515625" style="2" customWidth="1"/>
    <col min="7699" max="7699" width="10.5703125" style="2" bestFit="1" customWidth="1"/>
    <col min="7700" max="7700" width="13.28515625" style="2" customWidth="1"/>
    <col min="7701" max="7937" width="8.7109375" style="2"/>
    <col min="7938" max="7938" width="17.28515625" style="2" customWidth="1"/>
    <col min="7939" max="7939" width="12.5703125" style="2" customWidth="1"/>
    <col min="7940" max="7940" width="13" style="2" customWidth="1"/>
    <col min="7941" max="7941" width="13.42578125" style="2" customWidth="1"/>
    <col min="7942" max="7942" width="19.5703125" style="2" customWidth="1"/>
    <col min="7943" max="7944" width="17.42578125" style="2" customWidth="1"/>
    <col min="7945" max="7945" width="19.5703125" style="2" customWidth="1"/>
    <col min="7946" max="7946" width="15.85546875" style="2" customWidth="1"/>
    <col min="7947" max="7947" width="11.42578125" style="2" customWidth="1"/>
    <col min="7948" max="7950" width="0" style="2" hidden="1" customWidth="1"/>
    <col min="7951" max="7952" width="14.42578125" style="2" customWidth="1"/>
    <col min="7953" max="7953" width="11.7109375" style="2" customWidth="1"/>
    <col min="7954" max="7954" width="13.28515625" style="2" customWidth="1"/>
    <col min="7955" max="7955" width="10.5703125" style="2" bestFit="1" customWidth="1"/>
    <col min="7956" max="7956" width="13.28515625" style="2" customWidth="1"/>
    <col min="7957" max="8193" width="8.7109375" style="2"/>
    <col min="8194" max="8194" width="17.28515625" style="2" customWidth="1"/>
    <col min="8195" max="8195" width="12.5703125" style="2" customWidth="1"/>
    <col min="8196" max="8196" width="13" style="2" customWidth="1"/>
    <col min="8197" max="8197" width="13.42578125" style="2" customWidth="1"/>
    <col min="8198" max="8198" width="19.5703125" style="2" customWidth="1"/>
    <col min="8199" max="8200" width="17.42578125" style="2" customWidth="1"/>
    <col min="8201" max="8201" width="19.5703125" style="2" customWidth="1"/>
    <col min="8202" max="8202" width="15.85546875" style="2" customWidth="1"/>
    <col min="8203" max="8203" width="11.42578125" style="2" customWidth="1"/>
    <col min="8204" max="8206" width="0" style="2" hidden="1" customWidth="1"/>
    <col min="8207" max="8208" width="14.42578125" style="2" customWidth="1"/>
    <col min="8209" max="8209" width="11.7109375" style="2" customWidth="1"/>
    <col min="8210" max="8210" width="13.28515625" style="2" customWidth="1"/>
    <col min="8211" max="8211" width="10.5703125" style="2" bestFit="1" customWidth="1"/>
    <col min="8212" max="8212" width="13.28515625" style="2" customWidth="1"/>
    <col min="8213" max="8449" width="8.7109375" style="2"/>
    <col min="8450" max="8450" width="17.28515625" style="2" customWidth="1"/>
    <col min="8451" max="8451" width="12.5703125" style="2" customWidth="1"/>
    <col min="8452" max="8452" width="13" style="2" customWidth="1"/>
    <col min="8453" max="8453" width="13.42578125" style="2" customWidth="1"/>
    <col min="8454" max="8454" width="19.5703125" style="2" customWidth="1"/>
    <col min="8455" max="8456" width="17.42578125" style="2" customWidth="1"/>
    <col min="8457" max="8457" width="19.5703125" style="2" customWidth="1"/>
    <col min="8458" max="8458" width="15.85546875" style="2" customWidth="1"/>
    <col min="8459" max="8459" width="11.42578125" style="2" customWidth="1"/>
    <col min="8460" max="8462" width="0" style="2" hidden="1" customWidth="1"/>
    <col min="8463" max="8464" width="14.42578125" style="2" customWidth="1"/>
    <col min="8465" max="8465" width="11.7109375" style="2" customWidth="1"/>
    <col min="8466" max="8466" width="13.28515625" style="2" customWidth="1"/>
    <col min="8467" max="8467" width="10.5703125" style="2" bestFit="1" customWidth="1"/>
    <col min="8468" max="8468" width="13.28515625" style="2" customWidth="1"/>
    <col min="8469" max="8705" width="8.7109375" style="2"/>
    <col min="8706" max="8706" width="17.28515625" style="2" customWidth="1"/>
    <col min="8707" max="8707" width="12.5703125" style="2" customWidth="1"/>
    <col min="8708" max="8708" width="13" style="2" customWidth="1"/>
    <col min="8709" max="8709" width="13.42578125" style="2" customWidth="1"/>
    <col min="8710" max="8710" width="19.5703125" style="2" customWidth="1"/>
    <col min="8711" max="8712" width="17.42578125" style="2" customWidth="1"/>
    <col min="8713" max="8713" width="19.5703125" style="2" customWidth="1"/>
    <col min="8714" max="8714" width="15.85546875" style="2" customWidth="1"/>
    <col min="8715" max="8715" width="11.42578125" style="2" customWidth="1"/>
    <col min="8716" max="8718" width="0" style="2" hidden="1" customWidth="1"/>
    <col min="8719" max="8720" width="14.42578125" style="2" customWidth="1"/>
    <col min="8721" max="8721" width="11.7109375" style="2" customWidth="1"/>
    <col min="8722" max="8722" width="13.28515625" style="2" customWidth="1"/>
    <col min="8723" max="8723" width="10.5703125" style="2" bestFit="1" customWidth="1"/>
    <col min="8724" max="8724" width="13.28515625" style="2" customWidth="1"/>
    <col min="8725" max="8961" width="8.7109375" style="2"/>
    <col min="8962" max="8962" width="17.28515625" style="2" customWidth="1"/>
    <col min="8963" max="8963" width="12.5703125" style="2" customWidth="1"/>
    <col min="8964" max="8964" width="13" style="2" customWidth="1"/>
    <col min="8965" max="8965" width="13.42578125" style="2" customWidth="1"/>
    <col min="8966" max="8966" width="19.5703125" style="2" customWidth="1"/>
    <col min="8967" max="8968" width="17.42578125" style="2" customWidth="1"/>
    <col min="8969" max="8969" width="19.5703125" style="2" customWidth="1"/>
    <col min="8970" max="8970" width="15.85546875" style="2" customWidth="1"/>
    <col min="8971" max="8971" width="11.42578125" style="2" customWidth="1"/>
    <col min="8972" max="8974" width="0" style="2" hidden="1" customWidth="1"/>
    <col min="8975" max="8976" width="14.42578125" style="2" customWidth="1"/>
    <col min="8977" max="8977" width="11.7109375" style="2" customWidth="1"/>
    <col min="8978" max="8978" width="13.28515625" style="2" customWidth="1"/>
    <col min="8979" max="8979" width="10.5703125" style="2" bestFit="1" customWidth="1"/>
    <col min="8980" max="8980" width="13.28515625" style="2" customWidth="1"/>
    <col min="8981" max="9217" width="8.7109375" style="2"/>
    <col min="9218" max="9218" width="17.28515625" style="2" customWidth="1"/>
    <col min="9219" max="9219" width="12.5703125" style="2" customWidth="1"/>
    <col min="9220" max="9220" width="13" style="2" customWidth="1"/>
    <col min="9221" max="9221" width="13.42578125" style="2" customWidth="1"/>
    <col min="9222" max="9222" width="19.5703125" style="2" customWidth="1"/>
    <col min="9223" max="9224" width="17.42578125" style="2" customWidth="1"/>
    <col min="9225" max="9225" width="19.5703125" style="2" customWidth="1"/>
    <col min="9226" max="9226" width="15.85546875" style="2" customWidth="1"/>
    <col min="9227" max="9227" width="11.42578125" style="2" customWidth="1"/>
    <col min="9228" max="9230" width="0" style="2" hidden="1" customWidth="1"/>
    <col min="9231" max="9232" width="14.42578125" style="2" customWidth="1"/>
    <col min="9233" max="9233" width="11.7109375" style="2" customWidth="1"/>
    <col min="9234" max="9234" width="13.28515625" style="2" customWidth="1"/>
    <col min="9235" max="9235" width="10.5703125" style="2" bestFit="1" customWidth="1"/>
    <col min="9236" max="9236" width="13.28515625" style="2" customWidth="1"/>
    <col min="9237" max="9473" width="8.7109375" style="2"/>
    <col min="9474" max="9474" width="17.28515625" style="2" customWidth="1"/>
    <col min="9475" max="9475" width="12.5703125" style="2" customWidth="1"/>
    <col min="9476" max="9476" width="13" style="2" customWidth="1"/>
    <col min="9477" max="9477" width="13.42578125" style="2" customWidth="1"/>
    <col min="9478" max="9478" width="19.5703125" style="2" customWidth="1"/>
    <col min="9479" max="9480" width="17.42578125" style="2" customWidth="1"/>
    <col min="9481" max="9481" width="19.5703125" style="2" customWidth="1"/>
    <col min="9482" max="9482" width="15.85546875" style="2" customWidth="1"/>
    <col min="9483" max="9483" width="11.42578125" style="2" customWidth="1"/>
    <col min="9484" max="9486" width="0" style="2" hidden="1" customWidth="1"/>
    <col min="9487" max="9488" width="14.42578125" style="2" customWidth="1"/>
    <col min="9489" max="9489" width="11.7109375" style="2" customWidth="1"/>
    <col min="9490" max="9490" width="13.28515625" style="2" customWidth="1"/>
    <col min="9491" max="9491" width="10.5703125" style="2" bestFit="1" customWidth="1"/>
    <col min="9492" max="9492" width="13.28515625" style="2" customWidth="1"/>
    <col min="9493" max="9729" width="8.7109375" style="2"/>
    <col min="9730" max="9730" width="17.28515625" style="2" customWidth="1"/>
    <col min="9731" max="9731" width="12.5703125" style="2" customWidth="1"/>
    <col min="9732" max="9732" width="13" style="2" customWidth="1"/>
    <col min="9733" max="9733" width="13.42578125" style="2" customWidth="1"/>
    <col min="9734" max="9734" width="19.5703125" style="2" customWidth="1"/>
    <col min="9735" max="9736" width="17.42578125" style="2" customWidth="1"/>
    <col min="9737" max="9737" width="19.5703125" style="2" customWidth="1"/>
    <col min="9738" max="9738" width="15.85546875" style="2" customWidth="1"/>
    <col min="9739" max="9739" width="11.42578125" style="2" customWidth="1"/>
    <col min="9740" max="9742" width="0" style="2" hidden="1" customWidth="1"/>
    <col min="9743" max="9744" width="14.42578125" style="2" customWidth="1"/>
    <col min="9745" max="9745" width="11.7109375" style="2" customWidth="1"/>
    <col min="9746" max="9746" width="13.28515625" style="2" customWidth="1"/>
    <col min="9747" max="9747" width="10.5703125" style="2" bestFit="1" customWidth="1"/>
    <col min="9748" max="9748" width="13.28515625" style="2" customWidth="1"/>
    <col min="9749" max="9985" width="8.7109375" style="2"/>
    <col min="9986" max="9986" width="17.28515625" style="2" customWidth="1"/>
    <col min="9987" max="9987" width="12.5703125" style="2" customWidth="1"/>
    <col min="9988" max="9988" width="13" style="2" customWidth="1"/>
    <col min="9989" max="9989" width="13.42578125" style="2" customWidth="1"/>
    <col min="9990" max="9990" width="19.5703125" style="2" customWidth="1"/>
    <col min="9991" max="9992" width="17.42578125" style="2" customWidth="1"/>
    <col min="9993" max="9993" width="19.5703125" style="2" customWidth="1"/>
    <col min="9994" max="9994" width="15.85546875" style="2" customWidth="1"/>
    <col min="9995" max="9995" width="11.42578125" style="2" customWidth="1"/>
    <col min="9996" max="9998" width="0" style="2" hidden="1" customWidth="1"/>
    <col min="9999" max="10000" width="14.42578125" style="2" customWidth="1"/>
    <col min="10001" max="10001" width="11.7109375" style="2" customWidth="1"/>
    <col min="10002" max="10002" width="13.28515625" style="2" customWidth="1"/>
    <col min="10003" max="10003" width="10.5703125" style="2" bestFit="1" customWidth="1"/>
    <col min="10004" max="10004" width="13.28515625" style="2" customWidth="1"/>
    <col min="10005" max="10241" width="8.7109375" style="2"/>
    <col min="10242" max="10242" width="17.28515625" style="2" customWidth="1"/>
    <col min="10243" max="10243" width="12.5703125" style="2" customWidth="1"/>
    <col min="10244" max="10244" width="13" style="2" customWidth="1"/>
    <col min="10245" max="10245" width="13.42578125" style="2" customWidth="1"/>
    <col min="10246" max="10246" width="19.5703125" style="2" customWidth="1"/>
    <col min="10247" max="10248" width="17.42578125" style="2" customWidth="1"/>
    <col min="10249" max="10249" width="19.5703125" style="2" customWidth="1"/>
    <col min="10250" max="10250" width="15.85546875" style="2" customWidth="1"/>
    <col min="10251" max="10251" width="11.42578125" style="2" customWidth="1"/>
    <col min="10252" max="10254" width="0" style="2" hidden="1" customWidth="1"/>
    <col min="10255" max="10256" width="14.42578125" style="2" customWidth="1"/>
    <col min="10257" max="10257" width="11.7109375" style="2" customWidth="1"/>
    <col min="10258" max="10258" width="13.28515625" style="2" customWidth="1"/>
    <col min="10259" max="10259" width="10.5703125" style="2" bestFit="1" customWidth="1"/>
    <col min="10260" max="10260" width="13.28515625" style="2" customWidth="1"/>
    <col min="10261" max="10497" width="8.7109375" style="2"/>
    <col min="10498" max="10498" width="17.28515625" style="2" customWidth="1"/>
    <col min="10499" max="10499" width="12.5703125" style="2" customWidth="1"/>
    <col min="10500" max="10500" width="13" style="2" customWidth="1"/>
    <col min="10501" max="10501" width="13.42578125" style="2" customWidth="1"/>
    <col min="10502" max="10502" width="19.5703125" style="2" customWidth="1"/>
    <col min="10503" max="10504" width="17.42578125" style="2" customWidth="1"/>
    <col min="10505" max="10505" width="19.5703125" style="2" customWidth="1"/>
    <col min="10506" max="10506" width="15.85546875" style="2" customWidth="1"/>
    <col min="10507" max="10507" width="11.42578125" style="2" customWidth="1"/>
    <col min="10508" max="10510" width="0" style="2" hidden="1" customWidth="1"/>
    <col min="10511" max="10512" width="14.42578125" style="2" customWidth="1"/>
    <col min="10513" max="10513" width="11.7109375" style="2" customWidth="1"/>
    <col min="10514" max="10514" width="13.28515625" style="2" customWidth="1"/>
    <col min="10515" max="10515" width="10.5703125" style="2" bestFit="1" customWidth="1"/>
    <col min="10516" max="10516" width="13.28515625" style="2" customWidth="1"/>
    <col min="10517" max="10753" width="8.7109375" style="2"/>
    <col min="10754" max="10754" width="17.28515625" style="2" customWidth="1"/>
    <col min="10755" max="10755" width="12.5703125" style="2" customWidth="1"/>
    <col min="10756" max="10756" width="13" style="2" customWidth="1"/>
    <col min="10757" max="10757" width="13.42578125" style="2" customWidth="1"/>
    <col min="10758" max="10758" width="19.5703125" style="2" customWidth="1"/>
    <col min="10759" max="10760" width="17.42578125" style="2" customWidth="1"/>
    <col min="10761" max="10761" width="19.5703125" style="2" customWidth="1"/>
    <col min="10762" max="10762" width="15.85546875" style="2" customWidth="1"/>
    <col min="10763" max="10763" width="11.42578125" style="2" customWidth="1"/>
    <col min="10764" max="10766" width="0" style="2" hidden="1" customWidth="1"/>
    <col min="10767" max="10768" width="14.42578125" style="2" customWidth="1"/>
    <col min="10769" max="10769" width="11.7109375" style="2" customWidth="1"/>
    <col min="10770" max="10770" width="13.28515625" style="2" customWidth="1"/>
    <col min="10771" max="10771" width="10.5703125" style="2" bestFit="1" customWidth="1"/>
    <col min="10772" max="10772" width="13.28515625" style="2" customWidth="1"/>
    <col min="10773" max="11009" width="8.7109375" style="2"/>
    <col min="11010" max="11010" width="17.28515625" style="2" customWidth="1"/>
    <col min="11011" max="11011" width="12.5703125" style="2" customWidth="1"/>
    <col min="11012" max="11012" width="13" style="2" customWidth="1"/>
    <col min="11013" max="11013" width="13.42578125" style="2" customWidth="1"/>
    <col min="11014" max="11014" width="19.5703125" style="2" customWidth="1"/>
    <col min="11015" max="11016" width="17.42578125" style="2" customWidth="1"/>
    <col min="11017" max="11017" width="19.5703125" style="2" customWidth="1"/>
    <col min="11018" max="11018" width="15.85546875" style="2" customWidth="1"/>
    <col min="11019" max="11019" width="11.42578125" style="2" customWidth="1"/>
    <col min="11020" max="11022" width="0" style="2" hidden="1" customWidth="1"/>
    <col min="11023" max="11024" width="14.42578125" style="2" customWidth="1"/>
    <col min="11025" max="11025" width="11.7109375" style="2" customWidth="1"/>
    <col min="11026" max="11026" width="13.28515625" style="2" customWidth="1"/>
    <col min="11027" max="11027" width="10.5703125" style="2" bestFit="1" customWidth="1"/>
    <col min="11028" max="11028" width="13.28515625" style="2" customWidth="1"/>
    <col min="11029" max="11265" width="8.7109375" style="2"/>
    <col min="11266" max="11266" width="17.28515625" style="2" customWidth="1"/>
    <col min="11267" max="11267" width="12.5703125" style="2" customWidth="1"/>
    <col min="11268" max="11268" width="13" style="2" customWidth="1"/>
    <col min="11269" max="11269" width="13.42578125" style="2" customWidth="1"/>
    <col min="11270" max="11270" width="19.5703125" style="2" customWidth="1"/>
    <col min="11271" max="11272" width="17.42578125" style="2" customWidth="1"/>
    <col min="11273" max="11273" width="19.5703125" style="2" customWidth="1"/>
    <col min="11274" max="11274" width="15.85546875" style="2" customWidth="1"/>
    <col min="11275" max="11275" width="11.42578125" style="2" customWidth="1"/>
    <col min="11276" max="11278" width="0" style="2" hidden="1" customWidth="1"/>
    <col min="11279" max="11280" width="14.42578125" style="2" customWidth="1"/>
    <col min="11281" max="11281" width="11.7109375" style="2" customWidth="1"/>
    <col min="11282" max="11282" width="13.28515625" style="2" customWidth="1"/>
    <col min="11283" max="11283" width="10.5703125" style="2" bestFit="1" customWidth="1"/>
    <col min="11284" max="11284" width="13.28515625" style="2" customWidth="1"/>
    <col min="11285" max="11521" width="8.7109375" style="2"/>
    <col min="11522" max="11522" width="17.28515625" style="2" customWidth="1"/>
    <col min="11523" max="11523" width="12.5703125" style="2" customWidth="1"/>
    <col min="11524" max="11524" width="13" style="2" customWidth="1"/>
    <col min="11525" max="11525" width="13.42578125" style="2" customWidth="1"/>
    <col min="11526" max="11526" width="19.5703125" style="2" customWidth="1"/>
    <col min="11527" max="11528" width="17.42578125" style="2" customWidth="1"/>
    <col min="11529" max="11529" width="19.5703125" style="2" customWidth="1"/>
    <col min="11530" max="11530" width="15.85546875" style="2" customWidth="1"/>
    <col min="11531" max="11531" width="11.42578125" style="2" customWidth="1"/>
    <col min="11532" max="11534" width="0" style="2" hidden="1" customWidth="1"/>
    <col min="11535" max="11536" width="14.42578125" style="2" customWidth="1"/>
    <col min="11537" max="11537" width="11.7109375" style="2" customWidth="1"/>
    <col min="11538" max="11538" width="13.28515625" style="2" customWidth="1"/>
    <col min="11539" max="11539" width="10.5703125" style="2" bestFit="1" customWidth="1"/>
    <col min="11540" max="11540" width="13.28515625" style="2" customWidth="1"/>
    <col min="11541" max="11777" width="8.7109375" style="2"/>
    <col min="11778" max="11778" width="17.28515625" style="2" customWidth="1"/>
    <col min="11779" max="11779" width="12.5703125" style="2" customWidth="1"/>
    <col min="11780" max="11780" width="13" style="2" customWidth="1"/>
    <col min="11781" max="11781" width="13.42578125" style="2" customWidth="1"/>
    <col min="11782" max="11782" width="19.5703125" style="2" customWidth="1"/>
    <col min="11783" max="11784" width="17.42578125" style="2" customWidth="1"/>
    <col min="11785" max="11785" width="19.5703125" style="2" customWidth="1"/>
    <col min="11786" max="11786" width="15.85546875" style="2" customWidth="1"/>
    <col min="11787" max="11787" width="11.42578125" style="2" customWidth="1"/>
    <col min="11788" max="11790" width="0" style="2" hidden="1" customWidth="1"/>
    <col min="11791" max="11792" width="14.42578125" style="2" customWidth="1"/>
    <col min="11793" max="11793" width="11.7109375" style="2" customWidth="1"/>
    <col min="11794" max="11794" width="13.28515625" style="2" customWidth="1"/>
    <col min="11795" max="11795" width="10.5703125" style="2" bestFit="1" customWidth="1"/>
    <col min="11796" max="11796" width="13.28515625" style="2" customWidth="1"/>
    <col min="11797" max="12033" width="8.7109375" style="2"/>
    <col min="12034" max="12034" width="17.28515625" style="2" customWidth="1"/>
    <col min="12035" max="12035" width="12.5703125" style="2" customWidth="1"/>
    <col min="12036" max="12036" width="13" style="2" customWidth="1"/>
    <col min="12037" max="12037" width="13.42578125" style="2" customWidth="1"/>
    <col min="12038" max="12038" width="19.5703125" style="2" customWidth="1"/>
    <col min="12039" max="12040" width="17.42578125" style="2" customWidth="1"/>
    <col min="12041" max="12041" width="19.5703125" style="2" customWidth="1"/>
    <col min="12042" max="12042" width="15.85546875" style="2" customWidth="1"/>
    <col min="12043" max="12043" width="11.42578125" style="2" customWidth="1"/>
    <col min="12044" max="12046" width="0" style="2" hidden="1" customWidth="1"/>
    <col min="12047" max="12048" width="14.42578125" style="2" customWidth="1"/>
    <col min="12049" max="12049" width="11.7109375" style="2" customWidth="1"/>
    <col min="12050" max="12050" width="13.28515625" style="2" customWidth="1"/>
    <col min="12051" max="12051" width="10.5703125" style="2" bestFit="1" customWidth="1"/>
    <col min="12052" max="12052" width="13.28515625" style="2" customWidth="1"/>
    <col min="12053" max="12289" width="8.7109375" style="2"/>
    <col min="12290" max="12290" width="17.28515625" style="2" customWidth="1"/>
    <col min="12291" max="12291" width="12.5703125" style="2" customWidth="1"/>
    <col min="12292" max="12292" width="13" style="2" customWidth="1"/>
    <col min="12293" max="12293" width="13.42578125" style="2" customWidth="1"/>
    <col min="12294" max="12294" width="19.5703125" style="2" customWidth="1"/>
    <col min="12295" max="12296" width="17.42578125" style="2" customWidth="1"/>
    <col min="12297" max="12297" width="19.5703125" style="2" customWidth="1"/>
    <col min="12298" max="12298" width="15.85546875" style="2" customWidth="1"/>
    <col min="12299" max="12299" width="11.42578125" style="2" customWidth="1"/>
    <col min="12300" max="12302" width="0" style="2" hidden="1" customWidth="1"/>
    <col min="12303" max="12304" width="14.42578125" style="2" customWidth="1"/>
    <col min="12305" max="12305" width="11.7109375" style="2" customWidth="1"/>
    <col min="12306" max="12306" width="13.28515625" style="2" customWidth="1"/>
    <col min="12307" max="12307" width="10.5703125" style="2" bestFit="1" customWidth="1"/>
    <col min="12308" max="12308" width="13.28515625" style="2" customWidth="1"/>
    <col min="12309" max="12545" width="8.7109375" style="2"/>
    <col min="12546" max="12546" width="17.28515625" style="2" customWidth="1"/>
    <col min="12547" max="12547" width="12.5703125" style="2" customWidth="1"/>
    <col min="12548" max="12548" width="13" style="2" customWidth="1"/>
    <col min="12549" max="12549" width="13.42578125" style="2" customWidth="1"/>
    <col min="12550" max="12550" width="19.5703125" style="2" customWidth="1"/>
    <col min="12551" max="12552" width="17.42578125" style="2" customWidth="1"/>
    <col min="12553" max="12553" width="19.5703125" style="2" customWidth="1"/>
    <col min="12554" max="12554" width="15.85546875" style="2" customWidth="1"/>
    <col min="12555" max="12555" width="11.42578125" style="2" customWidth="1"/>
    <col min="12556" max="12558" width="0" style="2" hidden="1" customWidth="1"/>
    <col min="12559" max="12560" width="14.42578125" style="2" customWidth="1"/>
    <col min="12561" max="12561" width="11.7109375" style="2" customWidth="1"/>
    <col min="12562" max="12562" width="13.28515625" style="2" customWidth="1"/>
    <col min="12563" max="12563" width="10.5703125" style="2" bestFit="1" customWidth="1"/>
    <col min="12564" max="12564" width="13.28515625" style="2" customWidth="1"/>
    <col min="12565" max="12801" width="8.7109375" style="2"/>
    <col min="12802" max="12802" width="17.28515625" style="2" customWidth="1"/>
    <col min="12803" max="12803" width="12.5703125" style="2" customWidth="1"/>
    <col min="12804" max="12804" width="13" style="2" customWidth="1"/>
    <col min="12805" max="12805" width="13.42578125" style="2" customWidth="1"/>
    <col min="12806" max="12806" width="19.5703125" style="2" customWidth="1"/>
    <col min="12807" max="12808" width="17.42578125" style="2" customWidth="1"/>
    <col min="12809" max="12809" width="19.5703125" style="2" customWidth="1"/>
    <col min="12810" max="12810" width="15.85546875" style="2" customWidth="1"/>
    <col min="12811" max="12811" width="11.42578125" style="2" customWidth="1"/>
    <col min="12812" max="12814" width="0" style="2" hidden="1" customWidth="1"/>
    <col min="12815" max="12816" width="14.42578125" style="2" customWidth="1"/>
    <col min="12817" max="12817" width="11.7109375" style="2" customWidth="1"/>
    <col min="12818" max="12818" width="13.28515625" style="2" customWidth="1"/>
    <col min="12819" max="12819" width="10.5703125" style="2" bestFit="1" customWidth="1"/>
    <col min="12820" max="12820" width="13.28515625" style="2" customWidth="1"/>
    <col min="12821" max="13057" width="8.7109375" style="2"/>
    <col min="13058" max="13058" width="17.28515625" style="2" customWidth="1"/>
    <col min="13059" max="13059" width="12.5703125" style="2" customWidth="1"/>
    <col min="13060" max="13060" width="13" style="2" customWidth="1"/>
    <col min="13061" max="13061" width="13.42578125" style="2" customWidth="1"/>
    <col min="13062" max="13062" width="19.5703125" style="2" customWidth="1"/>
    <col min="13063" max="13064" width="17.42578125" style="2" customWidth="1"/>
    <col min="13065" max="13065" width="19.5703125" style="2" customWidth="1"/>
    <col min="13066" max="13066" width="15.85546875" style="2" customWidth="1"/>
    <col min="13067" max="13067" width="11.42578125" style="2" customWidth="1"/>
    <col min="13068" max="13070" width="0" style="2" hidden="1" customWidth="1"/>
    <col min="13071" max="13072" width="14.42578125" style="2" customWidth="1"/>
    <col min="13073" max="13073" width="11.7109375" style="2" customWidth="1"/>
    <col min="13074" max="13074" width="13.28515625" style="2" customWidth="1"/>
    <col min="13075" max="13075" width="10.5703125" style="2" bestFit="1" customWidth="1"/>
    <col min="13076" max="13076" width="13.28515625" style="2" customWidth="1"/>
    <col min="13077" max="13313" width="8.7109375" style="2"/>
    <col min="13314" max="13314" width="17.28515625" style="2" customWidth="1"/>
    <col min="13315" max="13315" width="12.5703125" style="2" customWidth="1"/>
    <col min="13316" max="13316" width="13" style="2" customWidth="1"/>
    <col min="13317" max="13317" width="13.42578125" style="2" customWidth="1"/>
    <col min="13318" max="13318" width="19.5703125" style="2" customWidth="1"/>
    <col min="13319" max="13320" width="17.42578125" style="2" customWidth="1"/>
    <col min="13321" max="13321" width="19.5703125" style="2" customWidth="1"/>
    <col min="13322" max="13322" width="15.85546875" style="2" customWidth="1"/>
    <col min="13323" max="13323" width="11.42578125" style="2" customWidth="1"/>
    <col min="13324" max="13326" width="0" style="2" hidden="1" customWidth="1"/>
    <col min="13327" max="13328" width="14.42578125" style="2" customWidth="1"/>
    <col min="13329" max="13329" width="11.7109375" style="2" customWidth="1"/>
    <col min="13330" max="13330" width="13.28515625" style="2" customWidth="1"/>
    <col min="13331" max="13331" width="10.5703125" style="2" bestFit="1" customWidth="1"/>
    <col min="13332" max="13332" width="13.28515625" style="2" customWidth="1"/>
    <col min="13333" max="13569" width="8.7109375" style="2"/>
    <col min="13570" max="13570" width="17.28515625" style="2" customWidth="1"/>
    <col min="13571" max="13571" width="12.5703125" style="2" customWidth="1"/>
    <col min="13572" max="13572" width="13" style="2" customWidth="1"/>
    <col min="13573" max="13573" width="13.42578125" style="2" customWidth="1"/>
    <col min="13574" max="13574" width="19.5703125" style="2" customWidth="1"/>
    <col min="13575" max="13576" width="17.42578125" style="2" customWidth="1"/>
    <col min="13577" max="13577" width="19.5703125" style="2" customWidth="1"/>
    <col min="13578" max="13578" width="15.85546875" style="2" customWidth="1"/>
    <col min="13579" max="13579" width="11.42578125" style="2" customWidth="1"/>
    <col min="13580" max="13582" width="0" style="2" hidden="1" customWidth="1"/>
    <col min="13583" max="13584" width="14.42578125" style="2" customWidth="1"/>
    <col min="13585" max="13585" width="11.7109375" style="2" customWidth="1"/>
    <col min="13586" max="13586" width="13.28515625" style="2" customWidth="1"/>
    <col min="13587" max="13587" width="10.5703125" style="2" bestFit="1" customWidth="1"/>
    <col min="13588" max="13588" width="13.28515625" style="2" customWidth="1"/>
    <col min="13589" max="13825" width="8.7109375" style="2"/>
    <col min="13826" max="13826" width="17.28515625" style="2" customWidth="1"/>
    <col min="13827" max="13827" width="12.5703125" style="2" customWidth="1"/>
    <col min="13828" max="13828" width="13" style="2" customWidth="1"/>
    <col min="13829" max="13829" width="13.42578125" style="2" customWidth="1"/>
    <col min="13830" max="13830" width="19.5703125" style="2" customWidth="1"/>
    <col min="13831" max="13832" width="17.42578125" style="2" customWidth="1"/>
    <col min="13833" max="13833" width="19.5703125" style="2" customWidth="1"/>
    <col min="13834" max="13834" width="15.85546875" style="2" customWidth="1"/>
    <col min="13835" max="13835" width="11.42578125" style="2" customWidth="1"/>
    <col min="13836" max="13838" width="0" style="2" hidden="1" customWidth="1"/>
    <col min="13839" max="13840" width="14.42578125" style="2" customWidth="1"/>
    <col min="13841" max="13841" width="11.7109375" style="2" customWidth="1"/>
    <col min="13842" max="13842" width="13.28515625" style="2" customWidth="1"/>
    <col min="13843" max="13843" width="10.5703125" style="2" bestFit="1" customWidth="1"/>
    <col min="13844" max="13844" width="13.28515625" style="2" customWidth="1"/>
    <col min="13845" max="14081" width="8.7109375" style="2"/>
    <col min="14082" max="14082" width="17.28515625" style="2" customWidth="1"/>
    <col min="14083" max="14083" width="12.5703125" style="2" customWidth="1"/>
    <col min="14084" max="14084" width="13" style="2" customWidth="1"/>
    <col min="14085" max="14085" width="13.42578125" style="2" customWidth="1"/>
    <col min="14086" max="14086" width="19.5703125" style="2" customWidth="1"/>
    <col min="14087" max="14088" width="17.42578125" style="2" customWidth="1"/>
    <col min="14089" max="14089" width="19.5703125" style="2" customWidth="1"/>
    <col min="14090" max="14090" width="15.85546875" style="2" customWidth="1"/>
    <col min="14091" max="14091" width="11.42578125" style="2" customWidth="1"/>
    <col min="14092" max="14094" width="0" style="2" hidden="1" customWidth="1"/>
    <col min="14095" max="14096" width="14.42578125" style="2" customWidth="1"/>
    <col min="14097" max="14097" width="11.7109375" style="2" customWidth="1"/>
    <col min="14098" max="14098" width="13.28515625" style="2" customWidth="1"/>
    <col min="14099" max="14099" width="10.5703125" style="2" bestFit="1" customWidth="1"/>
    <col min="14100" max="14100" width="13.28515625" style="2" customWidth="1"/>
    <col min="14101" max="14337" width="8.7109375" style="2"/>
    <col min="14338" max="14338" width="17.28515625" style="2" customWidth="1"/>
    <col min="14339" max="14339" width="12.5703125" style="2" customWidth="1"/>
    <col min="14340" max="14340" width="13" style="2" customWidth="1"/>
    <col min="14341" max="14341" width="13.42578125" style="2" customWidth="1"/>
    <col min="14342" max="14342" width="19.5703125" style="2" customWidth="1"/>
    <col min="14343" max="14344" width="17.42578125" style="2" customWidth="1"/>
    <col min="14345" max="14345" width="19.5703125" style="2" customWidth="1"/>
    <col min="14346" max="14346" width="15.85546875" style="2" customWidth="1"/>
    <col min="14347" max="14347" width="11.42578125" style="2" customWidth="1"/>
    <col min="14348" max="14350" width="0" style="2" hidden="1" customWidth="1"/>
    <col min="14351" max="14352" width="14.42578125" style="2" customWidth="1"/>
    <col min="14353" max="14353" width="11.7109375" style="2" customWidth="1"/>
    <col min="14354" max="14354" width="13.28515625" style="2" customWidth="1"/>
    <col min="14355" max="14355" width="10.5703125" style="2" bestFit="1" customWidth="1"/>
    <col min="14356" max="14356" width="13.28515625" style="2" customWidth="1"/>
    <col min="14357" max="14593" width="8.7109375" style="2"/>
    <col min="14594" max="14594" width="17.28515625" style="2" customWidth="1"/>
    <col min="14595" max="14595" width="12.5703125" style="2" customWidth="1"/>
    <col min="14596" max="14596" width="13" style="2" customWidth="1"/>
    <col min="14597" max="14597" width="13.42578125" style="2" customWidth="1"/>
    <col min="14598" max="14598" width="19.5703125" style="2" customWidth="1"/>
    <col min="14599" max="14600" width="17.42578125" style="2" customWidth="1"/>
    <col min="14601" max="14601" width="19.5703125" style="2" customWidth="1"/>
    <col min="14602" max="14602" width="15.85546875" style="2" customWidth="1"/>
    <col min="14603" max="14603" width="11.42578125" style="2" customWidth="1"/>
    <col min="14604" max="14606" width="0" style="2" hidden="1" customWidth="1"/>
    <col min="14607" max="14608" width="14.42578125" style="2" customWidth="1"/>
    <col min="14609" max="14609" width="11.7109375" style="2" customWidth="1"/>
    <col min="14610" max="14610" width="13.28515625" style="2" customWidth="1"/>
    <col min="14611" max="14611" width="10.5703125" style="2" bestFit="1" customWidth="1"/>
    <col min="14612" max="14612" width="13.28515625" style="2" customWidth="1"/>
    <col min="14613" max="14849" width="8.7109375" style="2"/>
    <col min="14850" max="14850" width="17.28515625" style="2" customWidth="1"/>
    <col min="14851" max="14851" width="12.5703125" style="2" customWidth="1"/>
    <col min="14852" max="14852" width="13" style="2" customWidth="1"/>
    <col min="14853" max="14853" width="13.42578125" style="2" customWidth="1"/>
    <col min="14854" max="14854" width="19.5703125" style="2" customWidth="1"/>
    <col min="14855" max="14856" width="17.42578125" style="2" customWidth="1"/>
    <col min="14857" max="14857" width="19.5703125" style="2" customWidth="1"/>
    <col min="14858" max="14858" width="15.85546875" style="2" customWidth="1"/>
    <col min="14859" max="14859" width="11.42578125" style="2" customWidth="1"/>
    <col min="14860" max="14862" width="0" style="2" hidden="1" customWidth="1"/>
    <col min="14863" max="14864" width="14.42578125" style="2" customWidth="1"/>
    <col min="14865" max="14865" width="11.7109375" style="2" customWidth="1"/>
    <col min="14866" max="14866" width="13.28515625" style="2" customWidth="1"/>
    <col min="14867" max="14867" width="10.5703125" style="2" bestFit="1" customWidth="1"/>
    <col min="14868" max="14868" width="13.28515625" style="2" customWidth="1"/>
    <col min="14869" max="15105" width="8.7109375" style="2"/>
    <col min="15106" max="15106" width="17.28515625" style="2" customWidth="1"/>
    <col min="15107" max="15107" width="12.5703125" style="2" customWidth="1"/>
    <col min="15108" max="15108" width="13" style="2" customWidth="1"/>
    <col min="15109" max="15109" width="13.42578125" style="2" customWidth="1"/>
    <col min="15110" max="15110" width="19.5703125" style="2" customWidth="1"/>
    <col min="15111" max="15112" width="17.42578125" style="2" customWidth="1"/>
    <col min="15113" max="15113" width="19.5703125" style="2" customWidth="1"/>
    <col min="15114" max="15114" width="15.85546875" style="2" customWidth="1"/>
    <col min="15115" max="15115" width="11.42578125" style="2" customWidth="1"/>
    <col min="15116" max="15118" width="0" style="2" hidden="1" customWidth="1"/>
    <col min="15119" max="15120" width="14.42578125" style="2" customWidth="1"/>
    <col min="15121" max="15121" width="11.7109375" style="2" customWidth="1"/>
    <col min="15122" max="15122" width="13.28515625" style="2" customWidth="1"/>
    <col min="15123" max="15123" width="10.5703125" style="2" bestFit="1" customWidth="1"/>
    <col min="15124" max="15124" width="13.28515625" style="2" customWidth="1"/>
    <col min="15125" max="15361" width="8.7109375" style="2"/>
    <col min="15362" max="15362" width="17.28515625" style="2" customWidth="1"/>
    <col min="15363" max="15363" width="12.5703125" style="2" customWidth="1"/>
    <col min="15364" max="15364" width="13" style="2" customWidth="1"/>
    <col min="15365" max="15365" width="13.42578125" style="2" customWidth="1"/>
    <col min="15366" max="15366" width="19.5703125" style="2" customWidth="1"/>
    <col min="15367" max="15368" width="17.42578125" style="2" customWidth="1"/>
    <col min="15369" max="15369" width="19.5703125" style="2" customWidth="1"/>
    <col min="15370" max="15370" width="15.85546875" style="2" customWidth="1"/>
    <col min="15371" max="15371" width="11.42578125" style="2" customWidth="1"/>
    <col min="15372" max="15374" width="0" style="2" hidden="1" customWidth="1"/>
    <col min="15375" max="15376" width="14.42578125" style="2" customWidth="1"/>
    <col min="15377" max="15377" width="11.7109375" style="2" customWidth="1"/>
    <col min="15378" max="15378" width="13.28515625" style="2" customWidth="1"/>
    <col min="15379" max="15379" width="10.5703125" style="2" bestFit="1" customWidth="1"/>
    <col min="15380" max="15380" width="13.28515625" style="2" customWidth="1"/>
    <col min="15381" max="15617" width="8.7109375" style="2"/>
    <col min="15618" max="15618" width="17.28515625" style="2" customWidth="1"/>
    <col min="15619" max="15619" width="12.5703125" style="2" customWidth="1"/>
    <col min="15620" max="15620" width="13" style="2" customWidth="1"/>
    <col min="15621" max="15621" width="13.42578125" style="2" customWidth="1"/>
    <col min="15622" max="15622" width="19.5703125" style="2" customWidth="1"/>
    <col min="15623" max="15624" width="17.42578125" style="2" customWidth="1"/>
    <col min="15625" max="15625" width="19.5703125" style="2" customWidth="1"/>
    <col min="15626" max="15626" width="15.85546875" style="2" customWidth="1"/>
    <col min="15627" max="15627" width="11.42578125" style="2" customWidth="1"/>
    <col min="15628" max="15630" width="0" style="2" hidden="1" customWidth="1"/>
    <col min="15631" max="15632" width="14.42578125" style="2" customWidth="1"/>
    <col min="15633" max="15633" width="11.7109375" style="2" customWidth="1"/>
    <col min="15634" max="15634" width="13.28515625" style="2" customWidth="1"/>
    <col min="15635" max="15635" width="10.5703125" style="2" bestFit="1" customWidth="1"/>
    <col min="15636" max="15636" width="13.28515625" style="2" customWidth="1"/>
    <col min="15637" max="15873" width="8.7109375" style="2"/>
    <col min="15874" max="15874" width="17.28515625" style="2" customWidth="1"/>
    <col min="15875" max="15875" width="12.5703125" style="2" customWidth="1"/>
    <col min="15876" max="15876" width="13" style="2" customWidth="1"/>
    <col min="15877" max="15877" width="13.42578125" style="2" customWidth="1"/>
    <col min="15878" max="15878" width="19.5703125" style="2" customWidth="1"/>
    <col min="15879" max="15880" width="17.42578125" style="2" customWidth="1"/>
    <col min="15881" max="15881" width="19.5703125" style="2" customWidth="1"/>
    <col min="15882" max="15882" width="15.85546875" style="2" customWidth="1"/>
    <col min="15883" max="15883" width="11.42578125" style="2" customWidth="1"/>
    <col min="15884" max="15886" width="0" style="2" hidden="1" customWidth="1"/>
    <col min="15887" max="15888" width="14.42578125" style="2" customWidth="1"/>
    <col min="15889" max="15889" width="11.7109375" style="2" customWidth="1"/>
    <col min="15890" max="15890" width="13.28515625" style="2" customWidth="1"/>
    <col min="15891" max="15891" width="10.5703125" style="2" bestFit="1" customWidth="1"/>
    <col min="15892" max="15892" width="13.28515625" style="2" customWidth="1"/>
    <col min="15893" max="16129" width="8.7109375" style="2"/>
    <col min="16130" max="16130" width="17.28515625" style="2" customWidth="1"/>
    <col min="16131" max="16131" width="12.5703125" style="2" customWidth="1"/>
    <col min="16132" max="16132" width="13" style="2" customWidth="1"/>
    <col min="16133" max="16133" width="13.42578125" style="2" customWidth="1"/>
    <col min="16134" max="16134" width="19.5703125" style="2" customWidth="1"/>
    <col min="16135" max="16136" width="17.42578125" style="2" customWidth="1"/>
    <col min="16137" max="16137" width="19.5703125" style="2" customWidth="1"/>
    <col min="16138" max="16138" width="15.85546875" style="2" customWidth="1"/>
    <col min="16139" max="16139" width="11.42578125" style="2" customWidth="1"/>
    <col min="16140" max="16142" width="0" style="2" hidden="1" customWidth="1"/>
    <col min="16143" max="16144" width="14.42578125" style="2" customWidth="1"/>
    <col min="16145" max="16145" width="11.7109375" style="2" customWidth="1"/>
    <col min="16146" max="16146" width="13.28515625" style="2" customWidth="1"/>
    <col min="16147" max="16147" width="10.5703125" style="2" bestFit="1" customWidth="1"/>
    <col min="16148" max="16148" width="13.28515625" style="2" customWidth="1"/>
    <col min="16149" max="16384" width="8.7109375" style="2"/>
  </cols>
  <sheetData>
    <row r="2" spans="1:20" ht="21">
      <c r="A2" s="1" t="s">
        <v>0</v>
      </c>
    </row>
    <row r="3" spans="1:20">
      <c r="A3" s="3" t="str">
        <f>'[51]Air Bawah Tanah'!A3</f>
        <v>Bulan: Desember 2019</v>
      </c>
      <c r="P3" s="4"/>
    </row>
    <row r="4" spans="1:20">
      <c r="L4" s="2" t="s">
        <v>1</v>
      </c>
      <c r="M4" s="2" t="s">
        <v>2</v>
      </c>
    </row>
    <row r="5" spans="1:20" ht="32.25" customHeight="1">
      <c r="A5" s="5" t="s">
        <v>3</v>
      </c>
      <c r="B5" s="5" t="s">
        <v>4</v>
      </c>
      <c r="C5" s="5" t="s">
        <v>5</v>
      </c>
      <c r="D5" s="5" t="s">
        <v>25</v>
      </c>
      <c r="E5" s="6" t="s">
        <v>6</v>
      </c>
      <c r="F5" s="7" t="s">
        <v>7</v>
      </c>
      <c r="G5" s="8" t="s">
        <v>8</v>
      </c>
      <c r="H5" s="9" t="s">
        <v>9</v>
      </c>
      <c r="I5" s="10" t="s">
        <v>10</v>
      </c>
      <c r="J5" s="6" t="s">
        <v>11</v>
      </c>
      <c r="L5" s="11">
        <v>3400</v>
      </c>
      <c r="M5" s="11">
        <v>12000</v>
      </c>
      <c r="O5" s="12" t="s">
        <v>12</v>
      </c>
      <c r="P5" s="12"/>
    </row>
    <row r="6" spans="1:20" ht="24.95" customHeight="1">
      <c r="A6" s="256" t="s">
        <v>13</v>
      </c>
      <c r="B6" s="257">
        <v>6.9</v>
      </c>
      <c r="C6" s="258">
        <v>30</v>
      </c>
      <c r="D6" s="265">
        <f>E6*1000/2678400</f>
        <v>7.2554510155316603</v>
      </c>
      <c r="E6" s="259">
        <v>19433</v>
      </c>
      <c r="F6" s="17">
        <v>9275</v>
      </c>
      <c r="G6" s="18">
        <v>200</v>
      </c>
      <c r="H6" s="19">
        <v>825</v>
      </c>
      <c r="I6" s="20">
        <f>(F6*3850)+(G6*16500)+(H6*19500)</f>
        <v>55096250</v>
      </c>
      <c r="J6" s="260">
        <f>I6/E6</f>
        <v>2835.190140482684</v>
      </c>
      <c r="L6" s="11">
        <f>F6*$L$5</f>
        <v>31535000</v>
      </c>
      <c r="M6" s="11">
        <f>G6*$M$5</f>
        <v>2400000</v>
      </c>
      <c r="N6" s="11">
        <f>L6+M6</f>
        <v>33935000</v>
      </c>
      <c r="O6" s="22">
        <f>F6/30</f>
        <v>309.16666666666669</v>
      </c>
      <c r="P6" s="22">
        <f>O6*220</f>
        <v>68016.666666666672</v>
      </c>
      <c r="Q6" s="22">
        <f t="shared" ref="Q6:Q11" si="0">G6/30</f>
        <v>6.666666666666667</v>
      </c>
      <c r="R6" s="22">
        <f t="shared" ref="R6:R11" si="1">Q6*220</f>
        <v>1466.6666666666667</v>
      </c>
      <c r="S6" s="4"/>
    </row>
    <row r="7" spans="1:20" ht="24.95" customHeight="1">
      <c r="A7" s="256" t="s">
        <v>14</v>
      </c>
      <c r="B7" s="261" t="s">
        <v>15</v>
      </c>
      <c r="C7" s="261" t="s">
        <v>15</v>
      </c>
      <c r="D7" s="265" t="s">
        <v>23</v>
      </c>
      <c r="E7" s="259" t="s">
        <v>16</v>
      </c>
      <c r="F7" s="234">
        <v>0</v>
      </c>
      <c r="G7" s="235">
        <v>0</v>
      </c>
      <c r="H7" s="26">
        <v>0</v>
      </c>
      <c r="I7" s="262">
        <f t="shared" ref="I7:I12" si="2">(F7*3850)+(G7*16500)+(H7*19500)</f>
        <v>0</v>
      </c>
      <c r="J7" s="260">
        <v>0</v>
      </c>
      <c r="L7" s="11">
        <f>F7*$L$5</f>
        <v>0</v>
      </c>
      <c r="M7" s="2">
        <v>0</v>
      </c>
      <c r="N7" s="11">
        <f>L7+M7</f>
        <v>0</v>
      </c>
      <c r="O7" s="22"/>
      <c r="P7" s="22"/>
      <c r="Q7" s="22">
        <f t="shared" si="0"/>
        <v>0</v>
      </c>
      <c r="R7" s="22">
        <f t="shared" si="1"/>
        <v>0</v>
      </c>
    </row>
    <row r="8" spans="1:20" ht="24.95" customHeight="1">
      <c r="A8" s="256" t="s">
        <v>17</v>
      </c>
      <c r="B8" s="257">
        <v>7.1</v>
      </c>
      <c r="C8" s="258">
        <v>20</v>
      </c>
      <c r="D8" s="265">
        <f t="shared" ref="D8:D11" si="3">E8*1000/2678400</f>
        <v>64.40412186379929</v>
      </c>
      <c r="E8" s="259">
        <v>172500</v>
      </c>
      <c r="F8" s="234">
        <v>2575</v>
      </c>
      <c r="G8" s="236">
        <v>200</v>
      </c>
      <c r="H8" s="29">
        <v>675</v>
      </c>
      <c r="I8" s="262">
        <f t="shared" si="2"/>
        <v>26376250</v>
      </c>
      <c r="J8" s="260">
        <f>I8/E8</f>
        <v>152.90579710144928</v>
      </c>
      <c r="L8" s="11">
        <f>F8*$L$5</f>
        <v>8755000</v>
      </c>
      <c r="M8" s="11">
        <f>G8*$M$5</f>
        <v>2400000</v>
      </c>
      <c r="N8" s="11">
        <f>L8+M8</f>
        <v>11155000</v>
      </c>
      <c r="O8" s="22">
        <f>F8/30</f>
        <v>85.833333333333329</v>
      </c>
      <c r="P8" s="22">
        <f>O8*220</f>
        <v>18883.333333333332</v>
      </c>
      <c r="Q8" s="22">
        <f t="shared" si="0"/>
        <v>6.666666666666667</v>
      </c>
      <c r="R8" s="22">
        <f t="shared" si="1"/>
        <v>1466.6666666666667</v>
      </c>
    </row>
    <row r="9" spans="1:20" ht="24.95" customHeight="1">
      <c r="A9" s="256" t="s">
        <v>18</v>
      </c>
      <c r="B9" s="257" t="s">
        <v>15</v>
      </c>
      <c r="C9" s="263" t="s">
        <v>15</v>
      </c>
      <c r="D9" s="265" t="s">
        <v>23</v>
      </c>
      <c r="E9" s="259" t="s">
        <v>16</v>
      </c>
      <c r="F9" s="234">
        <v>0</v>
      </c>
      <c r="G9" s="236">
        <v>0</v>
      </c>
      <c r="H9" s="29">
        <v>0</v>
      </c>
      <c r="I9" s="262">
        <f t="shared" si="2"/>
        <v>0</v>
      </c>
      <c r="J9" s="260">
        <v>0</v>
      </c>
      <c r="L9" s="11">
        <f>F9*$L$5</f>
        <v>0</v>
      </c>
      <c r="M9" s="31">
        <v>0</v>
      </c>
      <c r="N9" s="11">
        <f>L9+M9</f>
        <v>0</v>
      </c>
      <c r="O9" s="22"/>
      <c r="P9" s="22"/>
      <c r="Q9" s="22">
        <f t="shared" si="0"/>
        <v>0</v>
      </c>
      <c r="R9" s="22">
        <f t="shared" si="1"/>
        <v>0</v>
      </c>
    </row>
    <row r="10" spans="1:20" ht="24.95" customHeight="1">
      <c r="A10" s="256" t="s">
        <v>19</v>
      </c>
      <c r="B10" s="257">
        <v>6.8</v>
      </c>
      <c r="C10" s="258">
        <v>17</v>
      </c>
      <c r="D10" s="265">
        <f t="shared" si="3"/>
        <v>3.9407855436081243</v>
      </c>
      <c r="E10" s="264">
        <v>10555</v>
      </c>
      <c r="F10" s="234">
        <v>825</v>
      </c>
      <c r="G10" s="236">
        <v>0</v>
      </c>
      <c r="H10" s="29">
        <v>125</v>
      </c>
      <c r="I10" s="262">
        <f t="shared" si="2"/>
        <v>5613750</v>
      </c>
      <c r="J10" s="260">
        <f>I10/E10</f>
        <v>531.85693983893884</v>
      </c>
      <c r="L10" s="11">
        <f>F10*$L$5</f>
        <v>2805000</v>
      </c>
      <c r="M10" s="31"/>
      <c r="N10" s="11"/>
      <c r="O10" s="22">
        <f>F10/30</f>
        <v>27.5</v>
      </c>
      <c r="P10" s="22">
        <f>O10*220</f>
        <v>6050</v>
      </c>
      <c r="Q10" s="22">
        <f t="shared" si="0"/>
        <v>0</v>
      </c>
      <c r="R10" s="22">
        <f t="shared" si="1"/>
        <v>0</v>
      </c>
    </row>
    <row r="11" spans="1:20" ht="24.95" customHeight="1">
      <c r="A11" s="256" t="s">
        <v>20</v>
      </c>
      <c r="B11" s="257">
        <v>6.6</v>
      </c>
      <c r="C11" s="258">
        <v>20</v>
      </c>
      <c r="D11" s="265">
        <f t="shared" si="3"/>
        <v>114.153972520908</v>
      </c>
      <c r="E11" s="264">
        <v>305750</v>
      </c>
      <c r="F11" s="238">
        <v>19325</v>
      </c>
      <c r="G11" s="239">
        <v>4600</v>
      </c>
      <c r="H11" s="29">
        <v>6650</v>
      </c>
      <c r="I11" s="262">
        <f t="shared" si="2"/>
        <v>279976250</v>
      </c>
      <c r="J11" s="260">
        <f>I11/E11</f>
        <v>915.70318887980375</v>
      </c>
      <c r="L11" s="11"/>
      <c r="M11" s="31"/>
      <c r="N11" s="11"/>
      <c r="O11" s="22">
        <f>F11/30</f>
        <v>644.16666666666663</v>
      </c>
      <c r="P11" s="22">
        <f>O11*220</f>
        <v>141716.66666666666</v>
      </c>
      <c r="Q11" s="22">
        <f t="shared" si="0"/>
        <v>153.33333333333334</v>
      </c>
      <c r="R11" s="22">
        <f t="shared" si="1"/>
        <v>33733.333333333336</v>
      </c>
    </row>
    <row r="12" spans="1:20" ht="24.95" customHeight="1">
      <c r="A12" s="256" t="s">
        <v>21</v>
      </c>
      <c r="B12" s="261" t="s">
        <v>15</v>
      </c>
      <c r="C12" s="261" t="s">
        <v>15</v>
      </c>
      <c r="D12" s="265" t="s">
        <v>23</v>
      </c>
      <c r="E12" s="264" t="s">
        <v>16</v>
      </c>
      <c r="F12" s="238">
        <v>0</v>
      </c>
      <c r="G12" s="239">
        <v>0</v>
      </c>
      <c r="H12" s="35">
        <v>0</v>
      </c>
      <c r="I12" s="262">
        <f t="shared" si="2"/>
        <v>0</v>
      </c>
      <c r="J12" s="260">
        <v>0</v>
      </c>
      <c r="L12" s="11">
        <f>F11*$L$5</f>
        <v>65705000</v>
      </c>
      <c r="M12" s="31"/>
      <c r="N12" s="11"/>
      <c r="O12" s="22"/>
      <c r="P12" s="22">
        <f>SUM(P6:P11)</f>
        <v>234666.66666666666</v>
      </c>
      <c r="Q12" s="12"/>
      <c r="R12" s="22">
        <f>SUM(R6:R11)</f>
        <v>36666.666666666672</v>
      </c>
    </row>
    <row r="13" spans="1:20" ht="24.95" customHeight="1">
      <c r="A13" s="36" t="s">
        <v>22</v>
      </c>
      <c r="B13" s="37">
        <f>AVERAGE(B6:B11)</f>
        <v>6.85</v>
      </c>
      <c r="C13" s="38">
        <f>AVERAGE(C6:C11)</f>
        <v>21.75</v>
      </c>
      <c r="D13" s="37">
        <f>AVERAGE(D6:D12)</f>
        <v>47.438582735961774</v>
      </c>
      <c r="E13" s="39">
        <f>SUM(E6:E11)</f>
        <v>508238</v>
      </c>
      <c r="F13" s="39">
        <f>SUM(F6:F12)</f>
        <v>32000</v>
      </c>
      <c r="G13" s="39">
        <f>SUM(G6:G12)</f>
        <v>5000</v>
      </c>
      <c r="H13" s="39">
        <f>SUM(H6:H12)</f>
        <v>8275</v>
      </c>
      <c r="I13" s="40">
        <f>SUM(I6:I12)</f>
        <v>367062500</v>
      </c>
      <c r="J13" s="40">
        <f>I13/E13</f>
        <v>722.22561083586822</v>
      </c>
      <c r="O13" s="41"/>
      <c r="Q13" s="12"/>
      <c r="R13" s="12"/>
    </row>
    <row r="14" spans="1:20">
      <c r="N14" s="42"/>
      <c r="Q14" s="12"/>
      <c r="R14" s="12"/>
      <c r="T14" s="43"/>
    </row>
    <row r="15" spans="1:20">
      <c r="E15" s="44"/>
      <c r="F15" s="45">
        <f>F13*3850</f>
        <v>123200000</v>
      </c>
      <c r="G15" s="22">
        <f>G13*16500</f>
        <v>82500000</v>
      </c>
      <c r="H15" s="22"/>
      <c r="I15" s="45">
        <f>F15+G15</f>
        <v>205700000</v>
      </c>
      <c r="T15" s="4"/>
    </row>
    <row r="16" spans="1:20">
      <c r="F16" s="12"/>
      <c r="G16" s="12"/>
      <c r="H16" s="12"/>
      <c r="I16" s="46">
        <f>I15/E13</f>
        <v>404.73164147505696</v>
      </c>
    </row>
  </sheetData>
  <sheetProtection selectLockedCells="1" selectUnlockedCells="1"/>
  <pageMargins left="0.7" right="0.7" top="0.75" bottom="0.75" header="0.51180555555555551" footer="0.51180555555555551"/>
  <pageSetup firstPageNumber="0" orientation="portrait" horizontalDpi="300" verticalDpi="300" r:id="rId1"/>
  <headerFooter alignWithMargins="0"/>
  <legacy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2:W16"/>
  <sheetViews>
    <sheetView zoomScale="87" zoomScaleNormal="87" workbookViewId="0">
      <selection activeCell="C19" sqref="C19"/>
    </sheetView>
  </sheetViews>
  <sheetFormatPr defaultRowHeight="15"/>
  <cols>
    <col min="1" max="1" width="17.28515625" style="203" customWidth="1"/>
    <col min="2" max="2" width="12.5703125" style="203" customWidth="1"/>
    <col min="3" max="3" width="13" style="203" customWidth="1"/>
    <col min="4" max="4" width="18.5703125" style="203" bestFit="1" customWidth="1"/>
    <col min="5" max="5" width="13.42578125" style="203" customWidth="1"/>
    <col min="6" max="6" width="19.5703125" style="203" customWidth="1"/>
    <col min="7" max="7" width="17.42578125" style="203" customWidth="1"/>
    <col min="8" max="8" width="19.5703125" style="203" customWidth="1"/>
    <col min="9" max="9" width="15.85546875" style="203" customWidth="1"/>
    <col min="10" max="10" width="11.42578125" style="203" customWidth="1"/>
    <col min="11" max="13" width="0" style="203" hidden="1" customWidth="1"/>
    <col min="14" max="15" width="14.42578125" style="203" customWidth="1"/>
    <col min="16" max="16" width="11.7109375" style="203" customWidth="1"/>
    <col min="17" max="17" width="13.28515625" style="203" customWidth="1"/>
    <col min="18" max="18" width="8.7109375" style="203" customWidth="1"/>
    <col min="19" max="19" width="13.28515625" style="203" customWidth="1"/>
    <col min="20" max="257" width="9.140625" style="203"/>
    <col min="258" max="258" width="17.28515625" style="203" customWidth="1"/>
    <col min="259" max="259" width="12.5703125" style="203" customWidth="1"/>
    <col min="260" max="260" width="13" style="203" customWidth="1"/>
    <col min="261" max="261" width="13.42578125" style="203" customWidth="1"/>
    <col min="262" max="262" width="19.5703125" style="203" customWidth="1"/>
    <col min="263" max="263" width="17.42578125" style="203" customWidth="1"/>
    <col min="264" max="264" width="19.5703125" style="203" customWidth="1"/>
    <col min="265" max="265" width="15.85546875" style="203" customWidth="1"/>
    <col min="266" max="266" width="11.42578125" style="203" customWidth="1"/>
    <col min="267" max="269" width="0" style="203" hidden="1" customWidth="1"/>
    <col min="270" max="271" width="14.42578125" style="203" customWidth="1"/>
    <col min="272" max="272" width="11.7109375" style="203" customWidth="1"/>
    <col min="273" max="273" width="13.28515625" style="203" customWidth="1"/>
    <col min="274" max="274" width="8.7109375" style="203" customWidth="1"/>
    <col min="275" max="275" width="13.28515625" style="203" customWidth="1"/>
    <col min="276" max="513" width="9.140625" style="203"/>
    <col min="514" max="514" width="17.28515625" style="203" customWidth="1"/>
    <col min="515" max="515" width="12.5703125" style="203" customWidth="1"/>
    <col min="516" max="516" width="13" style="203" customWidth="1"/>
    <col min="517" max="517" width="13.42578125" style="203" customWidth="1"/>
    <col min="518" max="518" width="19.5703125" style="203" customWidth="1"/>
    <col min="519" max="519" width="17.42578125" style="203" customWidth="1"/>
    <col min="520" max="520" width="19.5703125" style="203" customWidth="1"/>
    <col min="521" max="521" width="15.85546875" style="203" customWidth="1"/>
    <col min="522" max="522" width="11.42578125" style="203" customWidth="1"/>
    <col min="523" max="525" width="0" style="203" hidden="1" customWidth="1"/>
    <col min="526" max="527" width="14.42578125" style="203" customWidth="1"/>
    <col min="528" max="528" width="11.7109375" style="203" customWidth="1"/>
    <col min="529" max="529" width="13.28515625" style="203" customWidth="1"/>
    <col min="530" max="530" width="8.7109375" style="203" customWidth="1"/>
    <col min="531" max="531" width="13.28515625" style="203" customWidth="1"/>
    <col min="532" max="769" width="9.140625" style="203"/>
    <col min="770" max="770" width="17.28515625" style="203" customWidth="1"/>
    <col min="771" max="771" width="12.5703125" style="203" customWidth="1"/>
    <col min="772" max="772" width="13" style="203" customWidth="1"/>
    <col min="773" max="773" width="13.42578125" style="203" customWidth="1"/>
    <col min="774" max="774" width="19.5703125" style="203" customWidth="1"/>
    <col min="775" max="775" width="17.42578125" style="203" customWidth="1"/>
    <col min="776" max="776" width="19.5703125" style="203" customWidth="1"/>
    <col min="777" max="777" width="15.85546875" style="203" customWidth="1"/>
    <col min="778" max="778" width="11.42578125" style="203" customWidth="1"/>
    <col min="779" max="781" width="0" style="203" hidden="1" customWidth="1"/>
    <col min="782" max="783" width="14.42578125" style="203" customWidth="1"/>
    <col min="784" max="784" width="11.7109375" style="203" customWidth="1"/>
    <col min="785" max="785" width="13.28515625" style="203" customWidth="1"/>
    <col min="786" max="786" width="8.7109375" style="203" customWidth="1"/>
    <col min="787" max="787" width="13.28515625" style="203" customWidth="1"/>
    <col min="788" max="1025" width="9.140625" style="203"/>
    <col min="1026" max="1026" width="17.28515625" style="203" customWidth="1"/>
    <col min="1027" max="1027" width="12.5703125" style="203" customWidth="1"/>
    <col min="1028" max="1028" width="13" style="203" customWidth="1"/>
    <col min="1029" max="1029" width="13.42578125" style="203" customWidth="1"/>
    <col min="1030" max="1030" width="19.5703125" style="203" customWidth="1"/>
    <col min="1031" max="1031" width="17.42578125" style="203" customWidth="1"/>
    <col min="1032" max="1032" width="19.5703125" style="203" customWidth="1"/>
    <col min="1033" max="1033" width="15.85546875" style="203" customWidth="1"/>
    <col min="1034" max="1034" width="11.42578125" style="203" customWidth="1"/>
    <col min="1035" max="1037" width="0" style="203" hidden="1" customWidth="1"/>
    <col min="1038" max="1039" width="14.42578125" style="203" customWidth="1"/>
    <col min="1040" max="1040" width="11.7109375" style="203" customWidth="1"/>
    <col min="1041" max="1041" width="13.28515625" style="203" customWidth="1"/>
    <col min="1042" max="1042" width="8.7109375" style="203" customWidth="1"/>
    <col min="1043" max="1043" width="13.28515625" style="203" customWidth="1"/>
    <col min="1044" max="1281" width="9.140625" style="203"/>
    <col min="1282" max="1282" width="17.28515625" style="203" customWidth="1"/>
    <col min="1283" max="1283" width="12.5703125" style="203" customWidth="1"/>
    <col min="1284" max="1284" width="13" style="203" customWidth="1"/>
    <col min="1285" max="1285" width="13.42578125" style="203" customWidth="1"/>
    <col min="1286" max="1286" width="19.5703125" style="203" customWidth="1"/>
    <col min="1287" max="1287" width="17.42578125" style="203" customWidth="1"/>
    <col min="1288" max="1288" width="19.5703125" style="203" customWidth="1"/>
    <col min="1289" max="1289" width="15.85546875" style="203" customWidth="1"/>
    <col min="1290" max="1290" width="11.42578125" style="203" customWidth="1"/>
    <col min="1291" max="1293" width="0" style="203" hidden="1" customWidth="1"/>
    <col min="1294" max="1295" width="14.42578125" style="203" customWidth="1"/>
    <col min="1296" max="1296" width="11.7109375" style="203" customWidth="1"/>
    <col min="1297" max="1297" width="13.28515625" style="203" customWidth="1"/>
    <col min="1298" max="1298" width="8.7109375" style="203" customWidth="1"/>
    <col min="1299" max="1299" width="13.28515625" style="203" customWidth="1"/>
    <col min="1300" max="1537" width="9.140625" style="203"/>
    <col min="1538" max="1538" width="17.28515625" style="203" customWidth="1"/>
    <col min="1539" max="1539" width="12.5703125" style="203" customWidth="1"/>
    <col min="1540" max="1540" width="13" style="203" customWidth="1"/>
    <col min="1541" max="1541" width="13.42578125" style="203" customWidth="1"/>
    <col min="1542" max="1542" width="19.5703125" style="203" customWidth="1"/>
    <col min="1543" max="1543" width="17.42578125" style="203" customWidth="1"/>
    <col min="1544" max="1544" width="19.5703125" style="203" customWidth="1"/>
    <col min="1545" max="1545" width="15.85546875" style="203" customWidth="1"/>
    <col min="1546" max="1546" width="11.42578125" style="203" customWidth="1"/>
    <col min="1547" max="1549" width="0" style="203" hidden="1" customWidth="1"/>
    <col min="1550" max="1551" width="14.42578125" style="203" customWidth="1"/>
    <col min="1552" max="1552" width="11.7109375" style="203" customWidth="1"/>
    <col min="1553" max="1553" width="13.28515625" style="203" customWidth="1"/>
    <col min="1554" max="1554" width="8.7109375" style="203" customWidth="1"/>
    <col min="1555" max="1555" width="13.28515625" style="203" customWidth="1"/>
    <col min="1556" max="1793" width="9.140625" style="203"/>
    <col min="1794" max="1794" width="17.28515625" style="203" customWidth="1"/>
    <col min="1795" max="1795" width="12.5703125" style="203" customWidth="1"/>
    <col min="1796" max="1796" width="13" style="203" customWidth="1"/>
    <col min="1797" max="1797" width="13.42578125" style="203" customWidth="1"/>
    <col min="1798" max="1798" width="19.5703125" style="203" customWidth="1"/>
    <col min="1799" max="1799" width="17.42578125" style="203" customWidth="1"/>
    <col min="1800" max="1800" width="19.5703125" style="203" customWidth="1"/>
    <col min="1801" max="1801" width="15.85546875" style="203" customWidth="1"/>
    <col min="1802" max="1802" width="11.42578125" style="203" customWidth="1"/>
    <col min="1803" max="1805" width="0" style="203" hidden="1" customWidth="1"/>
    <col min="1806" max="1807" width="14.42578125" style="203" customWidth="1"/>
    <col min="1808" max="1808" width="11.7109375" style="203" customWidth="1"/>
    <col min="1809" max="1809" width="13.28515625" style="203" customWidth="1"/>
    <col min="1810" max="1810" width="8.7109375" style="203" customWidth="1"/>
    <col min="1811" max="1811" width="13.28515625" style="203" customWidth="1"/>
    <col min="1812" max="2049" width="9.140625" style="203"/>
    <col min="2050" max="2050" width="17.28515625" style="203" customWidth="1"/>
    <col min="2051" max="2051" width="12.5703125" style="203" customWidth="1"/>
    <col min="2052" max="2052" width="13" style="203" customWidth="1"/>
    <col min="2053" max="2053" width="13.42578125" style="203" customWidth="1"/>
    <col min="2054" max="2054" width="19.5703125" style="203" customWidth="1"/>
    <col min="2055" max="2055" width="17.42578125" style="203" customWidth="1"/>
    <col min="2056" max="2056" width="19.5703125" style="203" customWidth="1"/>
    <col min="2057" max="2057" width="15.85546875" style="203" customWidth="1"/>
    <col min="2058" max="2058" width="11.42578125" style="203" customWidth="1"/>
    <col min="2059" max="2061" width="0" style="203" hidden="1" customWidth="1"/>
    <col min="2062" max="2063" width="14.42578125" style="203" customWidth="1"/>
    <col min="2064" max="2064" width="11.7109375" style="203" customWidth="1"/>
    <col min="2065" max="2065" width="13.28515625" style="203" customWidth="1"/>
    <col min="2066" max="2066" width="8.7109375" style="203" customWidth="1"/>
    <col min="2067" max="2067" width="13.28515625" style="203" customWidth="1"/>
    <col min="2068" max="2305" width="9.140625" style="203"/>
    <col min="2306" max="2306" width="17.28515625" style="203" customWidth="1"/>
    <col min="2307" max="2307" width="12.5703125" style="203" customWidth="1"/>
    <col min="2308" max="2308" width="13" style="203" customWidth="1"/>
    <col min="2309" max="2309" width="13.42578125" style="203" customWidth="1"/>
    <col min="2310" max="2310" width="19.5703125" style="203" customWidth="1"/>
    <col min="2311" max="2311" width="17.42578125" style="203" customWidth="1"/>
    <col min="2312" max="2312" width="19.5703125" style="203" customWidth="1"/>
    <col min="2313" max="2313" width="15.85546875" style="203" customWidth="1"/>
    <col min="2314" max="2314" width="11.42578125" style="203" customWidth="1"/>
    <col min="2315" max="2317" width="0" style="203" hidden="1" customWidth="1"/>
    <col min="2318" max="2319" width="14.42578125" style="203" customWidth="1"/>
    <col min="2320" max="2320" width="11.7109375" style="203" customWidth="1"/>
    <col min="2321" max="2321" width="13.28515625" style="203" customWidth="1"/>
    <col min="2322" max="2322" width="8.7109375" style="203" customWidth="1"/>
    <col min="2323" max="2323" width="13.28515625" style="203" customWidth="1"/>
    <col min="2324" max="2561" width="9.140625" style="203"/>
    <col min="2562" max="2562" width="17.28515625" style="203" customWidth="1"/>
    <col min="2563" max="2563" width="12.5703125" style="203" customWidth="1"/>
    <col min="2564" max="2564" width="13" style="203" customWidth="1"/>
    <col min="2565" max="2565" width="13.42578125" style="203" customWidth="1"/>
    <col min="2566" max="2566" width="19.5703125" style="203" customWidth="1"/>
    <col min="2567" max="2567" width="17.42578125" style="203" customWidth="1"/>
    <col min="2568" max="2568" width="19.5703125" style="203" customWidth="1"/>
    <col min="2569" max="2569" width="15.85546875" style="203" customWidth="1"/>
    <col min="2570" max="2570" width="11.42578125" style="203" customWidth="1"/>
    <col min="2571" max="2573" width="0" style="203" hidden="1" customWidth="1"/>
    <col min="2574" max="2575" width="14.42578125" style="203" customWidth="1"/>
    <col min="2576" max="2576" width="11.7109375" style="203" customWidth="1"/>
    <col min="2577" max="2577" width="13.28515625" style="203" customWidth="1"/>
    <col min="2578" max="2578" width="8.7109375" style="203" customWidth="1"/>
    <col min="2579" max="2579" width="13.28515625" style="203" customWidth="1"/>
    <col min="2580" max="2817" width="9.140625" style="203"/>
    <col min="2818" max="2818" width="17.28515625" style="203" customWidth="1"/>
    <col min="2819" max="2819" width="12.5703125" style="203" customWidth="1"/>
    <col min="2820" max="2820" width="13" style="203" customWidth="1"/>
    <col min="2821" max="2821" width="13.42578125" style="203" customWidth="1"/>
    <col min="2822" max="2822" width="19.5703125" style="203" customWidth="1"/>
    <col min="2823" max="2823" width="17.42578125" style="203" customWidth="1"/>
    <col min="2824" max="2824" width="19.5703125" style="203" customWidth="1"/>
    <col min="2825" max="2825" width="15.85546875" style="203" customWidth="1"/>
    <col min="2826" max="2826" width="11.42578125" style="203" customWidth="1"/>
    <col min="2827" max="2829" width="0" style="203" hidden="1" customWidth="1"/>
    <col min="2830" max="2831" width="14.42578125" style="203" customWidth="1"/>
    <col min="2832" max="2832" width="11.7109375" style="203" customWidth="1"/>
    <col min="2833" max="2833" width="13.28515625" style="203" customWidth="1"/>
    <col min="2834" max="2834" width="8.7109375" style="203" customWidth="1"/>
    <col min="2835" max="2835" width="13.28515625" style="203" customWidth="1"/>
    <col min="2836" max="3073" width="9.140625" style="203"/>
    <col min="3074" max="3074" width="17.28515625" style="203" customWidth="1"/>
    <col min="3075" max="3075" width="12.5703125" style="203" customWidth="1"/>
    <col min="3076" max="3076" width="13" style="203" customWidth="1"/>
    <col min="3077" max="3077" width="13.42578125" style="203" customWidth="1"/>
    <col min="3078" max="3078" width="19.5703125" style="203" customWidth="1"/>
    <col min="3079" max="3079" width="17.42578125" style="203" customWidth="1"/>
    <col min="3080" max="3080" width="19.5703125" style="203" customWidth="1"/>
    <col min="3081" max="3081" width="15.85546875" style="203" customWidth="1"/>
    <col min="3082" max="3082" width="11.42578125" style="203" customWidth="1"/>
    <col min="3083" max="3085" width="0" style="203" hidden="1" customWidth="1"/>
    <col min="3086" max="3087" width="14.42578125" style="203" customWidth="1"/>
    <col min="3088" max="3088" width="11.7109375" style="203" customWidth="1"/>
    <col min="3089" max="3089" width="13.28515625" style="203" customWidth="1"/>
    <col min="3090" max="3090" width="8.7109375" style="203" customWidth="1"/>
    <col min="3091" max="3091" width="13.28515625" style="203" customWidth="1"/>
    <col min="3092" max="3329" width="9.140625" style="203"/>
    <col min="3330" max="3330" width="17.28515625" style="203" customWidth="1"/>
    <col min="3331" max="3331" width="12.5703125" style="203" customWidth="1"/>
    <col min="3332" max="3332" width="13" style="203" customWidth="1"/>
    <col min="3333" max="3333" width="13.42578125" style="203" customWidth="1"/>
    <col min="3334" max="3334" width="19.5703125" style="203" customWidth="1"/>
    <col min="3335" max="3335" width="17.42578125" style="203" customWidth="1"/>
    <col min="3336" max="3336" width="19.5703125" style="203" customWidth="1"/>
    <col min="3337" max="3337" width="15.85546875" style="203" customWidth="1"/>
    <col min="3338" max="3338" width="11.42578125" style="203" customWidth="1"/>
    <col min="3339" max="3341" width="0" style="203" hidden="1" customWidth="1"/>
    <col min="3342" max="3343" width="14.42578125" style="203" customWidth="1"/>
    <col min="3344" max="3344" width="11.7109375" style="203" customWidth="1"/>
    <col min="3345" max="3345" width="13.28515625" style="203" customWidth="1"/>
    <col min="3346" max="3346" width="8.7109375" style="203" customWidth="1"/>
    <col min="3347" max="3347" width="13.28515625" style="203" customWidth="1"/>
    <col min="3348" max="3585" width="9.140625" style="203"/>
    <col min="3586" max="3586" width="17.28515625" style="203" customWidth="1"/>
    <col min="3587" max="3587" width="12.5703125" style="203" customWidth="1"/>
    <col min="3588" max="3588" width="13" style="203" customWidth="1"/>
    <col min="3589" max="3589" width="13.42578125" style="203" customWidth="1"/>
    <col min="3590" max="3590" width="19.5703125" style="203" customWidth="1"/>
    <col min="3591" max="3591" width="17.42578125" style="203" customWidth="1"/>
    <col min="3592" max="3592" width="19.5703125" style="203" customWidth="1"/>
    <col min="3593" max="3593" width="15.85546875" style="203" customWidth="1"/>
    <col min="3594" max="3594" width="11.42578125" style="203" customWidth="1"/>
    <col min="3595" max="3597" width="0" style="203" hidden="1" customWidth="1"/>
    <col min="3598" max="3599" width="14.42578125" style="203" customWidth="1"/>
    <col min="3600" max="3600" width="11.7109375" style="203" customWidth="1"/>
    <col min="3601" max="3601" width="13.28515625" style="203" customWidth="1"/>
    <col min="3602" max="3602" width="8.7109375" style="203" customWidth="1"/>
    <col min="3603" max="3603" width="13.28515625" style="203" customWidth="1"/>
    <col min="3604" max="3841" width="9.140625" style="203"/>
    <col min="3842" max="3842" width="17.28515625" style="203" customWidth="1"/>
    <col min="3843" max="3843" width="12.5703125" style="203" customWidth="1"/>
    <col min="3844" max="3844" width="13" style="203" customWidth="1"/>
    <col min="3845" max="3845" width="13.42578125" style="203" customWidth="1"/>
    <col min="3846" max="3846" width="19.5703125" style="203" customWidth="1"/>
    <col min="3847" max="3847" width="17.42578125" style="203" customWidth="1"/>
    <col min="3848" max="3848" width="19.5703125" style="203" customWidth="1"/>
    <col min="3849" max="3849" width="15.85546875" style="203" customWidth="1"/>
    <col min="3850" max="3850" width="11.42578125" style="203" customWidth="1"/>
    <col min="3851" max="3853" width="0" style="203" hidden="1" customWidth="1"/>
    <col min="3854" max="3855" width="14.42578125" style="203" customWidth="1"/>
    <col min="3856" max="3856" width="11.7109375" style="203" customWidth="1"/>
    <col min="3857" max="3857" width="13.28515625" style="203" customWidth="1"/>
    <col min="3858" max="3858" width="8.7109375" style="203" customWidth="1"/>
    <col min="3859" max="3859" width="13.28515625" style="203" customWidth="1"/>
    <col min="3860" max="4097" width="9.140625" style="203"/>
    <col min="4098" max="4098" width="17.28515625" style="203" customWidth="1"/>
    <col min="4099" max="4099" width="12.5703125" style="203" customWidth="1"/>
    <col min="4100" max="4100" width="13" style="203" customWidth="1"/>
    <col min="4101" max="4101" width="13.42578125" style="203" customWidth="1"/>
    <col min="4102" max="4102" width="19.5703125" style="203" customWidth="1"/>
    <col min="4103" max="4103" width="17.42578125" style="203" customWidth="1"/>
    <col min="4104" max="4104" width="19.5703125" style="203" customWidth="1"/>
    <col min="4105" max="4105" width="15.85546875" style="203" customWidth="1"/>
    <col min="4106" max="4106" width="11.42578125" style="203" customWidth="1"/>
    <col min="4107" max="4109" width="0" style="203" hidden="1" customWidth="1"/>
    <col min="4110" max="4111" width="14.42578125" style="203" customWidth="1"/>
    <col min="4112" max="4112" width="11.7109375" style="203" customWidth="1"/>
    <col min="4113" max="4113" width="13.28515625" style="203" customWidth="1"/>
    <col min="4114" max="4114" width="8.7109375" style="203" customWidth="1"/>
    <col min="4115" max="4115" width="13.28515625" style="203" customWidth="1"/>
    <col min="4116" max="4353" width="9.140625" style="203"/>
    <col min="4354" max="4354" width="17.28515625" style="203" customWidth="1"/>
    <col min="4355" max="4355" width="12.5703125" style="203" customWidth="1"/>
    <col min="4356" max="4356" width="13" style="203" customWidth="1"/>
    <col min="4357" max="4357" width="13.42578125" style="203" customWidth="1"/>
    <col min="4358" max="4358" width="19.5703125" style="203" customWidth="1"/>
    <col min="4359" max="4359" width="17.42578125" style="203" customWidth="1"/>
    <col min="4360" max="4360" width="19.5703125" style="203" customWidth="1"/>
    <col min="4361" max="4361" width="15.85546875" style="203" customWidth="1"/>
    <col min="4362" max="4362" width="11.42578125" style="203" customWidth="1"/>
    <col min="4363" max="4365" width="0" style="203" hidden="1" customWidth="1"/>
    <col min="4366" max="4367" width="14.42578125" style="203" customWidth="1"/>
    <col min="4368" max="4368" width="11.7109375" style="203" customWidth="1"/>
    <col min="4369" max="4369" width="13.28515625" style="203" customWidth="1"/>
    <col min="4370" max="4370" width="8.7109375" style="203" customWidth="1"/>
    <col min="4371" max="4371" width="13.28515625" style="203" customWidth="1"/>
    <col min="4372" max="4609" width="9.140625" style="203"/>
    <col min="4610" max="4610" width="17.28515625" style="203" customWidth="1"/>
    <col min="4611" max="4611" width="12.5703125" style="203" customWidth="1"/>
    <col min="4612" max="4612" width="13" style="203" customWidth="1"/>
    <col min="4613" max="4613" width="13.42578125" style="203" customWidth="1"/>
    <col min="4614" max="4614" width="19.5703125" style="203" customWidth="1"/>
    <col min="4615" max="4615" width="17.42578125" style="203" customWidth="1"/>
    <col min="4616" max="4616" width="19.5703125" style="203" customWidth="1"/>
    <col min="4617" max="4617" width="15.85546875" style="203" customWidth="1"/>
    <col min="4618" max="4618" width="11.42578125" style="203" customWidth="1"/>
    <col min="4619" max="4621" width="0" style="203" hidden="1" customWidth="1"/>
    <col min="4622" max="4623" width="14.42578125" style="203" customWidth="1"/>
    <col min="4624" max="4624" width="11.7109375" style="203" customWidth="1"/>
    <col min="4625" max="4625" width="13.28515625" style="203" customWidth="1"/>
    <col min="4626" max="4626" width="8.7109375" style="203" customWidth="1"/>
    <col min="4627" max="4627" width="13.28515625" style="203" customWidth="1"/>
    <col min="4628" max="4865" width="9.140625" style="203"/>
    <col min="4866" max="4866" width="17.28515625" style="203" customWidth="1"/>
    <col min="4867" max="4867" width="12.5703125" style="203" customWidth="1"/>
    <col min="4868" max="4868" width="13" style="203" customWidth="1"/>
    <col min="4869" max="4869" width="13.42578125" style="203" customWidth="1"/>
    <col min="4870" max="4870" width="19.5703125" style="203" customWidth="1"/>
    <col min="4871" max="4871" width="17.42578125" style="203" customWidth="1"/>
    <col min="4872" max="4872" width="19.5703125" style="203" customWidth="1"/>
    <col min="4873" max="4873" width="15.85546875" style="203" customWidth="1"/>
    <col min="4874" max="4874" width="11.42578125" style="203" customWidth="1"/>
    <col min="4875" max="4877" width="0" style="203" hidden="1" customWidth="1"/>
    <col min="4878" max="4879" width="14.42578125" style="203" customWidth="1"/>
    <col min="4880" max="4880" width="11.7109375" style="203" customWidth="1"/>
    <col min="4881" max="4881" width="13.28515625" style="203" customWidth="1"/>
    <col min="4882" max="4882" width="8.7109375" style="203" customWidth="1"/>
    <col min="4883" max="4883" width="13.28515625" style="203" customWidth="1"/>
    <col min="4884" max="5121" width="9.140625" style="203"/>
    <col min="5122" max="5122" width="17.28515625" style="203" customWidth="1"/>
    <col min="5123" max="5123" width="12.5703125" style="203" customWidth="1"/>
    <col min="5124" max="5124" width="13" style="203" customWidth="1"/>
    <col min="5125" max="5125" width="13.42578125" style="203" customWidth="1"/>
    <col min="5126" max="5126" width="19.5703125" style="203" customWidth="1"/>
    <col min="5127" max="5127" width="17.42578125" style="203" customWidth="1"/>
    <col min="5128" max="5128" width="19.5703125" style="203" customWidth="1"/>
    <col min="5129" max="5129" width="15.85546875" style="203" customWidth="1"/>
    <col min="5130" max="5130" width="11.42578125" style="203" customWidth="1"/>
    <col min="5131" max="5133" width="0" style="203" hidden="1" customWidth="1"/>
    <col min="5134" max="5135" width="14.42578125" style="203" customWidth="1"/>
    <col min="5136" max="5136" width="11.7109375" style="203" customWidth="1"/>
    <col min="5137" max="5137" width="13.28515625" style="203" customWidth="1"/>
    <col min="5138" max="5138" width="8.7109375" style="203" customWidth="1"/>
    <col min="5139" max="5139" width="13.28515625" style="203" customWidth="1"/>
    <col min="5140" max="5377" width="9.140625" style="203"/>
    <col min="5378" max="5378" width="17.28515625" style="203" customWidth="1"/>
    <col min="5379" max="5379" width="12.5703125" style="203" customWidth="1"/>
    <col min="5380" max="5380" width="13" style="203" customWidth="1"/>
    <col min="5381" max="5381" width="13.42578125" style="203" customWidth="1"/>
    <col min="5382" max="5382" width="19.5703125" style="203" customWidth="1"/>
    <col min="5383" max="5383" width="17.42578125" style="203" customWidth="1"/>
    <col min="5384" max="5384" width="19.5703125" style="203" customWidth="1"/>
    <col min="5385" max="5385" width="15.85546875" style="203" customWidth="1"/>
    <col min="5386" max="5386" width="11.42578125" style="203" customWidth="1"/>
    <col min="5387" max="5389" width="0" style="203" hidden="1" customWidth="1"/>
    <col min="5390" max="5391" width="14.42578125" style="203" customWidth="1"/>
    <col min="5392" max="5392" width="11.7109375" style="203" customWidth="1"/>
    <col min="5393" max="5393" width="13.28515625" style="203" customWidth="1"/>
    <col min="5394" max="5394" width="8.7109375" style="203" customWidth="1"/>
    <col min="5395" max="5395" width="13.28515625" style="203" customWidth="1"/>
    <col min="5396" max="5633" width="9.140625" style="203"/>
    <col min="5634" max="5634" width="17.28515625" style="203" customWidth="1"/>
    <col min="5635" max="5635" width="12.5703125" style="203" customWidth="1"/>
    <col min="5636" max="5636" width="13" style="203" customWidth="1"/>
    <col min="5637" max="5637" width="13.42578125" style="203" customWidth="1"/>
    <col min="5638" max="5638" width="19.5703125" style="203" customWidth="1"/>
    <col min="5639" max="5639" width="17.42578125" style="203" customWidth="1"/>
    <col min="5640" max="5640" width="19.5703125" style="203" customWidth="1"/>
    <col min="5641" max="5641" width="15.85546875" style="203" customWidth="1"/>
    <col min="5642" max="5642" width="11.42578125" style="203" customWidth="1"/>
    <col min="5643" max="5645" width="0" style="203" hidden="1" customWidth="1"/>
    <col min="5646" max="5647" width="14.42578125" style="203" customWidth="1"/>
    <col min="5648" max="5648" width="11.7109375" style="203" customWidth="1"/>
    <col min="5649" max="5649" width="13.28515625" style="203" customWidth="1"/>
    <col min="5650" max="5650" width="8.7109375" style="203" customWidth="1"/>
    <col min="5651" max="5651" width="13.28515625" style="203" customWidth="1"/>
    <col min="5652" max="5889" width="9.140625" style="203"/>
    <col min="5890" max="5890" width="17.28515625" style="203" customWidth="1"/>
    <col min="5891" max="5891" width="12.5703125" style="203" customWidth="1"/>
    <col min="5892" max="5892" width="13" style="203" customWidth="1"/>
    <col min="5893" max="5893" width="13.42578125" style="203" customWidth="1"/>
    <col min="5894" max="5894" width="19.5703125" style="203" customWidth="1"/>
    <col min="5895" max="5895" width="17.42578125" style="203" customWidth="1"/>
    <col min="5896" max="5896" width="19.5703125" style="203" customWidth="1"/>
    <col min="5897" max="5897" width="15.85546875" style="203" customWidth="1"/>
    <col min="5898" max="5898" width="11.42578125" style="203" customWidth="1"/>
    <col min="5899" max="5901" width="0" style="203" hidden="1" customWidth="1"/>
    <col min="5902" max="5903" width="14.42578125" style="203" customWidth="1"/>
    <col min="5904" max="5904" width="11.7109375" style="203" customWidth="1"/>
    <col min="5905" max="5905" width="13.28515625" style="203" customWidth="1"/>
    <col min="5906" max="5906" width="8.7109375" style="203" customWidth="1"/>
    <col min="5907" max="5907" width="13.28515625" style="203" customWidth="1"/>
    <col min="5908" max="6145" width="9.140625" style="203"/>
    <col min="6146" max="6146" width="17.28515625" style="203" customWidth="1"/>
    <col min="6147" max="6147" width="12.5703125" style="203" customWidth="1"/>
    <col min="6148" max="6148" width="13" style="203" customWidth="1"/>
    <col min="6149" max="6149" width="13.42578125" style="203" customWidth="1"/>
    <col min="6150" max="6150" width="19.5703125" style="203" customWidth="1"/>
    <col min="6151" max="6151" width="17.42578125" style="203" customWidth="1"/>
    <col min="6152" max="6152" width="19.5703125" style="203" customWidth="1"/>
    <col min="6153" max="6153" width="15.85546875" style="203" customWidth="1"/>
    <col min="6154" max="6154" width="11.42578125" style="203" customWidth="1"/>
    <col min="6155" max="6157" width="0" style="203" hidden="1" customWidth="1"/>
    <col min="6158" max="6159" width="14.42578125" style="203" customWidth="1"/>
    <col min="6160" max="6160" width="11.7109375" style="203" customWidth="1"/>
    <col min="6161" max="6161" width="13.28515625" style="203" customWidth="1"/>
    <col min="6162" max="6162" width="8.7109375" style="203" customWidth="1"/>
    <col min="6163" max="6163" width="13.28515625" style="203" customWidth="1"/>
    <col min="6164" max="6401" width="9.140625" style="203"/>
    <col min="6402" max="6402" width="17.28515625" style="203" customWidth="1"/>
    <col min="6403" max="6403" width="12.5703125" style="203" customWidth="1"/>
    <col min="6404" max="6404" width="13" style="203" customWidth="1"/>
    <col min="6405" max="6405" width="13.42578125" style="203" customWidth="1"/>
    <col min="6406" max="6406" width="19.5703125" style="203" customWidth="1"/>
    <col min="6407" max="6407" width="17.42578125" style="203" customWidth="1"/>
    <col min="6408" max="6408" width="19.5703125" style="203" customWidth="1"/>
    <col min="6409" max="6409" width="15.85546875" style="203" customWidth="1"/>
    <col min="6410" max="6410" width="11.42578125" style="203" customWidth="1"/>
    <col min="6411" max="6413" width="0" style="203" hidden="1" customWidth="1"/>
    <col min="6414" max="6415" width="14.42578125" style="203" customWidth="1"/>
    <col min="6416" max="6416" width="11.7109375" style="203" customWidth="1"/>
    <col min="6417" max="6417" width="13.28515625" style="203" customWidth="1"/>
    <col min="6418" max="6418" width="8.7109375" style="203" customWidth="1"/>
    <col min="6419" max="6419" width="13.28515625" style="203" customWidth="1"/>
    <col min="6420" max="6657" width="9.140625" style="203"/>
    <col min="6658" max="6658" width="17.28515625" style="203" customWidth="1"/>
    <col min="6659" max="6659" width="12.5703125" style="203" customWidth="1"/>
    <col min="6660" max="6660" width="13" style="203" customWidth="1"/>
    <col min="6661" max="6661" width="13.42578125" style="203" customWidth="1"/>
    <col min="6662" max="6662" width="19.5703125" style="203" customWidth="1"/>
    <col min="6663" max="6663" width="17.42578125" style="203" customWidth="1"/>
    <col min="6664" max="6664" width="19.5703125" style="203" customWidth="1"/>
    <col min="6665" max="6665" width="15.85546875" style="203" customWidth="1"/>
    <col min="6666" max="6666" width="11.42578125" style="203" customWidth="1"/>
    <col min="6667" max="6669" width="0" style="203" hidden="1" customWidth="1"/>
    <col min="6670" max="6671" width="14.42578125" style="203" customWidth="1"/>
    <col min="6672" max="6672" width="11.7109375" style="203" customWidth="1"/>
    <col min="6673" max="6673" width="13.28515625" style="203" customWidth="1"/>
    <col min="6674" max="6674" width="8.7109375" style="203" customWidth="1"/>
    <col min="6675" max="6675" width="13.28515625" style="203" customWidth="1"/>
    <col min="6676" max="6913" width="9.140625" style="203"/>
    <col min="6914" max="6914" width="17.28515625" style="203" customWidth="1"/>
    <col min="6915" max="6915" width="12.5703125" style="203" customWidth="1"/>
    <col min="6916" max="6916" width="13" style="203" customWidth="1"/>
    <col min="6917" max="6917" width="13.42578125" style="203" customWidth="1"/>
    <col min="6918" max="6918" width="19.5703125" style="203" customWidth="1"/>
    <col min="6919" max="6919" width="17.42578125" style="203" customWidth="1"/>
    <col min="6920" max="6920" width="19.5703125" style="203" customWidth="1"/>
    <col min="6921" max="6921" width="15.85546875" style="203" customWidth="1"/>
    <col min="6922" max="6922" width="11.42578125" style="203" customWidth="1"/>
    <col min="6923" max="6925" width="0" style="203" hidden="1" customWidth="1"/>
    <col min="6926" max="6927" width="14.42578125" style="203" customWidth="1"/>
    <col min="6928" max="6928" width="11.7109375" style="203" customWidth="1"/>
    <col min="6929" max="6929" width="13.28515625" style="203" customWidth="1"/>
    <col min="6930" max="6930" width="8.7109375" style="203" customWidth="1"/>
    <col min="6931" max="6931" width="13.28515625" style="203" customWidth="1"/>
    <col min="6932" max="7169" width="9.140625" style="203"/>
    <col min="7170" max="7170" width="17.28515625" style="203" customWidth="1"/>
    <col min="7171" max="7171" width="12.5703125" style="203" customWidth="1"/>
    <col min="7172" max="7172" width="13" style="203" customWidth="1"/>
    <col min="7173" max="7173" width="13.42578125" style="203" customWidth="1"/>
    <col min="7174" max="7174" width="19.5703125" style="203" customWidth="1"/>
    <col min="7175" max="7175" width="17.42578125" style="203" customWidth="1"/>
    <col min="7176" max="7176" width="19.5703125" style="203" customWidth="1"/>
    <col min="7177" max="7177" width="15.85546875" style="203" customWidth="1"/>
    <col min="7178" max="7178" width="11.42578125" style="203" customWidth="1"/>
    <col min="7179" max="7181" width="0" style="203" hidden="1" customWidth="1"/>
    <col min="7182" max="7183" width="14.42578125" style="203" customWidth="1"/>
    <col min="7184" max="7184" width="11.7109375" style="203" customWidth="1"/>
    <col min="7185" max="7185" width="13.28515625" style="203" customWidth="1"/>
    <col min="7186" max="7186" width="8.7109375" style="203" customWidth="1"/>
    <col min="7187" max="7187" width="13.28515625" style="203" customWidth="1"/>
    <col min="7188" max="7425" width="9.140625" style="203"/>
    <col min="7426" max="7426" width="17.28515625" style="203" customWidth="1"/>
    <col min="7427" max="7427" width="12.5703125" style="203" customWidth="1"/>
    <col min="7428" max="7428" width="13" style="203" customWidth="1"/>
    <col min="7429" max="7429" width="13.42578125" style="203" customWidth="1"/>
    <col min="7430" max="7430" width="19.5703125" style="203" customWidth="1"/>
    <col min="7431" max="7431" width="17.42578125" style="203" customWidth="1"/>
    <col min="7432" max="7432" width="19.5703125" style="203" customWidth="1"/>
    <col min="7433" max="7433" width="15.85546875" style="203" customWidth="1"/>
    <col min="7434" max="7434" width="11.42578125" style="203" customWidth="1"/>
    <col min="7435" max="7437" width="0" style="203" hidden="1" customWidth="1"/>
    <col min="7438" max="7439" width="14.42578125" style="203" customWidth="1"/>
    <col min="7440" max="7440" width="11.7109375" style="203" customWidth="1"/>
    <col min="7441" max="7441" width="13.28515625" style="203" customWidth="1"/>
    <col min="7442" max="7442" width="8.7109375" style="203" customWidth="1"/>
    <col min="7443" max="7443" width="13.28515625" style="203" customWidth="1"/>
    <col min="7444" max="7681" width="9.140625" style="203"/>
    <col min="7682" max="7682" width="17.28515625" style="203" customWidth="1"/>
    <col min="7683" max="7683" width="12.5703125" style="203" customWidth="1"/>
    <col min="7684" max="7684" width="13" style="203" customWidth="1"/>
    <col min="7685" max="7685" width="13.42578125" style="203" customWidth="1"/>
    <col min="7686" max="7686" width="19.5703125" style="203" customWidth="1"/>
    <col min="7687" max="7687" width="17.42578125" style="203" customWidth="1"/>
    <col min="7688" max="7688" width="19.5703125" style="203" customWidth="1"/>
    <col min="7689" max="7689" width="15.85546875" style="203" customWidth="1"/>
    <col min="7690" max="7690" width="11.42578125" style="203" customWidth="1"/>
    <col min="7691" max="7693" width="0" style="203" hidden="1" customWidth="1"/>
    <col min="7694" max="7695" width="14.42578125" style="203" customWidth="1"/>
    <col min="7696" max="7696" width="11.7109375" style="203" customWidth="1"/>
    <col min="7697" max="7697" width="13.28515625" style="203" customWidth="1"/>
    <col min="7698" max="7698" width="8.7109375" style="203" customWidth="1"/>
    <col min="7699" max="7699" width="13.28515625" style="203" customWidth="1"/>
    <col min="7700" max="7937" width="9.140625" style="203"/>
    <col min="7938" max="7938" width="17.28515625" style="203" customWidth="1"/>
    <col min="7939" max="7939" width="12.5703125" style="203" customWidth="1"/>
    <col min="7940" max="7940" width="13" style="203" customWidth="1"/>
    <col min="7941" max="7941" width="13.42578125" style="203" customWidth="1"/>
    <col min="7942" max="7942" width="19.5703125" style="203" customWidth="1"/>
    <col min="7943" max="7943" width="17.42578125" style="203" customWidth="1"/>
    <col min="7944" max="7944" width="19.5703125" style="203" customWidth="1"/>
    <col min="7945" max="7945" width="15.85546875" style="203" customWidth="1"/>
    <col min="7946" max="7946" width="11.42578125" style="203" customWidth="1"/>
    <col min="7947" max="7949" width="0" style="203" hidden="1" customWidth="1"/>
    <col min="7950" max="7951" width="14.42578125" style="203" customWidth="1"/>
    <col min="7952" max="7952" width="11.7109375" style="203" customWidth="1"/>
    <col min="7953" max="7953" width="13.28515625" style="203" customWidth="1"/>
    <col min="7954" max="7954" width="8.7109375" style="203" customWidth="1"/>
    <col min="7955" max="7955" width="13.28515625" style="203" customWidth="1"/>
    <col min="7956" max="8193" width="9.140625" style="203"/>
    <col min="8194" max="8194" width="17.28515625" style="203" customWidth="1"/>
    <col min="8195" max="8195" width="12.5703125" style="203" customWidth="1"/>
    <col min="8196" max="8196" width="13" style="203" customWidth="1"/>
    <col min="8197" max="8197" width="13.42578125" style="203" customWidth="1"/>
    <col min="8198" max="8198" width="19.5703125" style="203" customWidth="1"/>
    <col min="8199" max="8199" width="17.42578125" style="203" customWidth="1"/>
    <col min="8200" max="8200" width="19.5703125" style="203" customWidth="1"/>
    <col min="8201" max="8201" width="15.85546875" style="203" customWidth="1"/>
    <col min="8202" max="8202" width="11.42578125" style="203" customWidth="1"/>
    <col min="8203" max="8205" width="0" style="203" hidden="1" customWidth="1"/>
    <col min="8206" max="8207" width="14.42578125" style="203" customWidth="1"/>
    <col min="8208" max="8208" width="11.7109375" style="203" customWidth="1"/>
    <col min="8209" max="8209" width="13.28515625" style="203" customWidth="1"/>
    <col min="8210" max="8210" width="8.7109375" style="203" customWidth="1"/>
    <col min="8211" max="8211" width="13.28515625" style="203" customWidth="1"/>
    <col min="8212" max="8449" width="9.140625" style="203"/>
    <col min="8450" max="8450" width="17.28515625" style="203" customWidth="1"/>
    <col min="8451" max="8451" width="12.5703125" style="203" customWidth="1"/>
    <col min="8452" max="8452" width="13" style="203" customWidth="1"/>
    <col min="8453" max="8453" width="13.42578125" style="203" customWidth="1"/>
    <col min="8454" max="8454" width="19.5703125" style="203" customWidth="1"/>
    <col min="8455" max="8455" width="17.42578125" style="203" customWidth="1"/>
    <col min="8456" max="8456" width="19.5703125" style="203" customWidth="1"/>
    <col min="8457" max="8457" width="15.85546875" style="203" customWidth="1"/>
    <col min="8458" max="8458" width="11.42578125" style="203" customWidth="1"/>
    <col min="8459" max="8461" width="0" style="203" hidden="1" customWidth="1"/>
    <col min="8462" max="8463" width="14.42578125" style="203" customWidth="1"/>
    <col min="8464" max="8464" width="11.7109375" style="203" customWidth="1"/>
    <col min="8465" max="8465" width="13.28515625" style="203" customWidth="1"/>
    <col min="8466" max="8466" width="8.7109375" style="203" customWidth="1"/>
    <col min="8467" max="8467" width="13.28515625" style="203" customWidth="1"/>
    <col min="8468" max="8705" width="9.140625" style="203"/>
    <col min="8706" max="8706" width="17.28515625" style="203" customWidth="1"/>
    <col min="8707" max="8707" width="12.5703125" style="203" customWidth="1"/>
    <col min="8708" max="8708" width="13" style="203" customWidth="1"/>
    <col min="8709" max="8709" width="13.42578125" style="203" customWidth="1"/>
    <col min="8710" max="8710" width="19.5703125" style="203" customWidth="1"/>
    <col min="8711" max="8711" width="17.42578125" style="203" customWidth="1"/>
    <col min="8712" max="8712" width="19.5703125" style="203" customWidth="1"/>
    <col min="8713" max="8713" width="15.85546875" style="203" customWidth="1"/>
    <col min="8714" max="8714" width="11.42578125" style="203" customWidth="1"/>
    <col min="8715" max="8717" width="0" style="203" hidden="1" customWidth="1"/>
    <col min="8718" max="8719" width="14.42578125" style="203" customWidth="1"/>
    <col min="8720" max="8720" width="11.7109375" style="203" customWidth="1"/>
    <col min="8721" max="8721" width="13.28515625" style="203" customWidth="1"/>
    <col min="8722" max="8722" width="8.7109375" style="203" customWidth="1"/>
    <col min="8723" max="8723" width="13.28515625" style="203" customWidth="1"/>
    <col min="8724" max="8961" width="9.140625" style="203"/>
    <col min="8962" max="8962" width="17.28515625" style="203" customWidth="1"/>
    <col min="8963" max="8963" width="12.5703125" style="203" customWidth="1"/>
    <col min="8964" max="8964" width="13" style="203" customWidth="1"/>
    <col min="8965" max="8965" width="13.42578125" style="203" customWidth="1"/>
    <col min="8966" max="8966" width="19.5703125" style="203" customWidth="1"/>
    <col min="8967" max="8967" width="17.42578125" style="203" customWidth="1"/>
    <col min="8968" max="8968" width="19.5703125" style="203" customWidth="1"/>
    <col min="8969" max="8969" width="15.85546875" style="203" customWidth="1"/>
    <col min="8970" max="8970" width="11.42578125" style="203" customWidth="1"/>
    <col min="8971" max="8973" width="0" style="203" hidden="1" customWidth="1"/>
    <col min="8974" max="8975" width="14.42578125" style="203" customWidth="1"/>
    <col min="8976" max="8976" width="11.7109375" style="203" customWidth="1"/>
    <col min="8977" max="8977" width="13.28515625" style="203" customWidth="1"/>
    <col min="8978" max="8978" width="8.7109375" style="203" customWidth="1"/>
    <col min="8979" max="8979" width="13.28515625" style="203" customWidth="1"/>
    <col min="8980" max="9217" width="9.140625" style="203"/>
    <col min="9218" max="9218" width="17.28515625" style="203" customWidth="1"/>
    <col min="9219" max="9219" width="12.5703125" style="203" customWidth="1"/>
    <col min="9220" max="9220" width="13" style="203" customWidth="1"/>
    <col min="9221" max="9221" width="13.42578125" style="203" customWidth="1"/>
    <col min="9222" max="9222" width="19.5703125" style="203" customWidth="1"/>
    <col min="9223" max="9223" width="17.42578125" style="203" customWidth="1"/>
    <col min="9224" max="9224" width="19.5703125" style="203" customWidth="1"/>
    <col min="9225" max="9225" width="15.85546875" style="203" customWidth="1"/>
    <col min="9226" max="9226" width="11.42578125" style="203" customWidth="1"/>
    <col min="9227" max="9229" width="0" style="203" hidden="1" customWidth="1"/>
    <col min="9230" max="9231" width="14.42578125" style="203" customWidth="1"/>
    <col min="9232" max="9232" width="11.7109375" style="203" customWidth="1"/>
    <col min="9233" max="9233" width="13.28515625" style="203" customWidth="1"/>
    <col min="9234" max="9234" width="8.7109375" style="203" customWidth="1"/>
    <col min="9235" max="9235" width="13.28515625" style="203" customWidth="1"/>
    <col min="9236" max="9473" width="9.140625" style="203"/>
    <col min="9474" max="9474" width="17.28515625" style="203" customWidth="1"/>
    <col min="9475" max="9475" width="12.5703125" style="203" customWidth="1"/>
    <col min="9476" max="9476" width="13" style="203" customWidth="1"/>
    <col min="9477" max="9477" width="13.42578125" style="203" customWidth="1"/>
    <col min="9478" max="9478" width="19.5703125" style="203" customWidth="1"/>
    <col min="9479" max="9479" width="17.42578125" style="203" customWidth="1"/>
    <col min="9480" max="9480" width="19.5703125" style="203" customWidth="1"/>
    <col min="9481" max="9481" width="15.85546875" style="203" customWidth="1"/>
    <col min="9482" max="9482" width="11.42578125" style="203" customWidth="1"/>
    <col min="9483" max="9485" width="0" style="203" hidden="1" customWidth="1"/>
    <col min="9486" max="9487" width="14.42578125" style="203" customWidth="1"/>
    <col min="9488" max="9488" width="11.7109375" style="203" customWidth="1"/>
    <col min="9489" max="9489" width="13.28515625" style="203" customWidth="1"/>
    <col min="9490" max="9490" width="8.7109375" style="203" customWidth="1"/>
    <col min="9491" max="9491" width="13.28515625" style="203" customWidth="1"/>
    <col min="9492" max="9729" width="9.140625" style="203"/>
    <col min="9730" max="9730" width="17.28515625" style="203" customWidth="1"/>
    <col min="9731" max="9731" width="12.5703125" style="203" customWidth="1"/>
    <col min="9732" max="9732" width="13" style="203" customWidth="1"/>
    <col min="9733" max="9733" width="13.42578125" style="203" customWidth="1"/>
    <col min="9734" max="9734" width="19.5703125" style="203" customWidth="1"/>
    <col min="9735" max="9735" width="17.42578125" style="203" customWidth="1"/>
    <col min="9736" max="9736" width="19.5703125" style="203" customWidth="1"/>
    <col min="9737" max="9737" width="15.85546875" style="203" customWidth="1"/>
    <col min="9738" max="9738" width="11.42578125" style="203" customWidth="1"/>
    <col min="9739" max="9741" width="0" style="203" hidden="1" customWidth="1"/>
    <col min="9742" max="9743" width="14.42578125" style="203" customWidth="1"/>
    <col min="9744" max="9744" width="11.7109375" style="203" customWidth="1"/>
    <col min="9745" max="9745" width="13.28515625" style="203" customWidth="1"/>
    <col min="9746" max="9746" width="8.7109375" style="203" customWidth="1"/>
    <col min="9747" max="9747" width="13.28515625" style="203" customWidth="1"/>
    <col min="9748" max="9985" width="9.140625" style="203"/>
    <col min="9986" max="9986" width="17.28515625" style="203" customWidth="1"/>
    <col min="9987" max="9987" width="12.5703125" style="203" customWidth="1"/>
    <col min="9988" max="9988" width="13" style="203" customWidth="1"/>
    <col min="9989" max="9989" width="13.42578125" style="203" customWidth="1"/>
    <col min="9990" max="9990" width="19.5703125" style="203" customWidth="1"/>
    <col min="9991" max="9991" width="17.42578125" style="203" customWidth="1"/>
    <col min="9992" max="9992" width="19.5703125" style="203" customWidth="1"/>
    <col min="9993" max="9993" width="15.85546875" style="203" customWidth="1"/>
    <col min="9994" max="9994" width="11.42578125" style="203" customWidth="1"/>
    <col min="9995" max="9997" width="0" style="203" hidden="1" customWidth="1"/>
    <col min="9998" max="9999" width="14.42578125" style="203" customWidth="1"/>
    <col min="10000" max="10000" width="11.7109375" style="203" customWidth="1"/>
    <col min="10001" max="10001" width="13.28515625" style="203" customWidth="1"/>
    <col min="10002" max="10002" width="8.7109375" style="203" customWidth="1"/>
    <col min="10003" max="10003" width="13.28515625" style="203" customWidth="1"/>
    <col min="10004" max="10241" width="9.140625" style="203"/>
    <col min="10242" max="10242" width="17.28515625" style="203" customWidth="1"/>
    <col min="10243" max="10243" width="12.5703125" style="203" customWidth="1"/>
    <col min="10244" max="10244" width="13" style="203" customWidth="1"/>
    <col min="10245" max="10245" width="13.42578125" style="203" customWidth="1"/>
    <col min="10246" max="10246" width="19.5703125" style="203" customWidth="1"/>
    <col min="10247" max="10247" width="17.42578125" style="203" customWidth="1"/>
    <col min="10248" max="10248" width="19.5703125" style="203" customWidth="1"/>
    <col min="10249" max="10249" width="15.85546875" style="203" customWidth="1"/>
    <col min="10250" max="10250" width="11.42578125" style="203" customWidth="1"/>
    <col min="10251" max="10253" width="0" style="203" hidden="1" customWidth="1"/>
    <col min="10254" max="10255" width="14.42578125" style="203" customWidth="1"/>
    <col min="10256" max="10256" width="11.7109375" style="203" customWidth="1"/>
    <col min="10257" max="10257" width="13.28515625" style="203" customWidth="1"/>
    <col min="10258" max="10258" width="8.7109375" style="203" customWidth="1"/>
    <col min="10259" max="10259" width="13.28515625" style="203" customWidth="1"/>
    <col min="10260" max="10497" width="9.140625" style="203"/>
    <col min="10498" max="10498" width="17.28515625" style="203" customWidth="1"/>
    <col min="10499" max="10499" width="12.5703125" style="203" customWidth="1"/>
    <col min="10500" max="10500" width="13" style="203" customWidth="1"/>
    <col min="10501" max="10501" width="13.42578125" style="203" customWidth="1"/>
    <col min="10502" max="10502" width="19.5703125" style="203" customWidth="1"/>
    <col min="10503" max="10503" width="17.42578125" style="203" customWidth="1"/>
    <col min="10504" max="10504" width="19.5703125" style="203" customWidth="1"/>
    <col min="10505" max="10505" width="15.85546875" style="203" customWidth="1"/>
    <col min="10506" max="10506" width="11.42578125" style="203" customWidth="1"/>
    <col min="10507" max="10509" width="0" style="203" hidden="1" customWidth="1"/>
    <col min="10510" max="10511" width="14.42578125" style="203" customWidth="1"/>
    <col min="10512" max="10512" width="11.7109375" style="203" customWidth="1"/>
    <col min="10513" max="10513" width="13.28515625" style="203" customWidth="1"/>
    <col min="10514" max="10514" width="8.7109375" style="203" customWidth="1"/>
    <col min="10515" max="10515" width="13.28515625" style="203" customWidth="1"/>
    <col min="10516" max="10753" width="9.140625" style="203"/>
    <col min="10754" max="10754" width="17.28515625" style="203" customWidth="1"/>
    <col min="10755" max="10755" width="12.5703125" style="203" customWidth="1"/>
    <col min="10756" max="10756" width="13" style="203" customWidth="1"/>
    <col min="10757" max="10757" width="13.42578125" style="203" customWidth="1"/>
    <col min="10758" max="10758" width="19.5703125" style="203" customWidth="1"/>
    <col min="10759" max="10759" width="17.42578125" style="203" customWidth="1"/>
    <col min="10760" max="10760" width="19.5703125" style="203" customWidth="1"/>
    <col min="10761" max="10761" width="15.85546875" style="203" customWidth="1"/>
    <col min="10762" max="10762" width="11.42578125" style="203" customWidth="1"/>
    <col min="10763" max="10765" width="0" style="203" hidden="1" customWidth="1"/>
    <col min="10766" max="10767" width="14.42578125" style="203" customWidth="1"/>
    <col min="10768" max="10768" width="11.7109375" style="203" customWidth="1"/>
    <col min="10769" max="10769" width="13.28515625" style="203" customWidth="1"/>
    <col min="10770" max="10770" width="8.7109375" style="203" customWidth="1"/>
    <col min="10771" max="10771" width="13.28515625" style="203" customWidth="1"/>
    <col min="10772" max="11009" width="9.140625" style="203"/>
    <col min="11010" max="11010" width="17.28515625" style="203" customWidth="1"/>
    <col min="11011" max="11011" width="12.5703125" style="203" customWidth="1"/>
    <col min="11012" max="11012" width="13" style="203" customWidth="1"/>
    <col min="11013" max="11013" width="13.42578125" style="203" customWidth="1"/>
    <col min="11014" max="11014" width="19.5703125" style="203" customWidth="1"/>
    <col min="11015" max="11015" width="17.42578125" style="203" customWidth="1"/>
    <col min="11016" max="11016" width="19.5703125" style="203" customWidth="1"/>
    <col min="11017" max="11017" width="15.85546875" style="203" customWidth="1"/>
    <col min="11018" max="11018" width="11.42578125" style="203" customWidth="1"/>
    <col min="11019" max="11021" width="0" style="203" hidden="1" customWidth="1"/>
    <col min="11022" max="11023" width="14.42578125" style="203" customWidth="1"/>
    <col min="11024" max="11024" width="11.7109375" style="203" customWidth="1"/>
    <col min="11025" max="11025" width="13.28515625" style="203" customWidth="1"/>
    <col min="11026" max="11026" width="8.7109375" style="203" customWidth="1"/>
    <col min="11027" max="11027" width="13.28515625" style="203" customWidth="1"/>
    <col min="11028" max="11265" width="9.140625" style="203"/>
    <col min="11266" max="11266" width="17.28515625" style="203" customWidth="1"/>
    <col min="11267" max="11267" width="12.5703125" style="203" customWidth="1"/>
    <col min="11268" max="11268" width="13" style="203" customWidth="1"/>
    <col min="11269" max="11269" width="13.42578125" style="203" customWidth="1"/>
    <col min="11270" max="11270" width="19.5703125" style="203" customWidth="1"/>
    <col min="11271" max="11271" width="17.42578125" style="203" customWidth="1"/>
    <col min="11272" max="11272" width="19.5703125" style="203" customWidth="1"/>
    <col min="11273" max="11273" width="15.85546875" style="203" customWidth="1"/>
    <col min="11274" max="11274" width="11.42578125" style="203" customWidth="1"/>
    <col min="11275" max="11277" width="0" style="203" hidden="1" customWidth="1"/>
    <col min="11278" max="11279" width="14.42578125" style="203" customWidth="1"/>
    <col min="11280" max="11280" width="11.7109375" style="203" customWidth="1"/>
    <col min="11281" max="11281" width="13.28515625" style="203" customWidth="1"/>
    <col min="11282" max="11282" width="8.7109375" style="203" customWidth="1"/>
    <col min="11283" max="11283" width="13.28515625" style="203" customWidth="1"/>
    <col min="11284" max="11521" width="9.140625" style="203"/>
    <col min="11522" max="11522" width="17.28515625" style="203" customWidth="1"/>
    <col min="11523" max="11523" width="12.5703125" style="203" customWidth="1"/>
    <col min="11524" max="11524" width="13" style="203" customWidth="1"/>
    <col min="11525" max="11525" width="13.42578125" style="203" customWidth="1"/>
    <col min="11526" max="11526" width="19.5703125" style="203" customWidth="1"/>
    <col min="11527" max="11527" width="17.42578125" style="203" customWidth="1"/>
    <col min="11528" max="11528" width="19.5703125" style="203" customWidth="1"/>
    <col min="11529" max="11529" width="15.85546875" style="203" customWidth="1"/>
    <col min="11530" max="11530" width="11.42578125" style="203" customWidth="1"/>
    <col min="11531" max="11533" width="0" style="203" hidden="1" customWidth="1"/>
    <col min="11534" max="11535" width="14.42578125" style="203" customWidth="1"/>
    <col min="11536" max="11536" width="11.7109375" style="203" customWidth="1"/>
    <col min="11537" max="11537" width="13.28515625" style="203" customWidth="1"/>
    <col min="11538" max="11538" width="8.7109375" style="203" customWidth="1"/>
    <col min="11539" max="11539" width="13.28515625" style="203" customWidth="1"/>
    <col min="11540" max="11777" width="9.140625" style="203"/>
    <col min="11778" max="11778" width="17.28515625" style="203" customWidth="1"/>
    <col min="11779" max="11779" width="12.5703125" style="203" customWidth="1"/>
    <col min="11780" max="11780" width="13" style="203" customWidth="1"/>
    <col min="11781" max="11781" width="13.42578125" style="203" customWidth="1"/>
    <col min="11782" max="11782" width="19.5703125" style="203" customWidth="1"/>
    <col min="11783" max="11783" width="17.42578125" style="203" customWidth="1"/>
    <col min="11784" max="11784" width="19.5703125" style="203" customWidth="1"/>
    <col min="11785" max="11785" width="15.85546875" style="203" customWidth="1"/>
    <col min="11786" max="11786" width="11.42578125" style="203" customWidth="1"/>
    <col min="11787" max="11789" width="0" style="203" hidden="1" customWidth="1"/>
    <col min="11790" max="11791" width="14.42578125" style="203" customWidth="1"/>
    <col min="11792" max="11792" width="11.7109375" style="203" customWidth="1"/>
    <col min="11793" max="11793" width="13.28515625" style="203" customWidth="1"/>
    <col min="11794" max="11794" width="8.7109375" style="203" customWidth="1"/>
    <col min="11795" max="11795" width="13.28515625" style="203" customWidth="1"/>
    <col min="11796" max="12033" width="9.140625" style="203"/>
    <col min="12034" max="12034" width="17.28515625" style="203" customWidth="1"/>
    <col min="12035" max="12035" width="12.5703125" style="203" customWidth="1"/>
    <col min="12036" max="12036" width="13" style="203" customWidth="1"/>
    <col min="12037" max="12037" width="13.42578125" style="203" customWidth="1"/>
    <col min="12038" max="12038" width="19.5703125" style="203" customWidth="1"/>
    <col min="12039" max="12039" width="17.42578125" style="203" customWidth="1"/>
    <col min="12040" max="12040" width="19.5703125" style="203" customWidth="1"/>
    <col min="12041" max="12041" width="15.85546875" style="203" customWidth="1"/>
    <col min="12042" max="12042" width="11.42578125" style="203" customWidth="1"/>
    <col min="12043" max="12045" width="0" style="203" hidden="1" customWidth="1"/>
    <col min="12046" max="12047" width="14.42578125" style="203" customWidth="1"/>
    <col min="12048" max="12048" width="11.7109375" style="203" customWidth="1"/>
    <col min="12049" max="12049" width="13.28515625" style="203" customWidth="1"/>
    <col min="12050" max="12050" width="8.7109375" style="203" customWidth="1"/>
    <col min="12051" max="12051" width="13.28515625" style="203" customWidth="1"/>
    <col min="12052" max="12289" width="9.140625" style="203"/>
    <col min="12290" max="12290" width="17.28515625" style="203" customWidth="1"/>
    <col min="12291" max="12291" width="12.5703125" style="203" customWidth="1"/>
    <col min="12292" max="12292" width="13" style="203" customWidth="1"/>
    <col min="12293" max="12293" width="13.42578125" style="203" customWidth="1"/>
    <col min="12294" max="12294" width="19.5703125" style="203" customWidth="1"/>
    <col min="12295" max="12295" width="17.42578125" style="203" customWidth="1"/>
    <col min="12296" max="12296" width="19.5703125" style="203" customWidth="1"/>
    <col min="12297" max="12297" width="15.85546875" style="203" customWidth="1"/>
    <col min="12298" max="12298" width="11.42578125" style="203" customWidth="1"/>
    <col min="12299" max="12301" width="0" style="203" hidden="1" customWidth="1"/>
    <col min="12302" max="12303" width="14.42578125" style="203" customWidth="1"/>
    <col min="12304" max="12304" width="11.7109375" style="203" customWidth="1"/>
    <col min="12305" max="12305" width="13.28515625" style="203" customWidth="1"/>
    <col min="12306" max="12306" width="8.7109375" style="203" customWidth="1"/>
    <col min="12307" max="12307" width="13.28515625" style="203" customWidth="1"/>
    <col min="12308" max="12545" width="9.140625" style="203"/>
    <col min="12546" max="12546" width="17.28515625" style="203" customWidth="1"/>
    <col min="12547" max="12547" width="12.5703125" style="203" customWidth="1"/>
    <col min="12548" max="12548" width="13" style="203" customWidth="1"/>
    <col min="12549" max="12549" width="13.42578125" style="203" customWidth="1"/>
    <col min="12550" max="12550" width="19.5703125" style="203" customWidth="1"/>
    <col min="12551" max="12551" width="17.42578125" style="203" customWidth="1"/>
    <col min="12552" max="12552" width="19.5703125" style="203" customWidth="1"/>
    <col min="12553" max="12553" width="15.85546875" style="203" customWidth="1"/>
    <col min="12554" max="12554" width="11.42578125" style="203" customWidth="1"/>
    <col min="12555" max="12557" width="0" style="203" hidden="1" customWidth="1"/>
    <col min="12558" max="12559" width="14.42578125" style="203" customWidth="1"/>
    <col min="12560" max="12560" width="11.7109375" style="203" customWidth="1"/>
    <col min="12561" max="12561" width="13.28515625" style="203" customWidth="1"/>
    <col min="12562" max="12562" width="8.7109375" style="203" customWidth="1"/>
    <col min="12563" max="12563" width="13.28515625" style="203" customWidth="1"/>
    <col min="12564" max="12801" width="9.140625" style="203"/>
    <col min="12802" max="12802" width="17.28515625" style="203" customWidth="1"/>
    <col min="12803" max="12803" width="12.5703125" style="203" customWidth="1"/>
    <col min="12804" max="12804" width="13" style="203" customWidth="1"/>
    <col min="12805" max="12805" width="13.42578125" style="203" customWidth="1"/>
    <col min="12806" max="12806" width="19.5703125" style="203" customWidth="1"/>
    <col min="12807" max="12807" width="17.42578125" style="203" customWidth="1"/>
    <col min="12808" max="12808" width="19.5703125" style="203" customWidth="1"/>
    <col min="12809" max="12809" width="15.85546875" style="203" customWidth="1"/>
    <col min="12810" max="12810" width="11.42578125" style="203" customWidth="1"/>
    <col min="12811" max="12813" width="0" style="203" hidden="1" customWidth="1"/>
    <col min="12814" max="12815" width="14.42578125" style="203" customWidth="1"/>
    <col min="12816" max="12816" width="11.7109375" style="203" customWidth="1"/>
    <col min="12817" max="12817" width="13.28515625" style="203" customWidth="1"/>
    <col min="12818" max="12818" width="8.7109375" style="203" customWidth="1"/>
    <col min="12819" max="12819" width="13.28515625" style="203" customWidth="1"/>
    <col min="12820" max="13057" width="9.140625" style="203"/>
    <col min="13058" max="13058" width="17.28515625" style="203" customWidth="1"/>
    <col min="13059" max="13059" width="12.5703125" style="203" customWidth="1"/>
    <col min="13060" max="13060" width="13" style="203" customWidth="1"/>
    <col min="13061" max="13061" width="13.42578125" style="203" customWidth="1"/>
    <col min="13062" max="13062" width="19.5703125" style="203" customWidth="1"/>
    <col min="13063" max="13063" width="17.42578125" style="203" customWidth="1"/>
    <col min="13064" max="13064" width="19.5703125" style="203" customWidth="1"/>
    <col min="13065" max="13065" width="15.85546875" style="203" customWidth="1"/>
    <col min="13066" max="13066" width="11.42578125" style="203" customWidth="1"/>
    <col min="13067" max="13069" width="0" style="203" hidden="1" customWidth="1"/>
    <col min="13070" max="13071" width="14.42578125" style="203" customWidth="1"/>
    <col min="13072" max="13072" width="11.7109375" style="203" customWidth="1"/>
    <col min="13073" max="13073" width="13.28515625" style="203" customWidth="1"/>
    <col min="13074" max="13074" width="8.7109375" style="203" customWidth="1"/>
    <col min="13075" max="13075" width="13.28515625" style="203" customWidth="1"/>
    <col min="13076" max="13313" width="9.140625" style="203"/>
    <col min="13314" max="13314" width="17.28515625" style="203" customWidth="1"/>
    <col min="13315" max="13315" width="12.5703125" style="203" customWidth="1"/>
    <col min="13316" max="13316" width="13" style="203" customWidth="1"/>
    <col min="13317" max="13317" width="13.42578125" style="203" customWidth="1"/>
    <col min="13318" max="13318" width="19.5703125" style="203" customWidth="1"/>
    <col min="13319" max="13319" width="17.42578125" style="203" customWidth="1"/>
    <col min="13320" max="13320" width="19.5703125" style="203" customWidth="1"/>
    <col min="13321" max="13321" width="15.85546875" style="203" customWidth="1"/>
    <col min="13322" max="13322" width="11.42578125" style="203" customWidth="1"/>
    <col min="13323" max="13325" width="0" style="203" hidden="1" customWidth="1"/>
    <col min="13326" max="13327" width="14.42578125" style="203" customWidth="1"/>
    <col min="13328" max="13328" width="11.7109375" style="203" customWidth="1"/>
    <col min="13329" max="13329" width="13.28515625" style="203" customWidth="1"/>
    <col min="13330" max="13330" width="8.7109375" style="203" customWidth="1"/>
    <col min="13331" max="13331" width="13.28515625" style="203" customWidth="1"/>
    <col min="13332" max="13569" width="9.140625" style="203"/>
    <col min="13570" max="13570" width="17.28515625" style="203" customWidth="1"/>
    <col min="13571" max="13571" width="12.5703125" style="203" customWidth="1"/>
    <col min="13572" max="13572" width="13" style="203" customWidth="1"/>
    <col min="13573" max="13573" width="13.42578125" style="203" customWidth="1"/>
    <col min="13574" max="13574" width="19.5703125" style="203" customWidth="1"/>
    <col min="13575" max="13575" width="17.42578125" style="203" customWidth="1"/>
    <col min="13576" max="13576" width="19.5703125" style="203" customWidth="1"/>
    <col min="13577" max="13577" width="15.85546875" style="203" customWidth="1"/>
    <col min="13578" max="13578" width="11.42578125" style="203" customWidth="1"/>
    <col min="13579" max="13581" width="0" style="203" hidden="1" customWidth="1"/>
    <col min="13582" max="13583" width="14.42578125" style="203" customWidth="1"/>
    <col min="13584" max="13584" width="11.7109375" style="203" customWidth="1"/>
    <col min="13585" max="13585" width="13.28515625" style="203" customWidth="1"/>
    <col min="13586" max="13586" width="8.7109375" style="203" customWidth="1"/>
    <col min="13587" max="13587" width="13.28515625" style="203" customWidth="1"/>
    <col min="13588" max="13825" width="9.140625" style="203"/>
    <col min="13826" max="13826" width="17.28515625" style="203" customWidth="1"/>
    <col min="13827" max="13827" width="12.5703125" style="203" customWidth="1"/>
    <col min="13828" max="13828" width="13" style="203" customWidth="1"/>
    <col min="13829" max="13829" width="13.42578125" style="203" customWidth="1"/>
    <col min="13830" max="13830" width="19.5703125" style="203" customWidth="1"/>
    <col min="13831" max="13831" width="17.42578125" style="203" customWidth="1"/>
    <col min="13832" max="13832" width="19.5703125" style="203" customWidth="1"/>
    <col min="13833" max="13833" width="15.85546875" style="203" customWidth="1"/>
    <col min="13834" max="13834" width="11.42578125" style="203" customWidth="1"/>
    <col min="13835" max="13837" width="0" style="203" hidden="1" customWidth="1"/>
    <col min="13838" max="13839" width="14.42578125" style="203" customWidth="1"/>
    <col min="13840" max="13840" width="11.7109375" style="203" customWidth="1"/>
    <col min="13841" max="13841" width="13.28515625" style="203" customWidth="1"/>
    <col min="13842" max="13842" width="8.7109375" style="203" customWidth="1"/>
    <col min="13843" max="13843" width="13.28515625" style="203" customWidth="1"/>
    <col min="13844" max="14081" width="9.140625" style="203"/>
    <col min="14082" max="14082" width="17.28515625" style="203" customWidth="1"/>
    <col min="14083" max="14083" width="12.5703125" style="203" customWidth="1"/>
    <col min="14084" max="14084" width="13" style="203" customWidth="1"/>
    <col min="14085" max="14085" width="13.42578125" style="203" customWidth="1"/>
    <col min="14086" max="14086" width="19.5703125" style="203" customWidth="1"/>
    <col min="14087" max="14087" width="17.42578125" style="203" customWidth="1"/>
    <col min="14088" max="14088" width="19.5703125" style="203" customWidth="1"/>
    <col min="14089" max="14089" width="15.85546875" style="203" customWidth="1"/>
    <col min="14090" max="14090" width="11.42578125" style="203" customWidth="1"/>
    <col min="14091" max="14093" width="0" style="203" hidden="1" customWidth="1"/>
    <col min="14094" max="14095" width="14.42578125" style="203" customWidth="1"/>
    <col min="14096" max="14096" width="11.7109375" style="203" customWidth="1"/>
    <col min="14097" max="14097" width="13.28515625" style="203" customWidth="1"/>
    <col min="14098" max="14098" width="8.7109375" style="203" customWidth="1"/>
    <col min="14099" max="14099" width="13.28515625" style="203" customWidth="1"/>
    <col min="14100" max="14337" width="9.140625" style="203"/>
    <col min="14338" max="14338" width="17.28515625" style="203" customWidth="1"/>
    <col min="14339" max="14339" width="12.5703125" style="203" customWidth="1"/>
    <col min="14340" max="14340" width="13" style="203" customWidth="1"/>
    <col min="14341" max="14341" width="13.42578125" style="203" customWidth="1"/>
    <col min="14342" max="14342" width="19.5703125" style="203" customWidth="1"/>
    <col min="14343" max="14343" width="17.42578125" style="203" customWidth="1"/>
    <col min="14344" max="14344" width="19.5703125" style="203" customWidth="1"/>
    <col min="14345" max="14345" width="15.85546875" style="203" customWidth="1"/>
    <col min="14346" max="14346" width="11.42578125" style="203" customWidth="1"/>
    <col min="14347" max="14349" width="0" style="203" hidden="1" customWidth="1"/>
    <col min="14350" max="14351" width="14.42578125" style="203" customWidth="1"/>
    <col min="14352" max="14352" width="11.7109375" style="203" customWidth="1"/>
    <col min="14353" max="14353" width="13.28515625" style="203" customWidth="1"/>
    <col min="14354" max="14354" width="8.7109375" style="203" customWidth="1"/>
    <col min="14355" max="14355" width="13.28515625" style="203" customWidth="1"/>
    <col min="14356" max="14593" width="9.140625" style="203"/>
    <col min="14594" max="14594" width="17.28515625" style="203" customWidth="1"/>
    <col min="14595" max="14595" width="12.5703125" style="203" customWidth="1"/>
    <col min="14596" max="14596" width="13" style="203" customWidth="1"/>
    <col min="14597" max="14597" width="13.42578125" style="203" customWidth="1"/>
    <col min="14598" max="14598" width="19.5703125" style="203" customWidth="1"/>
    <col min="14599" max="14599" width="17.42578125" style="203" customWidth="1"/>
    <col min="14600" max="14600" width="19.5703125" style="203" customWidth="1"/>
    <col min="14601" max="14601" width="15.85546875" style="203" customWidth="1"/>
    <col min="14602" max="14602" width="11.42578125" style="203" customWidth="1"/>
    <col min="14603" max="14605" width="0" style="203" hidden="1" customWidth="1"/>
    <col min="14606" max="14607" width="14.42578125" style="203" customWidth="1"/>
    <col min="14608" max="14608" width="11.7109375" style="203" customWidth="1"/>
    <col min="14609" max="14609" width="13.28515625" style="203" customWidth="1"/>
    <col min="14610" max="14610" width="8.7109375" style="203" customWidth="1"/>
    <col min="14611" max="14611" width="13.28515625" style="203" customWidth="1"/>
    <col min="14612" max="14849" width="9.140625" style="203"/>
    <col min="14850" max="14850" width="17.28515625" style="203" customWidth="1"/>
    <col min="14851" max="14851" width="12.5703125" style="203" customWidth="1"/>
    <col min="14852" max="14852" width="13" style="203" customWidth="1"/>
    <col min="14853" max="14853" width="13.42578125" style="203" customWidth="1"/>
    <col min="14854" max="14854" width="19.5703125" style="203" customWidth="1"/>
    <col min="14855" max="14855" width="17.42578125" style="203" customWidth="1"/>
    <col min="14856" max="14856" width="19.5703125" style="203" customWidth="1"/>
    <col min="14857" max="14857" width="15.85546875" style="203" customWidth="1"/>
    <col min="14858" max="14858" width="11.42578125" style="203" customWidth="1"/>
    <col min="14859" max="14861" width="0" style="203" hidden="1" customWidth="1"/>
    <col min="14862" max="14863" width="14.42578125" style="203" customWidth="1"/>
    <col min="14864" max="14864" width="11.7109375" style="203" customWidth="1"/>
    <col min="14865" max="14865" width="13.28515625" style="203" customWidth="1"/>
    <col min="14866" max="14866" width="8.7109375" style="203" customWidth="1"/>
    <col min="14867" max="14867" width="13.28515625" style="203" customWidth="1"/>
    <col min="14868" max="15105" width="9.140625" style="203"/>
    <col min="15106" max="15106" width="17.28515625" style="203" customWidth="1"/>
    <col min="15107" max="15107" width="12.5703125" style="203" customWidth="1"/>
    <col min="15108" max="15108" width="13" style="203" customWidth="1"/>
    <col min="15109" max="15109" width="13.42578125" style="203" customWidth="1"/>
    <col min="15110" max="15110" width="19.5703125" style="203" customWidth="1"/>
    <col min="15111" max="15111" width="17.42578125" style="203" customWidth="1"/>
    <col min="15112" max="15112" width="19.5703125" style="203" customWidth="1"/>
    <col min="15113" max="15113" width="15.85546875" style="203" customWidth="1"/>
    <col min="15114" max="15114" width="11.42578125" style="203" customWidth="1"/>
    <col min="15115" max="15117" width="0" style="203" hidden="1" customWidth="1"/>
    <col min="15118" max="15119" width="14.42578125" style="203" customWidth="1"/>
    <col min="15120" max="15120" width="11.7109375" style="203" customWidth="1"/>
    <col min="15121" max="15121" width="13.28515625" style="203" customWidth="1"/>
    <col min="15122" max="15122" width="8.7109375" style="203" customWidth="1"/>
    <col min="15123" max="15123" width="13.28515625" style="203" customWidth="1"/>
    <col min="15124" max="15361" width="9.140625" style="203"/>
    <col min="15362" max="15362" width="17.28515625" style="203" customWidth="1"/>
    <col min="15363" max="15363" width="12.5703125" style="203" customWidth="1"/>
    <col min="15364" max="15364" width="13" style="203" customWidth="1"/>
    <col min="15365" max="15365" width="13.42578125" style="203" customWidth="1"/>
    <col min="15366" max="15366" width="19.5703125" style="203" customWidth="1"/>
    <col min="15367" max="15367" width="17.42578125" style="203" customWidth="1"/>
    <col min="15368" max="15368" width="19.5703125" style="203" customWidth="1"/>
    <col min="15369" max="15369" width="15.85546875" style="203" customWidth="1"/>
    <col min="15370" max="15370" width="11.42578125" style="203" customWidth="1"/>
    <col min="15371" max="15373" width="0" style="203" hidden="1" customWidth="1"/>
    <col min="15374" max="15375" width="14.42578125" style="203" customWidth="1"/>
    <col min="15376" max="15376" width="11.7109375" style="203" customWidth="1"/>
    <col min="15377" max="15377" width="13.28515625" style="203" customWidth="1"/>
    <col min="15378" max="15378" width="8.7109375" style="203" customWidth="1"/>
    <col min="15379" max="15379" width="13.28515625" style="203" customWidth="1"/>
    <col min="15380" max="15617" width="9.140625" style="203"/>
    <col min="15618" max="15618" width="17.28515625" style="203" customWidth="1"/>
    <col min="15619" max="15619" width="12.5703125" style="203" customWidth="1"/>
    <col min="15620" max="15620" width="13" style="203" customWidth="1"/>
    <col min="15621" max="15621" width="13.42578125" style="203" customWidth="1"/>
    <col min="15622" max="15622" width="19.5703125" style="203" customWidth="1"/>
    <col min="15623" max="15623" width="17.42578125" style="203" customWidth="1"/>
    <col min="15624" max="15624" width="19.5703125" style="203" customWidth="1"/>
    <col min="15625" max="15625" width="15.85546875" style="203" customWidth="1"/>
    <col min="15626" max="15626" width="11.42578125" style="203" customWidth="1"/>
    <col min="15627" max="15629" width="0" style="203" hidden="1" customWidth="1"/>
    <col min="15630" max="15631" width="14.42578125" style="203" customWidth="1"/>
    <col min="15632" max="15632" width="11.7109375" style="203" customWidth="1"/>
    <col min="15633" max="15633" width="13.28515625" style="203" customWidth="1"/>
    <col min="15634" max="15634" width="8.7109375" style="203" customWidth="1"/>
    <col min="15635" max="15635" width="13.28515625" style="203" customWidth="1"/>
    <col min="15636" max="15873" width="9.140625" style="203"/>
    <col min="15874" max="15874" width="17.28515625" style="203" customWidth="1"/>
    <col min="15875" max="15875" width="12.5703125" style="203" customWidth="1"/>
    <col min="15876" max="15876" width="13" style="203" customWidth="1"/>
    <col min="15877" max="15877" width="13.42578125" style="203" customWidth="1"/>
    <col min="15878" max="15878" width="19.5703125" style="203" customWidth="1"/>
    <col min="15879" max="15879" width="17.42578125" style="203" customWidth="1"/>
    <col min="15880" max="15880" width="19.5703125" style="203" customWidth="1"/>
    <col min="15881" max="15881" width="15.85546875" style="203" customWidth="1"/>
    <col min="15882" max="15882" width="11.42578125" style="203" customWidth="1"/>
    <col min="15883" max="15885" width="0" style="203" hidden="1" customWidth="1"/>
    <col min="15886" max="15887" width="14.42578125" style="203" customWidth="1"/>
    <col min="15888" max="15888" width="11.7109375" style="203" customWidth="1"/>
    <col min="15889" max="15889" width="13.28515625" style="203" customWidth="1"/>
    <col min="15890" max="15890" width="8.7109375" style="203" customWidth="1"/>
    <col min="15891" max="15891" width="13.28515625" style="203" customWidth="1"/>
    <col min="15892" max="16129" width="9.140625" style="203"/>
    <col min="16130" max="16130" width="17.28515625" style="203" customWidth="1"/>
    <col min="16131" max="16131" width="12.5703125" style="203" customWidth="1"/>
    <col min="16132" max="16132" width="13" style="203" customWidth="1"/>
    <col min="16133" max="16133" width="13.42578125" style="203" customWidth="1"/>
    <col min="16134" max="16134" width="19.5703125" style="203" customWidth="1"/>
    <col min="16135" max="16135" width="17.42578125" style="203" customWidth="1"/>
    <col min="16136" max="16136" width="19.5703125" style="203" customWidth="1"/>
    <col min="16137" max="16137" width="15.85546875" style="203" customWidth="1"/>
    <col min="16138" max="16138" width="11.42578125" style="203" customWidth="1"/>
    <col min="16139" max="16141" width="0" style="203" hidden="1" customWidth="1"/>
    <col min="16142" max="16143" width="14.42578125" style="203" customWidth="1"/>
    <col min="16144" max="16144" width="11.7109375" style="203" customWidth="1"/>
    <col min="16145" max="16145" width="13.28515625" style="203" customWidth="1"/>
    <col min="16146" max="16146" width="8.7109375" style="203" customWidth="1"/>
    <col min="16147" max="16147" width="13.28515625" style="203" customWidth="1"/>
    <col min="16148" max="16384" width="9.140625" style="203"/>
  </cols>
  <sheetData>
    <row r="2" spans="1:23" ht="21">
      <c r="A2" s="202" t="s">
        <v>0</v>
      </c>
    </row>
    <row r="3" spans="1:23">
      <c r="A3" s="204" t="str">
        <f>'[52]Air Bawah Tanah'!A3</f>
        <v>Bulan: November 2019</v>
      </c>
      <c r="N3" s="251"/>
      <c r="O3" s="251"/>
      <c r="P3" s="251"/>
      <c r="Q3" s="251"/>
      <c r="R3" s="251"/>
      <c r="S3" s="251"/>
      <c r="T3" s="251"/>
      <c r="U3" s="251"/>
      <c r="V3" s="251"/>
      <c r="W3" s="251"/>
    </row>
    <row r="4" spans="1:23">
      <c r="K4" s="203" t="s">
        <v>1</v>
      </c>
      <c r="L4" s="203" t="s">
        <v>2</v>
      </c>
      <c r="N4" s="12"/>
      <c r="O4" s="12"/>
      <c r="P4" s="12"/>
      <c r="Q4" s="12"/>
      <c r="R4" s="251"/>
      <c r="S4" s="251"/>
      <c r="T4" s="251"/>
      <c r="U4" s="251"/>
      <c r="V4" s="251"/>
      <c r="W4" s="251"/>
    </row>
    <row r="5" spans="1:23" ht="32.25" customHeight="1">
      <c r="A5" s="242" t="s">
        <v>3</v>
      </c>
      <c r="B5" s="242" t="s">
        <v>4</v>
      </c>
      <c r="C5" s="242" t="s">
        <v>5</v>
      </c>
      <c r="D5" s="5" t="s">
        <v>25</v>
      </c>
      <c r="E5" s="243" t="s">
        <v>54</v>
      </c>
      <c r="F5" s="244" t="s">
        <v>7</v>
      </c>
      <c r="G5" s="245" t="s">
        <v>8</v>
      </c>
      <c r="H5" s="243" t="s">
        <v>10</v>
      </c>
      <c r="I5" s="243" t="s">
        <v>56</v>
      </c>
      <c r="K5" s="209">
        <v>3400</v>
      </c>
      <c r="L5" s="209">
        <v>12000</v>
      </c>
      <c r="N5" s="12"/>
      <c r="O5" s="12"/>
      <c r="P5" s="12"/>
      <c r="Q5" s="12"/>
      <c r="R5" s="251"/>
      <c r="S5" s="251"/>
      <c r="T5" s="251"/>
      <c r="U5" s="251"/>
      <c r="V5" s="251"/>
      <c r="W5" s="251"/>
    </row>
    <row r="6" spans="1:23" ht="24.95" customHeight="1">
      <c r="A6" s="229" t="s">
        <v>13</v>
      </c>
      <c r="B6" s="230">
        <v>7.3</v>
      </c>
      <c r="C6" s="247">
        <v>26</v>
      </c>
      <c r="D6" s="266">
        <f>E6*1000/2592000</f>
        <v>10.025077160493828</v>
      </c>
      <c r="E6" s="240">
        <v>25985</v>
      </c>
      <c r="F6" s="17">
        <v>13800</v>
      </c>
      <c r="G6" s="18">
        <v>0</v>
      </c>
      <c r="H6" s="213">
        <f>(F6*3850)+(G6*16500)</f>
        <v>53130000</v>
      </c>
      <c r="I6" s="233">
        <f>H6/E6</f>
        <v>2044.6411391187223</v>
      </c>
      <c r="K6" s="209">
        <f>F6*$K$5</f>
        <v>46920000</v>
      </c>
      <c r="L6" s="209">
        <f>G6*$L$5</f>
        <v>0</v>
      </c>
      <c r="M6" s="209">
        <f>K6+L6</f>
        <v>46920000</v>
      </c>
      <c r="N6" s="22">
        <f>F6/30</f>
        <v>460</v>
      </c>
      <c r="O6" s="22">
        <f>N6*220</f>
        <v>101200</v>
      </c>
      <c r="P6" s="12"/>
      <c r="Q6" s="12"/>
      <c r="R6" s="251"/>
      <c r="S6" s="251"/>
      <c r="T6" s="251"/>
      <c r="U6" s="251"/>
      <c r="V6" s="251"/>
      <c r="W6" s="251"/>
    </row>
    <row r="7" spans="1:23" ht="24.95" customHeight="1">
      <c r="A7" s="229" t="s">
        <v>14</v>
      </c>
      <c r="B7" s="249" t="s">
        <v>15</v>
      </c>
      <c r="C7" s="249" t="s">
        <v>15</v>
      </c>
      <c r="D7" s="266">
        <f t="shared" ref="D7:D12" si="0">E7*1000/2592000</f>
        <v>0</v>
      </c>
      <c r="E7" s="240"/>
      <c r="F7" s="234">
        <v>0</v>
      </c>
      <c r="G7" s="235">
        <v>0</v>
      </c>
      <c r="H7" s="213">
        <f t="shared" ref="H7:H12" si="1">(F7*3850)+(G7*16500)</f>
        <v>0</v>
      </c>
      <c r="I7" s="233"/>
      <c r="K7" s="209">
        <f>F7*$K$5</f>
        <v>0</v>
      </c>
      <c r="L7" s="203">
        <v>0</v>
      </c>
      <c r="M7" s="209">
        <f>K7+L7</f>
        <v>0</v>
      </c>
      <c r="N7" s="22"/>
      <c r="O7" s="22"/>
      <c r="P7" s="12"/>
      <c r="Q7" s="22"/>
      <c r="R7" s="251"/>
      <c r="S7" s="251"/>
      <c r="T7" s="251"/>
      <c r="U7" s="251"/>
      <c r="V7" s="251"/>
      <c r="W7" s="251"/>
    </row>
    <row r="8" spans="1:23" ht="24.95" customHeight="1">
      <c r="A8" s="229" t="s">
        <v>17</v>
      </c>
      <c r="B8" s="230">
        <v>6.6</v>
      </c>
      <c r="C8" s="247">
        <v>19</v>
      </c>
      <c r="D8" s="266">
        <f t="shared" si="0"/>
        <v>58.506944444444443</v>
      </c>
      <c r="E8" s="240">
        <v>151650</v>
      </c>
      <c r="F8" s="234">
        <v>2738</v>
      </c>
      <c r="G8" s="236">
        <v>200</v>
      </c>
      <c r="H8" s="213">
        <f>(F8*3850)+(G8*16500)</f>
        <v>13841300</v>
      </c>
      <c r="I8" s="233">
        <f>H8/E8</f>
        <v>91.271348499835142</v>
      </c>
      <c r="K8" s="209">
        <f>F8*$K$5</f>
        <v>9309200</v>
      </c>
      <c r="L8" s="209">
        <f>G8*$L$5</f>
        <v>2400000</v>
      </c>
      <c r="M8" s="209">
        <f>K8+L8</f>
        <v>11709200</v>
      </c>
      <c r="N8" s="22">
        <f>F8/30</f>
        <v>91.266666666666666</v>
      </c>
      <c r="O8" s="22">
        <f>N8*220</f>
        <v>20078.666666666668</v>
      </c>
      <c r="P8" s="12"/>
      <c r="Q8" s="22"/>
      <c r="R8" s="251"/>
      <c r="S8" s="251"/>
      <c r="T8" s="251"/>
      <c r="U8" s="251"/>
      <c r="V8" s="251"/>
      <c r="W8" s="251"/>
    </row>
    <row r="9" spans="1:23" ht="24.95" customHeight="1">
      <c r="A9" s="229" t="s">
        <v>18</v>
      </c>
      <c r="B9" s="230" t="s">
        <v>15</v>
      </c>
      <c r="C9" s="231" t="s">
        <v>15</v>
      </c>
      <c r="D9" s="266">
        <f t="shared" si="0"/>
        <v>0</v>
      </c>
      <c r="E9" s="240"/>
      <c r="F9" s="234">
        <v>0</v>
      </c>
      <c r="G9" s="236">
        <v>0</v>
      </c>
      <c r="H9" s="213">
        <f t="shared" si="1"/>
        <v>0</v>
      </c>
      <c r="I9" s="233"/>
      <c r="K9" s="209">
        <f>F9*$K$5</f>
        <v>0</v>
      </c>
      <c r="L9" s="217">
        <v>0</v>
      </c>
      <c r="M9" s="209">
        <f>K9+L9</f>
        <v>0</v>
      </c>
      <c r="N9" s="22"/>
      <c r="O9" s="22"/>
      <c r="P9" s="12"/>
      <c r="Q9" s="12"/>
      <c r="R9" s="251"/>
      <c r="S9" s="251"/>
      <c r="T9" s="251"/>
      <c r="U9" s="251"/>
      <c r="V9" s="251"/>
      <c r="W9" s="251"/>
    </row>
    <row r="10" spans="1:23" ht="24.95" customHeight="1">
      <c r="A10" s="229" t="s">
        <v>19</v>
      </c>
      <c r="B10" s="230">
        <v>6.4</v>
      </c>
      <c r="C10" s="247">
        <v>17</v>
      </c>
      <c r="D10" s="266">
        <f t="shared" si="0"/>
        <v>19.508101851851851</v>
      </c>
      <c r="E10" s="241">
        <v>50565</v>
      </c>
      <c r="F10" s="234">
        <v>4950</v>
      </c>
      <c r="G10" s="236">
        <v>0</v>
      </c>
      <c r="H10" s="213">
        <f>(F10*3850)+(G10*16500)</f>
        <v>19057500</v>
      </c>
      <c r="I10" s="233">
        <f>H10/E10</f>
        <v>376.89113022841889</v>
      </c>
      <c r="K10" s="209">
        <f>F10*$K$5</f>
        <v>16830000</v>
      </c>
      <c r="L10" s="217"/>
      <c r="M10" s="209"/>
      <c r="N10" s="22">
        <f>F10/30</f>
        <v>165</v>
      </c>
      <c r="O10" s="22">
        <f>N10*220</f>
        <v>36300</v>
      </c>
      <c r="P10" s="22">
        <f>G10/15</f>
        <v>0</v>
      </c>
      <c r="Q10" s="22">
        <f>P10*220</f>
        <v>0</v>
      </c>
      <c r="R10" s="251"/>
      <c r="S10" s="251"/>
      <c r="T10" s="251"/>
      <c r="U10" s="251"/>
      <c r="V10" s="251"/>
      <c r="W10" s="251"/>
    </row>
    <row r="11" spans="1:23" ht="24.95" customHeight="1">
      <c r="A11" s="229" t="s">
        <v>20</v>
      </c>
      <c r="B11" s="230">
        <v>6.3</v>
      </c>
      <c r="C11" s="247">
        <v>20</v>
      </c>
      <c r="D11" s="266">
        <f t="shared" si="0"/>
        <v>109.99228395061728</v>
      </c>
      <c r="E11" s="241">
        <v>285100</v>
      </c>
      <c r="F11" s="238">
        <v>19625</v>
      </c>
      <c r="G11" s="239">
        <v>10300</v>
      </c>
      <c r="H11" s="213">
        <f>(F11*3850)+(G11*16500)</f>
        <v>245506250</v>
      </c>
      <c r="I11" s="233">
        <f>H11/E11</f>
        <v>861.12329007365838</v>
      </c>
      <c r="K11" s="209"/>
      <c r="L11" s="217"/>
      <c r="M11" s="209"/>
      <c r="N11" s="22">
        <f>F11/30</f>
        <v>654.16666666666663</v>
      </c>
      <c r="O11" s="22">
        <f>N11*220</f>
        <v>143916.66666666666</v>
      </c>
      <c r="P11" s="22">
        <f>G11/30</f>
        <v>343.33333333333331</v>
      </c>
      <c r="Q11" s="22">
        <f>P11*220</f>
        <v>75533.333333333328</v>
      </c>
      <c r="R11" s="251"/>
      <c r="S11" s="251"/>
      <c r="T11" s="251"/>
      <c r="U11" s="251"/>
      <c r="V11" s="251"/>
      <c r="W11" s="251"/>
    </row>
    <row r="12" spans="1:23" ht="24.95" customHeight="1">
      <c r="A12" s="229" t="s">
        <v>21</v>
      </c>
      <c r="B12" s="249" t="s">
        <v>15</v>
      </c>
      <c r="C12" s="249" t="s">
        <v>15</v>
      </c>
      <c r="D12" s="266">
        <f t="shared" si="0"/>
        <v>0</v>
      </c>
      <c r="E12" s="241"/>
      <c r="F12" s="238">
        <v>0</v>
      </c>
      <c r="G12" s="239">
        <v>0</v>
      </c>
      <c r="H12" s="213">
        <f t="shared" si="1"/>
        <v>0</v>
      </c>
      <c r="I12" s="233"/>
      <c r="K12" s="209">
        <f>F11*$K$5</f>
        <v>66725000</v>
      </c>
      <c r="L12" s="217"/>
      <c r="M12" s="209"/>
      <c r="N12" s="22"/>
      <c r="O12" s="22">
        <f>O11+O10+O8+O6</f>
        <v>301495.33333333331</v>
      </c>
      <c r="P12" s="12"/>
      <c r="Q12" s="22">
        <f>Q10+Q11</f>
        <v>75533.333333333328</v>
      </c>
      <c r="R12" s="251"/>
      <c r="S12" s="251"/>
      <c r="T12" s="251"/>
      <c r="U12" s="251"/>
      <c r="V12" s="251"/>
      <c r="W12" s="251"/>
    </row>
    <row r="13" spans="1:23" ht="24.95" customHeight="1">
      <c r="A13" s="36" t="s">
        <v>22</v>
      </c>
      <c r="B13" s="218">
        <f>AVERAGE(B6:B11)</f>
        <v>6.6499999999999995</v>
      </c>
      <c r="C13" s="252">
        <f>AVERAGE(C6:C11)</f>
        <v>20.5</v>
      </c>
      <c r="D13" s="218">
        <f>AVERAGE(D6:D12)</f>
        <v>28.290343915343914</v>
      </c>
      <c r="E13" s="39">
        <f>SUM(E6:E11)</f>
        <v>513300</v>
      </c>
      <c r="F13" s="39">
        <f>SUM(F6:F12)</f>
        <v>41113</v>
      </c>
      <c r="G13" s="39">
        <f>SUM(G6:G12)</f>
        <v>10500</v>
      </c>
      <c r="H13" s="219">
        <f>SUM(H6:H12)</f>
        <v>331535050</v>
      </c>
      <c r="I13" s="219">
        <f>H13/E13</f>
        <v>645.88944087278389</v>
      </c>
      <c r="N13" s="253"/>
      <c r="O13" s="12"/>
      <c r="P13" s="12"/>
      <c r="Q13" s="12"/>
      <c r="R13" s="251"/>
      <c r="S13" s="251"/>
      <c r="T13" s="251"/>
      <c r="U13" s="251"/>
      <c r="V13" s="251"/>
      <c r="W13" s="251"/>
    </row>
    <row r="14" spans="1:23">
      <c r="F14" s="12"/>
      <c r="G14" s="12"/>
      <c r="H14" s="12"/>
      <c r="M14" s="182"/>
      <c r="N14" s="251"/>
      <c r="O14" s="251"/>
      <c r="P14" s="251"/>
      <c r="Q14" s="251"/>
      <c r="R14" s="251"/>
      <c r="S14" s="254"/>
      <c r="T14" s="251"/>
      <c r="U14" s="251"/>
      <c r="V14" s="251"/>
      <c r="W14" s="251"/>
    </row>
    <row r="15" spans="1:23">
      <c r="E15" s="228"/>
      <c r="F15" s="45">
        <f>F13*3850</f>
        <v>158285050</v>
      </c>
      <c r="G15" s="22">
        <f>G13*16500</f>
        <v>173250000</v>
      </c>
      <c r="H15" s="45">
        <f>F15+G15</f>
        <v>331535050</v>
      </c>
      <c r="N15" s="251"/>
      <c r="O15" s="251"/>
      <c r="P15" s="251"/>
      <c r="Q15" s="251"/>
      <c r="R15" s="251"/>
      <c r="S15" s="255"/>
      <c r="T15" s="251"/>
      <c r="U15" s="251"/>
      <c r="V15" s="251"/>
      <c r="W15" s="251"/>
    </row>
    <row r="16" spans="1:23">
      <c r="F16" s="12"/>
      <c r="G16" s="12"/>
      <c r="H16" s="46">
        <f>H15/E13</f>
        <v>645.88944087278389</v>
      </c>
    </row>
  </sheetData>
  <sheetProtection selectLockedCells="1" selectUnlockedCells="1"/>
  <pageMargins left="0.7" right="0.7" top="0.75" bottom="0.75" header="0.51180555555555551" footer="0.51180555555555551"/>
  <pageSetup firstPageNumber="0" orientation="portrait" horizontalDpi="300" verticalDpi="300" r:id="rId1"/>
  <headerFooter alignWithMargins="0"/>
  <legacy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2:S16"/>
  <sheetViews>
    <sheetView zoomScale="87" zoomScaleNormal="87" workbookViewId="0">
      <selection activeCell="C19" sqref="C19"/>
    </sheetView>
  </sheetViews>
  <sheetFormatPr defaultRowHeight="15"/>
  <cols>
    <col min="1" max="1" width="17.28515625" style="203" customWidth="1"/>
    <col min="2" max="2" width="12.5703125" style="203" customWidth="1"/>
    <col min="3" max="3" width="13" style="203" customWidth="1"/>
    <col min="4" max="4" width="18.5703125" style="203" bestFit="1" customWidth="1"/>
    <col min="5" max="5" width="13.42578125" style="203" customWidth="1"/>
    <col min="6" max="6" width="19.5703125" style="203" customWidth="1"/>
    <col min="7" max="7" width="17.42578125" style="203" customWidth="1"/>
    <col min="8" max="8" width="19.5703125" style="203" customWidth="1"/>
    <col min="9" max="9" width="15.85546875" style="203" customWidth="1"/>
    <col min="10" max="10" width="11.42578125" style="203" customWidth="1"/>
    <col min="11" max="13" width="0" style="203" hidden="1" customWidth="1"/>
    <col min="14" max="15" width="14.42578125" style="203" customWidth="1"/>
    <col min="16" max="16" width="11.7109375" style="203" customWidth="1"/>
    <col min="17" max="17" width="13.28515625" style="203" customWidth="1"/>
    <col min="18" max="18" width="8.7109375" style="203" customWidth="1"/>
    <col min="19" max="19" width="13.28515625" style="203" customWidth="1"/>
    <col min="20" max="257" width="9.140625" style="203"/>
    <col min="258" max="258" width="17.28515625" style="203" customWidth="1"/>
    <col min="259" max="259" width="12.5703125" style="203" customWidth="1"/>
    <col min="260" max="260" width="13" style="203" customWidth="1"/>
    <col min="261" max="261" width="13.42578125" style="203" customWidth="1"/>
    <col min="262" max="262" width="19.5703125" style="203" customWidth="1"/>
    <col min="263" max="263" width="17.42578125" style="203" customWidth="1"/>
    <col min="264" max="264" width="19.5703125" style="203" customWidth="1"/>
    <col min="265" max="265" width="15.85546875" style="203" customWidth="1"/>
    <col min="266" max="266" width="11.42578125" style="203" customWidth="1"/>
    <col min="267" max="269" width="0" style="203" hidden="1" customWidth="1"/>
    <col min="270" max="271" width="14.42578125" style="203" customWidth="1"/>
    <col min="272" max="272" width="11.7109375" style="203" customWidth="1"/>
    <col min="273" max="273" width="13.28515625" style="203" customWidth="1"/>
    <col min="274" max="274" width="8.7109375" style="203" customWidth="1"/>
    <col min="275" max="275" width="13.28515625" style="203" customWidth="1"/>
    <col min="276" max="513" width="9.140625" style="203"/>
    <col min="514" max="514" width="17.28515625" style="203" customWidth="1"/>
    <col min="515" max="515" width="12.5703125" style="203" customWidth="1"/>
    <col min="516" max="516" width="13" style="203" customWidth="1"/>
    <col min="517" max="517" width="13.42578125" style="203" customWidth="1"/>
    <col min="518" max="518" width="19.5703125" style="203" customWidth="1"/>
    <col min="519" max="519" width="17.42578125" style="203" customWidth="1"/>
    <col min="520" max="520" width="19.5703125" style="203" customWidth="1"/>
    <col min="521" max="521" width="15.85546875" style="203" customWidth="1"/>
    <col min="522" max="522" width="11.42578125" style="203" customWidth="1"/>
    <col min="523" max="525" width="0" style="203" hidden="1" customWidth="1"/>
    <col min="526" max="527" width="14.42578125" style="203" customWidth="1"/>
    <col min="528" max="528" width="11.7109375" style="203" customWidth="1"/>
    <col min="529" max="529" width="13.28515625" style="203" customWidth="1"/>
    <col min="530" max="530" width="8.7109375" style="203" customWidth="1"/>
    <col min="531" max="531" width="13.28515625" style="203" customWidth="1"/>
    <col min="532" max="769" width="9.140625" style="203"/>
    <col min="770" max="770" width="17.28515625" style="203" customWidth="1"/>
    <col min="771" max="771" width="12.5703125" style="203" customWidth="1"/>
    <col min="772" max="772" width="13" style="203" customWidth="1"/>
    <col min="773" max="773" width="13.42578125" style="203" customWidth="1"/>
    <col min="774" max="774" width="19.5703125" style="203" customWidth="1"/>
    <col min="775" max="775" width="17.42578125" style="203" customWidth="1"/>
    <col min="776" max="776" width="19.5703125" style="203" customWidth="1"/>
    <col min="777" max="777" width="15.85546875" style="203" customWidth="1"/>
    <col min="778" max="778" width="11.42578125" style="203" customWidth="1"/>
    <col min="779" max="781" width="0" style="203" hidden="1" customWidth="1"/>
    <col min="782" max="783" width="14.42578125" style="203" customWidth="1"/>
    <col min="784" max="784" width="11.7109375" style="203" customWidth="1"/>
    <col min="785" max="785" width="13.28515625" style="203" customWidth="1"/>
    <col min="786" max="786" width="8.7109375" style="203" customWidth="1"/>
    <col min="787" max="787" width="13.28515625" style="203" customWidth="1"/>
    <col min="788" max="1025" width="9.140625" style="203"/>
    <col min="1026" max="1026" width="17.28515625" style="203" customWidth="1"/>
    <col min="1027" max="1027" width="12.5703125" style="203" customWidth="1"/>
    <col min="1028" max="1028" width="13" style="203" customWidth="1"/>
    <col min="1029" max="1029" width="13.42578125" style="203" customWidth="1"/>
    <col min="1030" max="1030" width="19.5703125" style="203" customWidth="1"/>
    <col min="1031" max="1031" width="17.42578125" style="203" customWidth="1"/>
    <col min="1032" max="1032" width="19.5703125" style="203" customWidth="1"/>
    <col min="1033" max="1033" width="15.85546875" style="203" customWidth="1"/>
    <col min="1034" max="1034" width="11.42578125" style="203" customWidth="1"/>
    <col min="1035" max="1037" width="0" style="203" hidden="1" customWidth="1"/>
    <col min="1038" max="1039" width="14.42578125" style="203" customWidth="1"/>
    <col min="1040" max="1040" width="11.7109375" style="203" customWidth="1"/>
    <col min="1041" max="1041" width="13.28515625" style="203" customWidth="1"/>
    <col min="1042" max="1042" width="8.7109375" style="203" customWidth="1"/>
    <col min="1043" max="1043" width="13.28515625" style="203" customWidth="1"/>
    <col min="1044" max="1281" width="9.140625" style="203"/>
    <col min="1282" max="1282" width="17.28515625" style="203" customWidth="1"/>
    <col min="1283" max="1283" width="12.5703125" style="203" customWidth="1"/>
    <col min="1284" max="1284" width="13" style="203" customWidth="1"/>
    <col min="1285" max="1285" width="13.42578125" style="203" customWidth="1"/>
    <col min="1286" max="1286" width="19.5703125" style="203" customWidth="1"/>
    <col min="1287" max="1287" width="17.42578125" style="203" customWidth="1"/>
    <col min="1288" max="1288" width="19.5703125" style="203" customWidth="1"/>
    <col min="1289" max="1289" width="15.85546875" style="203" customWidth="1"/>
    <col min="1290" max="1290" width="11.42578125" style="203" customWidth="1"/>
    <col min="1291" max="1293" width="0" style="203" hidden="1" customWidth="1"/>
    <col min="1294" max="1295" width="14.42578125" style="203" customWidth="1"/>
    <col min="1296" max="1296" width="11.7109375" style="203" customWidth="1"/>
    <col min="1297" max="1297" width="13.28515625" style="203" customWidth="1"/>
    <col min="1298" max="1298" width="8.7109375" style="203" customWidth="1"/>
    <col min="1299" max="1299" width="13.28515625" style="203" customWidth="1"/>
    <col min="1300" max="1537" width="9.140625" style="203"/>
    <col min="1538" max="1538" width="17.28515625" style="203" customWidth="1"/>
    <col min="1539" max="1539" width="12.5703125" style="203" customWidth="1"/>
    <col min="1540" max="1540" width="13" style="203" customWidth="1"/>
    <col min="1541" max="1541" width="13.42578125" style="203" customWidth="1"/>
    <col min="1542" max="1542" width="19.5703125" style="203" customWidth="1"/>
    <col min="1543" max="1543" width="17.42578125" style="203" customWidth="1"/>
    <col min="1544" max="1544" width="19.5703125" style="203" customWidth="1"/>
    <col min="1545" max="1545" width="15.85546875" style="203" customWidth="1"/>
    <col min="1546" max="1546" width="11.42578125" style="203" customWidth="1"/>
    <col min="1547" max="1549" width="0" style="203" hidden="1" customWidth="1"/>
    <col min="1550" max="1551" width="14.42578125" style="203" customWidth="1"/>
    <col min="1552" max="1552" width="11.7109375" style="203" customWidth="1"/>
    <col min="1553" max="1553" width="13.28515625" style="203" customWidth="1"/>
    <col min="1554" max="1554" width="8.7109375" style="203" customWidth="1"/>
    <col min="1555" max="1555" width="13.28515625" style="203" customWidth="1"/>
    <col min="1556" max="1793" width="9.140625" style="203"/>
    <col min="1794" max="1794" width="17.28515625" style="203" customWidth="1"/>
    <col min="1795" max="1795" width="12.5703125" style="203" customWidth="1"/>
    <col min="1796" max="1796" width="13" style="203" customWidth="1"/>
    <col min="1797" max="1797" width="13.42578125" style="203" customWidth="1"/>
    <col min="1798" max="1798" width="19.5703125" style="203" customWidth="1"/>
    <col min="1799" max="1799" width="17.42578125" style="203" customWidth="1"/>
    <col min="1800" max="1800" width="19.5703125" style="203" customWidth="1"/>
    <col min="1801" max="1801" width="15.85546875" style="203" customWidth="1"/>
    <col min="1802" max="1802" width="11.42578125" style="203" customWidth="1"/>
    <col min="1803" max="1805" width="0" style="203" hidden="1" customWidth="1"/>
    <col min="1806" max="1807" width="14.42578125" style="203" customWidth="1"/>
    <col min="1808" max="1808" width="11.7109375" style="203" customWidth="1"/>
    <col min="1809" max="1809" width="13.28515625" style="203" customWidth="1"/>
    <col min="1810" max="1810" width="8.7109375" style="203" customWidth="1"/>
    <col min="1811" max="1811" width="13.28515625" style="203" customWidth="1"/>
    <col min="1812" max="2049" width="9.140625" style="203"/>
    <col min="2050" max="2050" width="17.28515625" style="203" customWidth="1"/>
    <col min="2051" max="2051" width="12.5703125" style="203" customWidth="1"/>
    <col min="2052" max="2052" width="13" style="203" customWidth="1"/>
    <col min="2053" max="2053" width="13.42578125" style="203" customWidth="1"/>
    <col min="2054" max="2054" width="19.5703125" style="203" customWidth="1"/>
    <col min="2055" max="2055" width="17.42578125" style="203" customWidth="1"/>
    <col min="2056" max="2056" width="19.5703125" style="203" customWidth="1"/>
    <col min="2057" max="2057" width="15.85546875" style="203" customWidth="1"/>
    <col min="2058" max="2058" width="11.42578125" style="203" customWidth="1"/>
    <col min="2059" max="2061" width="0" style="203" hidden="1" customWidth="1"/>
    <col min="2062" max="2063" width="14.42578125" style="203" customWidth="1"/>
    <col min="2064" max="2064" width="11.7109375" style="203" customWidth="1"/>
    <col min="2065" max="2065" width="13.28515625" style="203" customWidth="1"/>
    <col min="2066" max="2066" width="8.7109375" style="203" customWidth="1"/>
    <col min="2067" max="2067" width="13.28515625" style="203" customWidth="1"/>
    <col min="2068" max="2305" width="9.140625" style="203"/>
    <col min="2306" max="2306" width="17.28515625" style="203" customWidth="1"/>
    <col min="2307" max="2307" width="12.5703125" style="203" customWidth="1"/>
    <col min="2308" max="2308" width="13" style="203" customWidth="1"/>
    <col min="2309" max="2309" width="13.42578125" style="203" customWidth="1"/>
    <col min="2310" max="2310" width="19.5703125" style="203" customWidth="1"/>
    <col min="2311" max="2311" width="17.42578125" style="203" customWidth="1"/>
    <col min="2312" max="2312" width="19.5703125" style="203" customWidth="1"/>
    <col min="2313" max="2313" width="15.85546875" style="203" customWidth="1"/>
    <col min="2314" max="2314" width="11.42578125" style="203" customWidth="1"/>
    <col min="2315" max="2317" width="0" style="203" hidden="1" customWidth="1"/>
    <col min="2318" max="2319" width="14.42578125" style="203" customWidth="1"/>
    <col min="2320" max="2320" width="11.7109375" style="203" customWidth="1"/>
    <col min="2321" max="2321" width="13.28515625" style="203" customWidth="1"/>
    <col min="2322" max="2322" width="8.7109375" style="203" customWidth="1"/>
    <col min="2323" max="2323" width="13.28515625" style="203" customWidth="1"/>
    <col min="2324" max="2561" width="9.140625" style="203"/>
    <col min="2562" max="2562" width="17.28515625" style="203" customWidth="1"/>
    <col min="2563" max="2563" width="12.5703125" style="203" customWidth="1"/>
    <col min="2564" max="2564" width="13" style="203" customWidth="1"/>
    <col min="2565" max="2565" width="13.42578125" style="203" customWidth="1"/>
    <col min="2566" max="2566" width="19.5703125" style="203" customWidth="1"/>
    <col min="2567" max="2567" width="17.42578125" style="203" customWidth="1"/>
    <col min="2568" max="2568" width="19.5703125" style="203" customWidth="1"/>
    <col min="2569" max="2569" width="15.85546875" style="203" customWidth="1"/>
    <col min="2570" max="2570" width="11.42578125" style="203" customWidth="1"/>
    <col min="2571" max="2573" width="0" style="203" hidden="1" customWidth="1"/>
    <col min="2574" max="2575" width="14.42578125" style="203" customWidth="1"/>
    <col min="2576" max="2576" width="11.7109375" style="203" customWidth="1"/>
    <col min="2577" max="2577" width="13.28515625" style="203" customWidth="1"/>
    <col min="2578" max="2578" width="8.7109375" style="203" customWidth="1"/>
    <col min="2579" max="2579" width="13.28515625" style="203" customWidth="1"/>
    <col min="2580" max="2817" width="9.140625" style="203"/>
    <col min="2818" max="2818" width="17.28515625" style="203" customWidth="1"/>
    <col min="2819" max="2819" width="12.5703125" style="203" customWidth="1"/>
    <col min="2820" max="2820" width="13" style="203" customWidth="1"/>
    <col min="2821" max="2821" width="13.42578125" style="203" customWidth="1"/>
    <col min="2822" max="2822" width="19.5703125" style="203" customWidth="1"/>
    <col min="2823" max="2823" width="17.42578125" style="203" customWidth="1"/>
    <col min="2824" max="2824" width="19.5703125" style="203" customWidth="1"/>
    <col min="2825" max="2825" width="15.85546875" style="203" customWidth="1"/>
    <col min="2826" max="2826" width="11.42578125" style="203" customWidth="1"/>
    <col min="2827" max="2829" width="0" style="203" hidden="1" customWidth="1"/>
    <col min="2830" max="2831" width="14.42578125" style="203" customWidth="1"/>
    <col min="2832" max="2832" width="11.7109375" style="203" customWidth="1"/>
    <col min="2833" max="2833" width="13.28515625" style="203" customWidth="1"/>
    <col min="2834" max="2834" width="8.7109375" style="203" customWidth="1"/>
    <col min="2835" max="2835" width="13.28515625" style="203" customWidth="1"/>
    <col min="2836" max="3073" width="9.140625" style="203"/>
    <col min="3074" max="3074" width="17.28515625" style="203" customWidth="1"/>
    <col min="3075" max="3075" width="12.5703125" style="203" customWidth="1"/>
    <col min="3076" max="3076" width="13" style="203" customWidth="1"/>
    <col min="3077" max="3077" width="13.42578125" style="203" customWidth="1"/>
    <col min="3078" max="3078" width="19.5703125" style="203" customWidth="1"/>
    <col min="3079" max="3079" width="17.42578125" style="203" customWidth="1"/>
    <col min="3080" max="3080" width="19.5703125" style="203" customWidth="1"/>
    <col min="3081" max="3081" width="15.85546875" style="203" customWidth="1"/>
    <col min="3082" max="3082" width="11.42578125" style="203" customWidth="1"/>
    <col min="3083" max="3085" width="0" style="203" hidden="1" customWidth="1"/>
    <col min="3086" max="3087" width="14.42578125" style="203" customWidth="1"/>
    <col min="3088" max="3088" width="11.7109375" style="203" customWidth="1"/>
    <col min="3089" max="3089" width="13.28515625" style="203" customWidth="1"/>
    <col min="3090" max="3090" width="8.7109375" style="203" customWidth="1"/>
    <col min="3091" max="3091" width="13.28515625" style="203" customWidth="1"/>
    <col min="3092" max="3329" width="9.140625" style="203"/>
    <col min="3330" max="3330" width="17.28515625" style="203" customWidth="1"/>
    <col min="3331" max="3331" width="12.5703125" style="203" customWidth="1"/>
    <col min="3332" max="3332" width="13" style="203" customWidth="1"/>
    <col min="3333" max="3333" width="13.42578125" style="203" customWidth="1"/>
    <col min="3334" max="3334" width="19.5703125" style="203" customWidth="1"/>
    <col min="3335" max="3335" width="17.42578125" style="203" customWidth="1"/>
    <col min="3336" max="3336" width="19.5703125" style="203" customWidth="1"/>
    <col min="3337" max="3337" width="15.85546875" style="203" customWidth="1"/>
    <col min="3338" max="3338" width="11.42578125" style="203" customWidth="1"/>
    <col min="3339" max="3341" width="0" style="203" hidden="1" customWidth="1"/>
    <col min="3342" max="3343" width="14.42578125" style="203" customWidth="1"/>
    <col min="3344" max="3344" width="11.7109375" style="203" customWidth="1"/>
    <col min="3345" max="3345" width="13.28515625" style="203" customWidth="1"/>
    <col min="3346" max="3346" width="8.7109375" style="203" customWidth="1"/>
    <col min="3347" max="3347" width="13.28515625" style="203" customWidth="1"/>
    <col min="3348" max="3585" width="9.140625" style="203"/>
    <col min="3586" max="3586" width="17.28515625" style="203" customWidth="1"/>
    <col min="3587" max="3587" width="12.5703125" style="203" customWidth="1"/>
    <col min="3588" max="3588" width="13" style="203" customWidth="1"/>
    <col min="3589" max="3589" width="13.42578125" style="203" customWidth="1"/>
    <col min="3590" max="3590" width="19.5703125" style="203" customWidth="1"/>
    <col min="3591" max="3591" width="17.42578125" style="203" customWidth="1"/>
    <col min="3592" max="3592" width="19.5703125" style="203" customWidth="1"/>
    <col min="3593" max="3593" width="15.85546875" style="203" customWidth="1"/>
    <col min="3594" max="3594" width="11.42578125" style="203" customWidth="1"/>
    <col min="3595" max="3597" width="0" style="203" hidden="1" customWidth="1"/>
    <col min="3598" max="3599" width="14.42578125" style="203" customWidth="1"/>
    <col min="3600" max="3600" width="11.7109375" style="203" customWidth="1"/>
    <col min="3601" max="3601" width="13.28515625" style="203" customWidth="1"/>
    <col min="3602" max="3602" width="8.7109375" style="203" customWidth="1"/>
    <col min="3603" max="3603" width="13.28515625" style="203" customWidth="1"/>
    <col min="3604" max="3841" width="9.140625" style="203"/>
    <col min="3842" max="3842" width="17.28515625" style="203" customWidth="1"/>
    <col min="3843" max="3843" width="12.5703125" style="203" customWidth="1"/>
    <col min="3844" max="3844" width="13" style="203" customWidth="1"/>
    <col min="3845" max="3845" width="13.42578125" style="203" customWidth="1"/>
    <col min="3846" max="3846" width="19.5703125" style="203" customWidth="1"/>
    <col min="3847" max="3847" width="17.42578125" style="203" customWidth="1"/>
    <col min="3848" max="3848" width="19.5703125" style="203" customWidth="1"/>
    <col min="3849" max="3849" width="15.85546875" style="203" customWidth="1"/>
    <col min="3850" max="3850" width="11.42578125" style="203" customWidth="1"/>
    <col min="3851" max="3853" width="0" style="203" hidden="1" customWidth="1"/>
    <col min="3854" max="3855" width="14.42578125" style="203" customWidth="1"/>
    <col min="3856" max="3856" width="11.7109375" style="203" customWidth="1"/>
    <col min="3857" max="3857" width="13.28515625" style="203" customWidth="1"/>
    <col min="3858" max="3858" width="8.7109375" style="203" customWidth="1"/>
    <col min="3859" max="3859" width="13.28515625" style="203" customWidth="1"/>
    <col min="3860" max="4097" width="9.140625" style="203"/>
    <col min="4098" max="4098" width="17.28515625" style="203" customWidth="1"/>
    <col min="4099" max="4099" width="12.5703125" style="203" customWidth="1"/>
    <col min="4100" max="4100" width="13" style="203" customWidth="1"/>
    <col min="4101" max="4101" width="13.42578125" style="203" customWidth="1"/>
    <col min="4102" max="4102" width="19.5703125" style="203" customWidth="1"/>
    <col min="4103" max="4103" width="17.42578125" style="203" customWidth="1"/>
    <col min="4104" max="4104" width="19.5703125" style="203" customWidth="1"/>
    <col min="4105" max="4105" width="15.85546875" style="203" customWidth="1"/>
    <col min="4106" max="4106" width="11.42578125" style="203" customWidth="1"/>
    <col min="4107" max="4109" width="0" style="203" hidden="1" customWidth="1"/>
    <col min="4110" max="4111" width="14.42578125" style="203" customWidth="1"/>
    <col min="4112" max="4112" width="11.7109375" style="203" customWidth="1"/>
    <col min="4113" max="4113" width="13.28515625" style="203" customWidth="1"/>
    <col min="4114" max="4114" width="8.7109375" style="203" customWidth="1"/>
    <col min="4115" max="4115" width="13.28515625" style="203" customWidth="1"/>
    <col min="4116" max="4353" width="9.140625" style="203"/>
    <col min="4354" max="4354" width="17.28515625" style="203" customWidth="1"/>
    <col min="4355" max="4355" width="12.5703125" style="203" customWidth="1"/>
    <col min="4356" max="4356" width="13" style="203" customWidth="1"/>
    <col min="4357" max="4357" width="13.42578125" style="203" customWidth="1"/>
    <col min="4358" max="4358" width="19.5703125" style="203" customWidth="1"/>
    <col min="4359" max="4359" width="17.42578125" style="203" customWidth="1"/>
    <col min="4360" max="4360" width="19.5703125" style="203" customWidth="1"/>
    <col min="4361" max="4361" width="15.85546875" style="203" customWidth="1"/>
    <col min="4362" max="4362" width="11.42578125" style="203" customWidth="1"/>
    <col min="4363" max="4365" width="0" style="203" hidden="1" customWidth="1"/>
    <col min="4366" max="4367" width="14.42578125" style="203" customWidth="1"/>
    <col min="4368" max="4368" width="11.7109375" style="203" customWidth="1"/>
    <col min="4369" max="4369" width="13.28515625" style="203" customWidth="1"/>
    <col min="4370" max="4370" width="8.7109375" style="203" customWidth="1"/>
    <col min="4371" max="4371" width="13.28515625" style="203" customWidth="1"/>
    <col min="4372" max="4609" width="9.140625" style="203"/>
    <col min="4610" max="4610" width="17.28515625" style="203" customWidth="1"/>
    <col min="4611" max="4611" width="12.5703125" style="203" customWidth="1"/>
    <col min="4612" max="4612" width="13" style="203" customWidth="1"/>
    <col min="4613" max="4613" width="13.42578125" style="203" customWidth="1"/>
    <col min="4614" max="4614" width="19.5703125" style="203" customWidth="1"/>
    <col min="4615" max="4615" width="17.42578125" style="203" customWidth="1"/>
    <col min="4616" max="4616" width="19.5703125" style="203" customWidth="1"/>
    <col min="4617" max="4617" width="15.85546875" style="203" customWidth="1"/>
    <col min="4618" max="4618" width="11.42578125" style="203" customWidth="1"/>
    <col min="4619" max="4621" width="0" style="203" hidden="1" customWidth="1"/>
    <col min="4622" max="4623" width="14.42578125" style="203" customWidth="1"/>
    <col min="4624" max="4624" width="11.7109375" style="203" customWidth="1"/>
    <col min="4625" max="4625" width="13.28515625" style="203" customWidth="1"/>
    <col min="4626" max="4626" width="8.7109375" style="203" customWidth="1"/>
    <col min="4627" max="4627" width="13.28515625" style="203" customWidth="1"/>
    <col min="4628" max="4865" width="9.140625" style="203"/>
    <col min="4866" max="4866" width="17.28515625" style="203" customWidth="1"/>
    <col min="4867" max="4867" width="12.5703125" style="203" customWidth="1"/>
    <col min="4868" max="4868" width="13" style="203" customWidth="1"/>
    <col min="4869" max="4869" width="13.42578125" style="203" customWidth="1"/>
    <col min="4870" max="4870" width="19.5703125" style="203" customWidth="1"/>
    <col min="4871" max="4871" width="17.42578125" style="203" customWidth="1"/>
    <col min="4872" max="4872" width="19.5703125" style="203" customWidth="1"/>
    <col min="4873" max="4873" width="15.85546875" style="203" customWidth="1"/>
    <col min="4874" max="4874" width="11.42578125" style="203" customWidth="1"/>
    <col min="4875" max="4877" width="0" style="203" hidden="1" customWidth="1"/>
    <col min="4878" max="4879" width="14.42578125" style="203" customWidth="1"/>
    <col min="4880" max="4880" width="11.7109375" style="203" customWidth="1"/>
    <col min="4881" max="4881" width="13.28515625" style="203" customWidth="1"/>
    <col min="4882" max="4882" width="8.7109375" style="203" customWidth="1"/>
    <col min="4883" max="4883" width="13.28515625" style="203" customWidth="1"/>
    <col min="4884" max="5121" width="9.140625" style="203"/>
    <col min="5122" max="5122" width="17.28515625" style="203" customWidth="1"/>
    <col min="5123" max="5123" width="12.5703125" style="203" customWidth="1"/>
    <col min="5124" max="5124" width="13" style="203" customWidth="1"/>
    <col min="5125" max="5125" width="13.42578125" style="203" customWidth="1"/>
    <col min="5126" max="5126" width="19.5703125" style="203" customWidth="1"/>
    <col min="5127" max="5127" width="17.42578125" style="203" customWidth="1"/>
    <col min="5128" max="5128" width="19.5703125" style="203" customWidth="1"/>
    <col min="5129" max="5129" width="15.85546875" style="203" customWidth="1"/>
    <col min="5130" max="5130" width="11.42578125" style="203" customWidth="1"/>
    <col min="5131" max="5133" width="0" style="203" hidden="1" customWidth="1"/>
    <col min="5134" max="5135" width="14.42578125" style="203" customWidth="1"/>
    <col min="5136" max="5136" width="11.7109375" style="203" customWidth="1"/>
    <col min="5137" max="5137" width="13.28515625" style="203" customWidth="1"/>
    <col min="5138" max="5138" width="8.7109375" style="203" customWidth="1"/>
    <col min="5139" max="5139" width="13.28515625" style="203" customWidth="1"/>
    <col min="5140" max="5377" width="9.140625" style="203"/>
    <col min="5378" max="5378" width="17.28515625" style="203" customWidth="1"/>
    <col min="5379" max="5379" width="12.5703125" style="203" customWidth="1"/>
    <col min="5380" max="5380" width="13" style="203" customWidth="1"/>
    <col min="5381" max="5381" width="13.42578125" style="203" customWidth="1"/>
    <col min="5382" max="5382" width="19.5703125" style="203" customWidth="1"/>
    <col min="5383" max="5383" width="17.42578125" style="203" customWidth="1"/>
    <col min="5384" max="5384" width="19.5703125" style="203" customWidth="1"/>
    <col min="5385" max="5385" width="15.85546875" style="203" customWidth="1"/>
    <col min="5386" max="5386" width="11.42578125" style="203" customWidth="1"/>
    <col min="5387" max="5389" width="0" style="203" hidden="1" customWidth="1"/>
    <col min="5390" max="5391" width="14.42578125" style="203" customWidth="1"/>
    <col min="5392" max="5392" width="11.7109375" style="203" customWidth="1"/>
    <col min="5393" max="5393" width="13.28515625" style="203" customWidth="1"/>
    <col min="5394" max="5394" width="8.7109375" style="203" customWidth="1"/>
    <col min="5395" max="5395" width="13.28515625" style="203" customWidth="1"/>
    <col min="5396" max="5633" width="9.140625" style="203"/>
    <col min="5634" max="5634" width="17.28515625" style="203" customWidth="1"/>
    <col min="5635" max="5635" width="12.5703125" style="203" customWidth="1"/>
    <col min="5636" max="5636" width="13" style="203" customWidth="1"/>
    <col min="5637" max="5637" width="13.42578125" style="203" customWidth="1"/>
    <col min="5638" max="5638" width="19.5703125" style="203" customWidth="1"/>
    <col min="5639" max="5639" width="17.42578125" style="203" customWidth="1"/>
    <col min="5640" max="5640" width="19.5703125" style="203" customWidth="1"/>
    <col min="5641" max="5641" width="15.85546875" style="203" customWidth="1"/>
    <col min="5642" max="5642" width="11.42578125" style="203" customWidth="1"/>
    <col min="5643" max="5645" width="0" style="203" hidden="1" customWidth="1"/>
    <col min="5646" max="5647" width="14.42578125" style="203" customWidth="1"/>
    <col min="5648" max="5648" width="11.7109375" style="203" customWidth="1"/>
    <col min="5649" max="5649" width="13.28515625" style="203" customWidth="1"/>
    <col min="5650" max="5650" width="8.7109375" style="203" customWidth="1"/>
    <col min="5651" max="5651" width="13.28515625" style="203" customWidth="1"/>
    <col min="5652" max="5889" width="9.140625" style="203"/>
    <col min="5890" max="5890" width="17.28515625" style="203" customWidth="1"/>
    <col min="5891" max="5891" width="12.5703125" style="203" customWidth="1"/>
    <col min="5892" max="5892" width="13" style="203" customWidth="1"/>
    <col min="5893" max="5893" width="13.42578125" style="203" customWidth="1"/>
    <col min="5894" max="5894" width="19.5703125" style="203" customWidth="1"/>
    <col min="5895" max="5895" width="17.42578125" style="203" customWidth="1"/>
    <col min="5896" max="5896" width="19.5703125" style="203" customWidth="1"/>
    <col min="5897" max="5897" width="15.85546875" style="203" customWidth="1"/>
    <col min="5898" max="5898" width="11.42578125" style="203" customWidth="1"/>
    <col min="5899" max="5901" width="0" style="203" hidden="1" customWidth="1"/>
    <col min="5902" max="5903" width="14.42578125" style="203" customWidth="1"/>
    <col min="5904" max="5904" width="11.7109375" style="203" customWidth="1"/>
    <col min="5905" max="5905" width="13.28515625" style="203" customWidth="1"/>
    <col min="5906" max="5906" width="8.7109375" style="203" customWidth="1"/>
    <col min="5907" max="5907" width="13.28515625" style="203" customWidth="1"/>
    <col min="5908" max="6145" width="9.140625" style="203"/>
    <col min="6146" max="6146" width="17.28515625" style="203" customWidth="1"/>
    <col min="6147" max="6147" width="12.5703125" style="203" customWidth="1"/>
    <col min="6148" max="6148" width="13" style="203" customWidth="1"/>
    <col min="6149" max="6149" width="13.42578125" style="203" customWidth="1"/>
    <col min="6150" max="6150" width="19.5703125" style="203" customWidth="1"/>
    <col min="6151" max="6151" width="17.42578125" style="203" customWidth="1"/>
    <col min="6152" max="6152" width="19.5703125" style="203" customWidth="1"/>
    <col min="6153" max="6153" width="15.85546875" style="203" customWidth="1"/>
    <col min="6154" max="6154" width="11.42578125" style="203" customWidth="1"/>
    <col min="6155" max="6157" width="0" style="203" hidden="1" customWidth="1"/>
    <col min="6158" max="6159" width="14.42578125" style="203" customWidth="1"/>
    <col min="6160" max="6160" width="11.7109375" style="203" customWidth="1"/>
    <col min="6161" max="6161" width="13.28515625" style="203" customWidth="1"/>
    <col min="6162" max="6162" width="8.7109375" style="203" customWidth="1"/>
    <col min="6163" max="6163" width="13.28515625" style="203" customWidth="1"/>
    <col min="6164" max="6401" width="9.140625" style="203"/>
    <col min="6402" max="6402" width="17.28515625" style="203" customWidth="1"/>
    <col min="6403" max="6403" width="12.5703125" style="203" customWidth="1"/>
    <col min="6404" max="6404" width="13" style="203" customWidth="1"/>
    <col min="6405" max="6405" width="13.42578125" style="203" customWidth="1"/>
    <col min="6406" max="6406" width="19.5703125" style="203" customWidth="1"/>
    <col min="6407" max="6407" width="17.42578125" style="203" customWidth="1"/>
    <col min="6408" max="6408" width="19.5703125" style="203" customWidth="1"/>
    <col min="6409" max="6409" width="15.85546875" style="203" customWidth="1"/>
    <col min="6410" max="6410" width="11.42578125" style="203" customWidth="1"/>
    <col min="6411" max="6413" width="0" style="203" hidden="1" customWidth="1"/>
    <col min="6414" max="6415" width="14.42578125" style="203" customWidth="1"/>
    <col min="6416" max="6416" width="11.7109375" style="203" customWidth="1"/>
    <col min="6417" max="6417" width="13.28515625" style="203" customWidth="1"/>
    <col min="6418" max="6418" width="8.7109375" style="203" customWidth="1"/>
    <col min="6419" max="6419" width="13.28515625" style="203" customWidth="1"/>
    <col min="6420" max="6657" width="9.140625" style="203"/>
    <col min="6658" max="6658" width="17.28515625" style="203" customWidth="1"/>
    <col min="6659" max="6659" width="12.5703125" style="203" customWidth="1"/>
    <col min="6660" max="6660" width="13" style="203" customWidth="1"/>
    <col min="6661" max="6661" width="13.42578125" style="203" customWidth="1"/>
    <col min="6662" max="6662" width="19.5703125" style="203" customWidth="1"/>
    <col min="6663" max="6663" width="17.42578125" style="203" customWidth="1"/>
    <col min="6664" max="6664" width="19.5703125" style="203" customWidth="1"/>
    <col min="6665" max="6665" width="15.85546875" style="203" customWidth="1"/>
    <col min="6666" max="6666" width="11.42578125" style="203" customWidth="1"/>
    <col min="6667" max="6669" width="0" style="203" hidden="1" customWidth="1"/>
    <col min="6670" max="6671" width="14.42578125" style="203" customWidth="1"/>
    <col min="6672" max="6672" width="11.7109375" style="203" customWidth="1"/>
    <col min="6673" max="6673" width="13.28515625" style="203" customWidth="1"/>
    <col min="6674" max="6674" width="8.7109375" style="203" customWidth="1"/>
    <col min="6675" max="6675" width="13.28515625" style="203" customWidth="1"/>
    <col min="6676" max="6913" width="9.140625" style="203"/>
    <col min="6914" max="6914" width="17.28515625" style="203" customWidth="1"/>
    <col min="6915" max="6915" width="12.5703125" style="203" customWidth="1"/>
    <col min="6916" max="6916" width="13" style="203" customWidth="1"/>
    <col min="6917" max="6917" width="13.42578125" style="203" customWidth="1"/>
    <col min="6918" max="6918" width="19.5703125" style="203" customWidth="1"/>
    <col min="6919" max="6919" width="17.42578125" style="203" customWidth="1"/>
    <col min="6920" max="6920" width="19.5703125" style="203" customWidth="1"/>
    <col min="6921" max="6921" width="15.85546875" style="203" customWidth="1"/>
    <col min="6922" max="6922" width="11.42578125" style="203" customWidth="1"/>
    <col min="6923" max="6925" width="0" style="203" hidden="1" customWidth="1"/>
    <col min="6926" max="6927" width="14.42578125" style="203" customWidth="1"/>
    <col min="6928" max="6928" width="11.7109375" style="203" customWidth="1"/>
    <col min="6929" max="6929" width="13.28515625" style="203" customWidth="1"/>
    <col min="6930" max="6930" width="8.7109375" style="203" customWidth="1"/>
    <col min="6931" max="6931" width="13.28515625" style="203" customWidth="1"/>
    <col min="6932" max="7169" width="9.140625" style="203"/>
    <col min="7170" max="7170" width="17.28515625" style="203" customWidth="1"/>
    <col min="7171" max="7171" width="12.5703125" style="203" customWidth="1"/>
    <col min="7172" max="7172" width="13" style="203" customWidth="1"/>
    <col min="7173" max="7173" width="13.42578125" style="203" customWidth="1"/>
    <col min="7174" max="7174" width="19.5703125" style="203" customWidth="1"/>
    <col min="7175" max="7175" width="17.42578125" style="203" customWidth="1"/>
    <col min="7176" max="7176" width="19.5703125" style="203" customWidth="1"/>
    <col min="7177" max="7177" width="15.85546875" style="203" customWidth="1"/>
    <col min="7178" max="7178" width="11.42578125" style="203" customWidth="1"/>
    <col min="7179" max="7181" width="0" style="203" hidden="1" customWidth="1"/>
    <col min="7182" max="7183" width="14.42578125" style="203" customWidth="1"/>
    <col min="7184" max="7184" width="11.7109375" style="203" customWidth="1"/>
    <col min="7185" max="7185" width="13.28515625" style="203" customWidth="1"/>
    <col min="7186" max="7186" width="8.7109375" style="203" customWidth="1"/>
    <col min="7187" max="7187" width="13.28515625" style="203" customWidth="1"/>
    <col min="7188" max="7425" width="9.140625" style="203"/>
    <col min="7426" max="7426" width="17.28515625" style="203" customWidth="1"/>
    <col min="7427" max="7427" width="12.5703125" style="203" customWidth="1"/>
    <col min="7428" max="7428" width="13" style="203" customWidth="1"/>
    <col min="7429" max="7429" width="13.42578125" style="203" customWidth="1"/>
    <col min="7430" max="7430" width="19.5703125" style="203" customWidth="1"/>
    <col min="7431" max="7431" width="17.42578125" style="203" customWidth="1"/>
    <col min="7432" max="7432" width="19.5703125" style="203" customWidth="1"/>
    <col min="7433" max="7433" width="15.85546875" style="203" customWidth="1"/>
    <col min="7434" max="7434" width="11.42578125" style="203" customWidth="1"/>
    <col min="7435" max="7437" width="0" style="203" hidden="1" customWidth="1"/>
    <col min="7438" max="7439" width="14.42578125" style="203" customWidth="1"/>
    <col min="7440" max="7440" width="11.7109375" style="203" customWidth="1"/>
    <col min="7441" max="7441" width="13.28515625" style="203" customWidth="1"/>
    <col min="7442" max="7442" width="8.7109375" style="203" customWidth="1"/>
    <col min="7443" max="7443" width="13.28515625" style="203" customWidth="1"/>
    <col min="7444" max="7681" width="9.140625" style="203"/>
    <col min="7682" max="7682" width="17.28515625" style="203" customWidth="1"/>
    <col min="7683" max="7683" width="12.5703125" style="203" customWidth="1"/>
    <col min="7684" max="7684" width="13" style="203" customWidth="1"/>
    <col min="7685" max="7685" width="13.42578125" style="203" customWidth="1"/>
    <col min="7686" max="7686" width="19.5703125" style="203" customWidth="1"/>
    <col min="7687" max="7687" width="17.42578125" style="203" customWidth="1"/>
    <col min="7688" max="7688" width="19.5703125" style="203" customWidth="1"/>
    <col min="7689" max="7689" width="15.85546875" style="203" customWidth="1"/>
    <col min="7690" max="7690" width="11.42578125" style="203" customWidth="1"/>
    <col min="7691" max="7693" width="0" style="203" hidden="1" customWidth="1"/>
    <col min="7694" max="7695" width="14.42578125" style="203" customWidth="1"/>
    <col min="7696" max="7696" width="11.7109375" style="203" customWidth="1"/>
    <col min="7697" max="7697" width="13.28515625" style="203" customWidth="1"/>
    <col min="7698" max="7698" width="8.7109375" style="203" customWidth="1"/>
    <col min="7699" max="7699" width="13.28515625" style="203" customWidth="1"/>
    <col min="7700" max="7937" width="9.140625" style="203"/>
    <col min="7938" max="7938" width="17.28515625" style="203" customWidth="1"/>
    <col min="7939" max="7939" width="12.5703125" style="203" customWidth="1"/>
    <col min="7940" max="7940" width="13" style="203" customWidth="1"/>
    <col min="7941" max="7941" width="13.42578125" style="203" customWidth="1"/>
    <col min="7942" max="7942" width="19.5703125" style="203" customWidth="1"/>
    <col min="7943" max="7943" width="17.42578125" style="203" customWidth="1"/>
    <col min="7944" max="7944" width="19.5703125" style="203" customWidth="1"/>
    <col min="7945" max="7945" width="15.85546875" style="203" customWidth="1"/>
    <col min="7946" max="7946" width="11.42578125" style="203" customWidth="1"/>
    <col min="7947" max="7949" width="0" style="203" hidden="1" customWidth="1"/>
    <col min="7950" max="7951" width="14.42578125" style="203" customWidth="1"/>
    <col min="7952" max="7952" width="11.7109375" style="203" customWidth="1"/>
    <col min="7953" max="7953" width="13.28515625" style="203" customWidth="1"/>
    <col min="7954" max="7954" width="8.7109375" style="203" customWidth="1"/>
    <col min="7955" max="7955" width="13.28515625" style="203" customWidth="1"/>
    <col min="7956" max="8193" width="9.140625" style="203"/>
    <col min="8194" max="8194" width="17.28515625" style="203" customWidth="1"/>
    <col min="8195" max="8195" width="12.5703125" style="203" customWidth="1"/>
    <col min="8196" max="8196" width="13" style="203" customWidth="1"/>
    <col min="8197" max="8197" width="13.42578125" style="203" customWidth="1"/>
    <col min="8198" max="8198" width="19.5703125" style="203" customWidth="1"/>
    <col min="8199" max="8199" width="17.42578125" style="203" customWidth="1"/>
    <col min="8200" max="8200" width="19.5703125" style="203" customWidth="1"/>
    <col min="8201" max="8201" width="15.85546875" style="203" customWidth="1"/>
    <col min="8202" max="8202" width="11.42578125" style="203" customWidth="1"/>
    <col min="8203" max="8205" width="0" style="203" hidden="1" customWidth="1"/>
    <col min="8206" max="8207" width="14.42578125" style="203" customWidth="1"/>
    <col min="8208" max="8208" width="11.7109375" style="203" customWidth="1"/>
    <col min="8209" max="8209" width="13.28515625" style="203" customWidth="1"/>
    <col min="8210" max="8210" width="8.7109375" style="203" customWidth="1"/>
    <col min="8211" max="8211" width="13.28515625" style="203" customWidth="1"/>
    <col min="8212" max="8449" width="9.140625" style="203"/>
    <col min="8450" max="8450" width="17.28515625" style="203" customWidth="1"/>
    <col min="8451" max="8451" width="12.5703125" style="203" customWidth="1"/>
    <col min="8452" max="8452" width="13" style="203" customWidth="1"/>
    <col min="8453" max="8453" width="13.42578125" style="203" customWidth="1"/>
    <col min="8454" max="8454" width="19.5703125" style="203" customWidth="1"/>
    <col min="8455" max="8455" width="17.42578125" style="203" customWidth="1"/>
    <col min="8456" max="8456" width="19.5703125" style="203" customWidth="1"/>
    <col min="8457" max="8457" width="15.85546875" style="203" customWidth="1"/>
    <col min="8458" max="8458" width="11.42578125" style="203" customWidth="1"/>
    <col min="8459" max="8461" width="0" style="203" hidden="1" customWidth="1"/>
    <col min="8462" max="8463" width="14.42578125" style="203" customWidth="1"/>
    <col min="8464" max="8464" width="11.7109375" style="203" customWidth="1"/>
    <col min="8465" max="8465" width="13.28515625" style="203" customWidth="1"/>
    <col min="8466" max="8466" width="8.7109375" style="203" customWidth="1"/>
    <col min="8467" max="8467" width="13.28515625" style="203" customWidth="1"/>
    <col min="8468" max="8705" width="9.140625" style="203"/>
    <col min="8706" max="8706" width="17.28515625" style="203" customWidth="1"/>
    <col min="8707" max="8707" width="12.5703125" style="203" customWidth="1"/>
    <col min="8708" max="8708" width="13" style="203" customWidth="1"/>
    <col min="8709" max="8709" width="13.42578125" style="203" customWidth="1"/>
    <col min="8710" max="8710" width="19.5703125" style="203" customWidth="1"/>
    <col min="8711" max="8711" width="17.42578125" style="203" customWidth="1"/>
    <col min="8712" max="8712" width="19.5703125" style="203" customWidth="1"/>
    <col min="8713" max="8713" width="15.85546875" style="203" customWidth="1"/>
    <col min="8714" max="8714" width="11.42578125" style="203" customWidth="1"/>
    <col min="8715" max="8717" width="0" style="203" hidden="1" customWidth="1"/>
    <col min="8718" max="8719" width="14.42578125" style="203" customWidth="1"/>
    <col min="8720" max="8720" width="11.7109375" style="203" customWidth="1"/>
    <col min="8721" max="8721" width="13.28515625" style="203" customWidth="1"/>
    <col min="8722" max="8722" width="8.7109375" style="203" customWidth="1"/>
    <col min="8723" max="8723" width="13.28515625" style="203" customWidth="1"/>
    <col min="8724" max="8961" width="9.140625" style="203"/>
    <col min="8962" max="8962" width="17.28515625" style="203" customWidth="1"/>
    <col min="8963" max="8963" width="12.5703125" style="203" customWidth="1"/>
    <col min="8964" max="8964" width="13" style="203" customWidth="1"/>
    <col min="8965" max="8965" width="13.42578125" style="203" customWidth="1"/>
    <col min="8966" max="8966" width="19.5703125" style="203" customWidth="1"/>
    <col min="8967" max="8967" width="17.42578125" style="203" customWidth="1"/>
    <col min="8968" max="8968" width="19.5703125" style="203" customWidth="1"/>
    <col min="8969" max="8969" width="15.85546875" style="203" customWidth="1"/>
    <col min="8970" max="8970" width="11.42578125" style="203" customWidth="1"/>
    <col min="8971" max="8973" width="0" style="203" hidden="1" customWidth="1"/>
    <col min="8974" max="8975" width="14.42578125" style="203" customWidth="1"/>
    <col min="8976" max="8976" width="11.7109375" style="203" customWidth="1"/>
    <col min="8977" max="8977" width="13.28515625" style="203" customWidth="1"/>
    <col min="8978" max="8978" width="8.7109375" style="203" customWidth="1"/>
    <col min="8979" max="8979" width="13.28515625" style="203" customWidth="1"/>
    <col min="8980" max="9217" width="9.140625" style="203"/>
    <col min="9218" max="9218" width="17.28515625" style="203" customWidth="1"/>
    <col min="9219" max="9219" width="12.5703125" style="203" customWidth="1"/>
    <col min="9220" max="9220" width="13" style="203" customWidth="1"/>
    <col min="9221" max="9221" width="13.42578125" style="203" customWidth="1"/>
    <col min="9222" max="9222" width="19.5703125" style="203" customWidth="1"/>
    <col min="9223" max="9223" width="17.42578125" style="203" customWidth="1"/>
    <col min="9224" max="9224" width="19.5703125" style="203" customWidth="1"/>
    <col min="9225" max="9225" width="15.85546875" style="203" customWidth="1"/>
    <col min="9226" max="9226" width="11.42578125" style="203" customWidth="1"/>
    <col min="9227" max="9229" width="0" style="203" hidden="1" customWidth="1"/>
    <col min="9230" max="9231" width="14.42578125" style="203" customWidth="1"/>
    <col min="9232" max="9232" width="11.7109375" style="203" customWidth="1"/>
    <col min="9233" max="9233" width="13.28515625" style="203" customWidth="1"/>
    <col min="9234" max="9234" width="8.7109375" style="203" customWidth="1"/>
    <col min="9235" max="9235" width="13.28515625" style="203" customWidth="1"/>
    <col min="9236" max="9473" width="9.140625" style="203"/>
    <col min="9474" max="9474" width="17.28515625" style="203" customWidth="1"/>
    <col min="9475" max="9475" width="12.5703125" style="203" customWidth="1"/>
    <col min="9476" max="9476" width="13" style="203" customWidth="1"/>
    <col min="9477" max="9477" width="13.42578125" style="203" customWidth="1"/>
    <col min="9478" max="9478" width="19.5703125" style="203" customWidth="1"/>
    <col min="9479" max="9479" width="17.42578125" style="203" customWidth="1"/>
    <col min="9480" max="9480" width="19.5703125" style="203" customWidth="1"/>
    <col min="9481" max="9481" width="15.85546875" style="203" customWidth="1"/>
    <col min="9482" max="9482" width="11.42578125" style="203" customWidth="1"/>
    <col min="9483" max="9485" width="0" style="203" hidden="1" customWidth="1"/>
    <col min="9486" max="9487" width="14.42578125" style="203" customWidth="1"/>
    <col min="9488" max="9488" width="11.7109375" style="203" customWidth="1"/>
    <col min="9489" max="9489" width="13.28515625" style="203" customWidth="1"/>
    <col min="9490" max="9490" width="8.7109375" style="203" customWidth="1"/>
    <col min="9491" max="9491" width="13.28515625" style="203" customWidth="1"/>
    <col min="9492" max="9729" width="9.140625" style="203"/>
    <col min="9730" max="9730" width="17.28515625" style="203" customWidth="1"/>
    <col min="9731" max="9731" width="12.5703125" style="203" customWidth="1"/>
    <col min="9732" max="9732" width="13" style="203" customWidth="1"/>
    <col min="9733" max="9733" width="13.42578125" style="203" customWidth="1"/>
    <col min="9734" max="9734" width="19.5703125" style="203" customWidth="1"/>
    <col min="9735" max="9735" width="17.42578125" style="203" customWidth="1"/>
    <col min="9736" max="9736" width="19.5703125" style="203" customWidth="1"/>
    <col min="9737" max="9737" width="15.85546875" style="203" customWidth="1"/>
    <col min="9738" max="9738" width="11.42578125" style="203" customWidth="1"/>
    <col min="9739" max="9741" width="0" style="203" hidden="1" customWidth="1"/>
    <col min="9742" max="9743" width="14.42578125" style="203" customWidth="1"/>
    <col min="9744" max="9744" width="11.7109375" style="203" customWidth="1"/>
    <col min="9745" max="9745" width="13.28515625" style="203" customWidth="1"/>
    <col min="9746" max="9746" width="8.7109375" style="203" customWidth="1"/>
    <col min="9747" max="9747" width="13.28515625" style="203" customWidth="1"/>
    <col min="9748" max="9985" width="9.140625" style="203"/>
    <col min="9986" max="9986" width="17.28515625" style="203" customWidth="1"/>
    <col min="9987" max="9987" width="12.5703125" style="203" customWidth="1"/>
    <col min="9988" max="9988" width="13" style="203" customWidth="1"/>
    <col min="9989" max="9989" width="13.42578125" style="203" customWidth="1"/>
    <col min="9990" max="9990" width="19.5703125" style="203" customWidth="1"/>
    <col min="9991" max="9991" width="17.42578125" style="203" customWidth="1"/>
    <col min="9992" max="9992" width="19.5703125" style="203" customWidth="1"/>
    <col min="9993" max="9993" width="15.85546875" style="203" customWidth="1"/>
    <col min="9994" max="9994" width="11.42578125" style="203" customWidth="1"/>
    <col min="9995" max="9997" width="0" style="203" hidden="1" customWidth="1"/>
    <col min="9998" max="9999" width="14.42578125" style="203" customWidth="1"/>
    <col min="10000" max="10000" width="11.7109375" style="203" customWidth="1"/>
    <col min="10001" max="10001" width="13.28515625" style="203" customWidth="1"/>
    <col min="10002" max="10002" width="8.7109375" style="203" customWidth="1"/>
    <col min="10003" max="10003" width="13.28515625" style="203" customWidth="1"/>
    <col min="10004" max="10241" width="9.140625" style="203"/>
    <col min="10242" max="10242" width="17.28515625" style="203" customWidth="1"/>
    <col min="10243" max="10243" width="12.5703125" style="203" customWidth="1"/>
    <col min="10244" max="10244" width="13" style="203" customWidth="1"/>
    <col min="10245" max="10245" width="13.42578125" style="203" customWidth="1"/>
    <col min="10246" max="10246" width="19.5703125" style="203" customWidth="1"/>
    <col min="10247" max="10247" width="17.42578125" style="203" customWidth="1"/>
    <col min="10248" max="10248" width="19.5703125" style="203" customWidth="1"/>
    <col min="10249" max="10249" width="15.85546875" style="203" customWidth="1"/>
    <col min="10250" max="10250" width="11.42578125" style="203" customWidth="1"/>
    <col min="10251" max="10253" width="0" style="203" hidden="1" customWidth="1"/>
    <col min="10254" max="10255" width="14.42578125" style="203" customWidth="1"/>
    <col min="10256" max="10256" width="11.7109375" style="203" customWidth="1"/>
    <col min="10257" max="10257" width="13.28515625" style="203" customWidth="1"/>
    <col min="10258" max="10258" width="8.7109375" style="203" customWidth="1"/>
    <col min="10259" max="10259" width="13.28515625" style="203" customWidth="1"/>
    <col min="10260" max="10497" width="9.140625" style="203"/>
    <col min="10498" max="10498" width="17.28515625" style="203" customWidth="1"/>
    <col min="10499" max="10499" width="12.5703125" style="203" customWidth="1"/>
    <col min="10500" max="10500" width="13" style="203" customWidth="1"/>
    <col min="10501" max="10501" width="13.42578125" style="203" customWidth="1"/>
    <col min="10502" max="10502" width="19.5703125" style="203" customWidth="1"/>
    <col min="10503" max="10503" width="17.42578125" style="203" customWidth="1"/>
    <col min="10504" max="10504" width="19.5703125" style="203" customWidth="1"/>
    <col min="10505" max="10505" width="15.85546875" style="203" customWidth="1"/>
    <col min="10506" max="10506" width="11.42578125" style="203" customWidth="1"/>
    <col min="10507" max="10509" width="0" style="203" hidden="1" customWidth="1"/>
    <col min="10510" max="10511" width="14.42578125" style="203" customWidth="1"/>
    <col min="10512" max="10512" width="11.7109375" style="203" customWidth="1"/>
    <col min="10513" max="10513" width="13.28515625" style="203" customWidth="1"/>
    <col min="10514" max="10514" width="8.7109375" style="203" customWidth="1"/>
    <col min="10515" max="10515" width="13.28515625" style="203" customWidth="1"/>
    <col min="10516" max="10753" width="9.140625" style="203"/>
    <col min="10754" max="10754" width="17.28515625" style="203" customWidth="1"/>
    <col min="10755" max="10755" width="12.5703125" style="203" customWidth="1"/>
    <col min="10756" max="10756" width="13" style="203" customWidth="1"/>
    <col min="10757" max="10757" width="13.42578125" style="203" customWidth="1"/>
    <col min="10758" max="10758" width="19.5703125" style="203" customWidth="1"/>
    <col min="10759" max="10759" width="17.42578125" style="203" customWidth="1"/>
    <col min="10760" max="10760" width="19.5703125" style="203" customWidth="1"/>
    <col min="10761" max="10761" width="15.85546875" style="203" customWidth="1"/>
    <col min="10762" max="10762" width="11.42578125" style="203" customWidth="1"/>
    <col min="10763" max="10765" width="0" style="203" hidden="1" customWidth="1"/>
    <col min="10766" max="10767" width="14.42578125" style="203" customWidth="1"/>
    <col min="10768" max="10768" width="11.7109375" style="203" customWidth="1"/>
    <col min="10769" max="10769" width="13.28515625" style="203" customWidth="1"/>
    <col min="10770" max="10770" width="8.7109375" style="203" customWidth="1"/>
    <col min="10771" max="10771" width="13.28515625" style="203" customWidth="1"/>
    <col min="10772" max="11009" width="9.140625" style="203"/>
    <col min="11010" max="11010" width="17.28515625" style="203" customWidth="1"/>
    <col min="11011" max="11011" width="12.5703125" style="203" customWidth="1"/>
    <col min="11012" max="11012" width="13" style="203" customWidth="1"/>
    <col min="11013" max="11013" width="13.42578125" style="203" customWidth="1"/>
    <col min="11014" max="11014" width="19.5703125" style="203" customWidth="1"/>
    <col min="11015" max="11015" width="17.42578125" style="203" customWidth="1"/>
    <col min="11016" max="11016" width="19.5703125" style="203" customWidth="1"/>
    <col min="11017" max="11017" width="15.85546875" style="203" customWidth="1"/>
    <col min="11018" max="11018" width="11.42578125" style="203" customWidth="1"/>
    <col min="11019" max="11021" width="0" style="203" hidden="1" customWidth="1"/>
    <col min="11022" max="11023" width="14.42578125" style="203" customWidth="1"/>
    <col min="11024" max="11024" width="11.7109375" style="203" customWidth="1"/>
    <col min="11025" max="11025" width="13.28515625" style="203" customWidth="1"/>
    <col min="11026" max="11026" width="8.7109375" style="203" customWidth="1"/>
    <col min="11027" max="11027" width="13.28515625" style="203" customWidth="1"/>
    <col min="11028" max="11265" width="9.140625" style="203"/>
    <col min="11266" max="11266" width="17.28515625" style="203" customWidth="1"/>
    <col min="11267" max="11267" width="12.5703125" style="203" customWidth="1"/>
    <col min="11268" max="11268" width="13" style="203" customWidth="1"/>
    <col min="11269" max="11269" width="13.42578125" style="203" customWidth="1"/>
    <col min="11270" max="11270" width="19.5703125" style="203" customWidth="1"/>
    <col min="11271" max="11271" width="17.42578125" style="203" customWidth="1"/>
    <col min="11272" max="11272" width="19.5703125" style="203" customWidth="1"/>
    <col min="11273" max="11273" width="15.85546875" style="203" customWidth="1"/>
    <col min="11274" max="11274" width="11.42578125" style="203" customWidth="1"/>
    <col min="11275" max="11277" width="0" style="203" hidden="1" customWidth="1"/>
    <col min="11278" max="11279" width="14.42578125" style="203" customWidth="1"/>
    <col min="11280" max="11280" width="11.7109375" style="203" customWidth="1"/>
    <col min="11281" max="11281" width="13.28515625" style="203" customWidth="1"/>
    <col min="11282" max="11282" width="8.7109375" style="203" customWidth="1"/>
    <col min="11283" max="11283" width="13.28515625" style="203" customWidth="1"/>
    <col min="11284" max="11521" width="9.140625" style="203"/>
    <col min="11522" max="11522" width="17.28515625" style="203" customWidth="1"/>
    <col min="11523" max="11523" width="12.5703125" style="203" customWidth="1"/>
    <col min="11524" max="11524" width="13" style="203" customWidth="1"/>
    <col min="11525" max="11525" width="13.42578125" style="203" customWidth="1"/>
    <col min="11526" max="11526" width="19.5703125" style="203" customWidth="1"/>
    <col min="11527" max="11527" width="17.42578125" style="203" customWidth="1"/>
    <col min="11528" max="11528" width="19.5703125" style="203" customWidth="1"/>
    <col min="11529" max="11529" width="15.85546875" style="203" customWidth="1"/>
    <col min="11530" max="11530" width="11.42578125" style="203" customWidth="1"/>
    <col min="11531" max="11533" width="0" style="203" hidden="1" customWidth="1"/>
    <col min="11534" max="11535" width="14.42578125" style="203" customWidth="1"/>
    <col min="11536" max="11536" width="11.7109375" style="203" customWidth="1"/>
    <col min="11537" max="11537" width="13.28515625" style="203" customWidth="1"/>
    <col min="11538" max="11538" width="8.7109375" style="203" customWidth="1"/>
    <col min="11539" max="11539" width="13.28515625" style="203" customWidth="1"/>
    <col min="11540" max="11777" width="9.140625" style="203"/>
    <col min="11778" max="11778" width="17.28515625" style="203" customWidth="1"/>
    <col min="11779" max="11779" width="12.5703125" style="203" customWidth="1"/>
    <col min="11780" max="11780" width="13" style="203" customWidth="1"/>
    <col min="11781" max="11781" width="13.42578125" style="203" customWidth="1"/>
    <col min="11782" max="11782" width="19.5703125" style="203" customWidth="1"/>
    <col min="11783" max="11783" width="17.42578125" style="203" customWidth="1"/>
    <col min="11784" max="11784" width="19.5703125" style="203" customWidth="1"/>
    <col min="11785" max="11785" width="15.85546875" style="203" customWidth="1"/>
    <col min="11786" max="11786" width="11.42578125" style="203" customWidth="1"/>
    <col min="11787" max="11789" width="0" style="203" hidden="1" customWidth="1"/>
    <col min="11790" max="11791" width="14.42578125" style="203" customWidth="1"/>
    <col min="11792" max="11792" width="11.7109375" style="203" customWidth="1"/>
    <col min="11793" max="11793" width="13.28515625" style="203" customWidth="1"/>
    <col min="11794" max="11794" width="8.7109375" style="203" customWidth="1"/>
    <col min="11795" max="11795" width="13.28515625" style="203" customWidth="1"/>
    <col min="11796" max="12033" width="9.140625" style="203"/>
    <col min="12034" max="12034" width="17.28515625" style="203" customWidth="1"/>
    <col min="12035" max="12035" width="12.5703125" style="203" customWidth="1"/>
    <col min="12036" max="12036" width="13" style="203" customWidth="1"/>
    <col min="12037" max="12037" width="13.42578125" style="203" customWidth="1"/>
    <col min="12038" max="12038" width="19.5703125" style="203" customWidth="1"/>
    <col min="12039" max="12039" width="17.42578125" style="203" customWidth="1"/>
    <col min="12040" max="12040" width="19.5703125" style="203" customWidth="1"/>
    <col min="12041" max="12041" width="15.85546875" style="203" customWidth="1"/>
    <col min="12042" max="12042" width="11.42578125" style="203" customWidth="1"/>
    <col min="12043" max="12045" width="0" style="203" hidden="1" customWidth="1"/>
    <col min="12046" max="12047" width="14.42578125" style="203" customWidth="1"/>
    <col min="12048" max="12048" width="11.7109375" style="203" customWidth="1"/>
    <col min="12049" max="12049" width="13.28515625" style="203" customWidth="1"/>
    <col min="12050" max="12050" width="8.7109375" style="203" customWidth="1"/>
    <col min="12051" max="12051" width="13.28515625" style="203" customWidth="1"/>
    <col min="12052" max="12289" width="9.140625" style="203"/>
    <col min="12290" max="12290" width="17.28515625" style="203" customWidth="1"/>
    <col min="12291" max="12291" width="12.5703125" style="203" customWidth="1"/>
    <col min="12292" max="12292" width="13" style="203" customWidth="1"/>
    <col min="12293" max="12293" width="13.42578125" style="203" customWidth="1"/>
    <col min="12294" max="12294" width="19.5703125" style="203" customWidth="1"/>
    <col min="12295" max="12295" width="17.42578125" style="203" customWidth="1"/>
    <col min="12296" max="12296" width="19.5703125" style="203" customWidth="1"/>
    <col min="12297" max="12297" width="15.85546875" style="203" customWidth="1"/>
    <col min="12298" max="12298" width="11.42578125" style="203" customWidth="1"/>
    <col min="12299" max="12301" width="0" style="203" hidden="1" customWidth="1"/>
    <col min="12302" max="12303" width="14.42578125" style="203" customWidth="1"/>
    <col min="12304" max="12304" width="11.7109375" style="203" customWidth="1"/>
    <col min="12305" max="12305" width="13.28515625" style="203" customWidth="1"/>
    <col min="12306" max="12306" width="8.7109375" style="203" customWidth="1"/>
    <col min="12307" max="12307" width="13.28515625" style="203" customWidth="1"/>
    <col min="12308" max="12545" width="9.140625" style="203"/>
    <col min="12546" max="12546" width="17.28515625" style="203" customWidth="1"/>
    <col min="12547" max="12547" width="12.5703125" style="203" customWidth="1"/>
    <col min="12548" max="12548" width="13" style="203" customWidth="1"/>
    <col min="12549" max="12549" width="13.42578125" style="203" customWidth="1"/>
    <col min="12550" max="12550" width="19.5703125" style="203" customWidth="1"/>
    <col min="12551" max="12551" width="17.42578125" style="203" customWidth="1"/>
    <col min="12552" max="12552" width="19.5703125" style="203" customWidth="1"/>
    <col min="12553" max="12553" width="15.85546875" style="203" customWidth="1"/>
    <col min="12554" max="12554" width="11.42578125" style="203" customWidth="1"/>
    <col min="12555" max="12557" width="0" style="203" hidden="1" customWidth="1"/>
    <col min="12558" max="12559" width="14.42578125" style="203" customWidth="1"/>
    <col min="12560" max="12560" width="11.7109375" style="203" customWidth="1"/>
    <col min="12561" max="12561" width="13.28515625" style="203" customWidth="1"/>
    <col min="12562" max="12562" width="8.7109375" style="203" customWidth="1"/>
    <col min="12563" max="12563" width="13.28515625" style="203" customWidth="1"/>
    <col min="12564" max="12801" width="9.140625" style="203"/>
    <col min="12802" max="12802" width="17.28515625" style="203" customWidth="1"/>
    <col min="12803" max="12803" width="12.5703125" style="203" customWidth="1"/>
    <col min="12804" max="12804" width="13" style="203" customWidth="1"/>
    <col min="12805" max="12805" width="13.42578125" style="203" customWidth="1"/>
    <col min="12806" max="12806" width="19.5703125" style="203" customWidth="1"/>
    <col min="12807" max="12807" width="17.42578125" style="203" customWidth="1"/>
    <col min="12808" max="12808" width="19.5703125" style="203" customWidth="1"/>
    <col min="12809" max="12809" width="15.85546875" style="203" customWidth="1"/>
    <col min="12810" max="12810" width="11.42578125" style="203" customWidth="1"/>
    <col min="12811" max="12813" width="0" style="203" hidden="1" customWidth="1"/>
    <col min="12814" max="12815" width="14.42578125" style="203" customWidth="1"/>
    <col min="12816" max="12816" width="11.7109375" style="203" customWidth="1"/>
    <col min="12817" max="12817" width="13.28515625" style="203" customWidth="1"/>
    <col min="12818" max="12818" width="8.7109375" style="203" customWidth="1"/>
    <col min="12819" max="12819" width="13.28515625" style="203" customWidth="1"/>
    <col min="12820" max="13057" width="9.140625" style="203"/>
    <col min="13058" max="13058" width="17.28515625" style="203" customWidth="1"/>
    <col min="13059" max="13059" width="12.5703125" style="203" customWidth="1"/>
    <col min="13060" max="13060" width="13" style="203" customWidth="1"/>
    <col min="13061" max="13061" width="13.42578125" style="203" customWidth="1"/>
    <col min="13062" max="13062" width="19.5703125" style="203" customWidth="1"/>
    <col min="13063" max="13063" width="17.42578125" style="203" customWidth="1"/>
    <col min="13064" max="13064" width="19.5703125" style="203" customWidth="1"/>
    <col min="13065" max="13065" width="15.85546875" style="203" customWidth="1"/>
    <col min="13066" max="13066" width="11.42578125" style="203" customWidth="1"/>
    <col min="13067" max="13069" width="0" style="203" hidden="1" customWidth="1"/>
    <col min="13070" max="13071" width="14.42578125" style="203" customWidth="1"/>
    <col min="13072" max="13072" width="11.7109375" style="203" customWidth="1"/>
    <col min="13073" max="13073" width="13.28515625" style="203" customWidth="1"/>
    <col min="13074" max="13074" width="8.7109375" style="203" customWidth="1"/>
    <col min="13075" max="13075" width="13.28515625" style="203" customWidth="1"/>
    <col min="13076" max="13313" width="9.140625" style="203"/>
    <col min="13314" max="13314" width="17.28515625" style="203" customWidth="1"/>
    <col min="13315" max="13315" width="12.5703125" style="203" customWidth="1"/>
    <col min="13316" max="13316" width="13" style="203" customWidth="1"/>
    <col min="13317" max="13317" width="13.42578125" style="203" customWidth="1"/>
    <col min="13318" max="13318" width="19.5703125" style="203" customWidth="1"/>
    <col min="13319" max="13319" width="17.42578125" style="203" customWidth="1"/>
    <col min="13320" max="13320" width="19.5703125" style="203" customWidth="1"/>
    <col min="13321" max="13321" width="15.85546875" style="203" customWidth="1"/>
    <col min="13322" max="13322" width="11.42578125" style="203" customWidth="1"/>
    <col min="13323" max="13325" width="0" style="203" hidden="1" customWidth="1"/>
    <col min="13326" max="13327" width="14.42578125" style="203" customWidth="1"/>
    <col min="13328" max="13328" width="11.7109375" style="203" customWidth="1"/>
    <col min="13329" max="13329" width="13.28515625" style="203" customWidth="1"/>
    <col min="13330" max="13330" width="8.7109375" style="203" customWidth="1"/>
    <col min="13331" max="13331" width="13.28515625" style="203" customWidth="1"/>
    <col min="13332" max="13569" width="9.140625" style="203"/>
    <col min="13570" max="13570" width="17.28515625" style="203" customWidth="1"/>
    <col min="13571" max="13571" width="12.5703125" style="203" customWidth="1"/>
    <col min="13572" max="13572" width="13" style="203" customWidth="1"/>
    <col min="13573" max="13573" width="13.42578125" style="203" customWidth="1"/>
    <col min="13574" max="13574" width="19.5703125" style="203" customWidth="1"/>
    <col min="13575" max="13575" width="17.42578125" style="203" customWidth="1"/>
    <col min="13576" max="13576" width="19.5703125" style="203" customWidth="1"/>
    <col min="13577" max="13577" width="15.85546875" style="203" customWidth="1"/>
    <col min="13578" max="13578" width="11.42578125" style="203" customWidth="1"/>
    <col min="13579" max="13581" width="0" style="203" hidden="1" customWidth="1"/>
    <col min="13582" max="13583" width="14.42578125" style="203" customWidth="1"/>
    <col min="13584" max="13584" width="11.7109375" style="203" customWidth="1"/>
    <col min="13585" max="13585" width="13.28515625" style="203" customWidth="1"/>
    <col min="13586" max="13586" width="8.7109375" style="203" customWidth="1"/>
    <col min="13587" max="13587" width="13.28515625" style="203" customWidth="1"/>
    <col min="13588" max="13825" width="9.140625" style="203"/>
    <col min="13826" max="13826" width="17.28515625" style="203" customWidth="1"/>
    <col min="13827" max="13827" width="12.5703125" style="203" customWidth="1"/>
    <col min="13828" max="13828" width="13" style="203" customWidth="1"/>
    <col min="13829" max="13829" width="13.42578125" style="203" customWidth="1"/>
    <col min="13830" max="13830" width="19.5703125" style="203" customWidth="1"/>
    <col min="13831" max="13831" width="17.42578125" style="203" customWidth="1"/>
    <col min="13832" max="13832" width="19.5703125" style="203" customWidth="1"/>
    <col min="13833" max="13833" width="15.85546875" style="203" customWidth="1"/>
    <col min="13834" max="13834" width="11.42578125" style="203" customWidth="1"/>
    <col min="13835" max="13837" width="0" style="203" hidden="1" customWidth="1"/>
    <col min="13838" max="13839" width="14.42578125" style="203" customWidth="1"/>
    <col min="13840" max="13840" width="11.7109375" style="203" customWidth="1"/>
    <col min="13841" max="13841" width="13.28515625" style="203" customWidth="1"/>
    <col min="13842" max="13842" width="8.7109375" style="203" customWidth="1"/>
    <col min="13843" max="13843" width="13.28515625" style="203" customWidth="1"/>
    <col min="13844" max="14081" width="9.140625" style="203"/>
    <col min="14082" max="14082" width="17.28515625" style="203" customWidth="1"/>
    <col min="14083" max="14083" width="12.5703125" style="203" customWidth="1"/>
    <col min="14084" max="14084" width="13" style="203" customWidth="1"/>
    <col min="14085" max="14085" width="13.42578125" style="203" customWidth="1"/>
    <col min="14086" max="14086" width="19.5703125" style="203" customWidth="1"/>
    <col min="14087" max="14087" width="17.42578125" style="203" customWidth="1"/>
    <col min="14088" max="14088" width="19.5703125" style="203" customWidth="1"/>
    <col min="14089" max="14089" width="15.85546875" style="203" customWidth="1"/>
    <col min="14090" max="14090" width="11.42578125" style="203" customWidth="1"/>
    <col min="14091" max="14093" width="0" style="203" hidden="1" customWidth="1"/>
    <col min="14094" max="14095" width="14.42578125" style="203" customWidth="1"/>
    <col min="14096" max="14096" width="11.7109375" style="203" customWidth="1"/>
    <col min="14097" max="14097" width="13.28515625" style="203" customWidth="1"/>
    <col min="14098" max="14098" width="8.7109375" style="203" customWidth="1"/>
    <col min="14099" max="14099" width="13.28515625" style="203" customWidth="1"/>
    <col min="14100" max="14337" width="9.140625" style="203"/>
    <col min="14338" max="14338" width="17.28515625" style="203" customWidth="1"/>
    <col min="14339" max="14339" width="12.5703125" style="203" customWidth="1"/>
    <col min="14340" max="14340" width="13" style="203" customWidth="1"/>
    <col min="14341" max="14341" width="13.42578125" style="203" customWidth="1"/>
    <col min="14342" max="14342" width="19.5703125" style="203" customWidth="1"/>
    <col min="14343" max="14343" width="17.42578125" style="203" customWidth="1"/>
    <col min="14344" max="14344" width="19.5703125" style="203" customWidth="1"/>
    <col min="14345" max="14345" width="15.85546875" style="203" customWidth="1"/>
    <col min="14346" max="14346" width="11.42578125" style="203" customWidth="1"/>
    <col min="14347" max="14349" width="0" style="203" hidden="1" customWidth="1"/>
    <col min="14350" max="14351" width="14.42578125" style="203" customWidth="1"/>
    <col min="14352" max="14352" width="11.7109375" style="203" customWidth="1"/>
    <col min="14353" max="14353" width="13.28515625" style="203" customWidth="1"/>
    <col min="14354" max="14354" width="8.7109375" style="203" customWidth="1"/>
    <col min="14355" max="14355" width="13.28515625" style="203" customWidth="1"/>
    <col min="14356" max="14593" width="9.140625" style="203"/>
    <col min="14594" max="14594" width="17.28515625" style="203" customWidth="1"/>
    <col min="14595" max="14595" width="12.5703125" style="203" customWidth="1"/>
    <col min="14596" max="14596" width="13" style="203" customWidth="1"/>
    <col min="14597" max="14597" width="13.42578125" style="203" customWidth="1"/>
    <col min="14598" max="14598" width="19.5703125" style="203" customWidth="1"/>
    <col min="14599" max="14599" width="17.42578125" style="203" customWidth="1"/>
    <col min="14600" max="14600" width="19.5703125" style="203" customWidth="1"/>
    <col min="14601" max="14601" width="15.85546875" style="203" customWidth="1"/>
    <col min="14602" max="14602" width="11.42578125" style="203" customWidth="1"/>
    <col min="14603" max="14605" width="0" style="203" hidden="1" customWidth="1"/>
    <col min="14606" max="14607" width="14.42578125" style="203" customWidth="1"/>
    <col min="14608" max="14608" width="11.7109375" style="203" customWidth="1"/>
    <col min="14609" max="14609" width="13.28515625" style="203" customWidth="1"/>
    <col min="14610" max="14610" width="8.7109375" style="203" customWidth="1"/>
    <col min="14611" max="14611" width="13.28515625" style="203" customWidth="1"/>
    <col min="14612" max="14849" width="9.140625" style="203"/>
    <col min="14850" max="14850" width="17.28515625" style="203" customWidth="1"/>
    <col min="14851" max="14851" width="12.5703125" style="203" customWidth="1"/>
    <col min="14852" max="14852" width="13" style="203" customWidth="1"/>
    <col min="14853" max="14853" width="13.42578125" style="203" customWidth="1"/>
    <col min="14854" max="14854" width="19.5703125" style="203" customWidth="1"/>
    <col min="14855" max="14855" width="17.42578125" style="203" customWidth="1"/>
    <col min="14856" max="14856" width="19.5703125" style="203" customWidth="1"/>
    <col min="14857" max="14857" width="15.85546875" style="203" customWidth="1"/>
    <col min="14858" max="14858" width="11.42578125" style="203" customWidth="1"/>
    <col min="14859" max="14861" width="0" style="203" hidden="1" customWidth="1"/>
    <col min="14862" max="14863" width="14.42578125" style="203" customWidth="1"/>
    <col min="14864" max="14864" width="11.7109375" style="203" customWidth="1"/>
    <col min="14865" max="14865" width="13.28515625" style="203" customWidth="1"/>
    <col min="14866" max="14866" width="8.7109375" style="203" customWidth="1"/>
    <col min="14867" max="14867" width="13.28515625" style="203" customWidth="1"/>
    <col min="14868" max="15105" width="9.140625" style="203"/>
    <col min="15106" max="15106" width="17.28515625" style="203" customWidth="1"/>
    <col min="15107" max="15107" width="12.5703125" style="203" customWidth="1"/>
    <col min="15108" max="15108" width="13" style="203" customWidth="1"/>
    <col min="15109" max="15109" width="13.42578125" style="203" customWidth="1"/>
    <col min="15110" max="15110" width="19.5703125" style="203" customWidth="1"/>
    <col min="15111" max="15111" width="17.42578125" style="203" customWidth="1"/>
    <col min="15112" max="15112" width="19.5703125" style="203" customWidth="1"/>
    <col min="15113" max="15113" width="15.85546875" style="203" customWidth="1"/>
    <col min="15114" max="15114" width="11.42578125" style="203" customWidth="1"/>
    <col min="15115" max="15117" width="0" style="203" hidden="1" customWidth="1"/>
    <col min="15118" max="15119" width="14.42578125" style="203" customWidth="1"/>
    <col min="15120" max="15120" width="11.7109375" style="203" customWidth="1"/>
    <col min="15121" max="15121" width="13.28515625" style="203" customWidth="1"/>
    <col min="15122" max="15122" width="8.7109375" style="203" customWidth="1"/>
    <col min="15123" max="15123" width="13.28515625" style="203" customWidth="1"/>
    <col min="15124" max="15361" width="9.140625" style="203"/>
    <col min="15362" max="15362" width="17.28515625" style="203" customWidth="1"/>
    <col min="15363" max="15363" width="12.5703125" style="203" customWidth="1"/>
    <col min="15364" max="15364" width="13" style="203" customWidth="1"/>
    <col min="15365" max="15365" width="13.42578125" style="203" customWidth="1"/>
    <col min="15366" max="15366" width="19.5703125" style="203" customWidth="1"/>
    <col min="15367" max="15367" width="17.42578125" style="203" customWidth="1"/>
    <col min="15368" max="15368" width="19.5703125" style="203" customWidth="1"/>
    <col min="15369" max="15369" width="15.85546875" style="203" customWidth="1"/>
    <col min="15370" max="15370" width="11.42578125" style="203" customWidth="1"/>
    <col min="15371" max="15373" width="0" style="203" hidden="1" customWidth="1"/>
    <col min="15374" max="15375" width="14.42578125" style="203" customWidth="1"/>
    <col min="15376" max="15376" width="11.7109375" style="203" customWidth="1"/>
    <col min="15377" max="15377" width="13.28515625" style="203" customWidth="1"/>
    <col min="15378" max="15378" width="8.7109375" style="203" customWidth="1"/>
    <col min="15379" max="15379" width="13.28515625" style="203" customWidth="1"/>
    <col min="15380" max="15617" width="9.140625" style="203"/>
    <col min="15618" max="15618" width="17.28515625" style="203" customWidth="1"/>
    <col min="15619" max="15619" width="12.5703125" style="203" customWidth="1"/>
    <col min="15620" max="15620" width="13" style="203" customWidth="1"/>
    <col min="15621" max="15621" width="13.42578125" style="203" customWidth="1"/>
    <col min="15622" max="15622" width="19.5703125" style="203" customWidth="1"/>
    <col min="15623" max="15623" width="17.42578125" style="203" customWidth="1"/>
    <col min="15624" max="15624" width="19.5703125" style="203" customWidth="1"/>
    <col min="15625" max="15625" width="15.85546875" style="203" customWidth="1"/>
    <col min="15626" max="15626" width="11.42578125" style="203" customWidth="1"/>
    <col min="15627" max="15629" width="0" style="203" hidden="1" customWidth="1"/>
    <col min="15630" max="15631" width="14.42578125" style="203" customWidth="1"/>
    <col min="15632" max="15632" width="11.7109375" style="203" customWidth="1"/>
    <col min="15633" max="15633" width="13.28515625" style="203" customWidth="1"/>
    <col min="15634" max="15634" width="8.7109375" style="203" customWidth="1"/>
    <col min="15635" max="15635" width="13.28515625" style="203" customWidth="1"/>
    <col min="15636" max="15873" width="9.140625" style="203"/>
    <col min="15874" max="15874" width="17.28515625" style="203" customWidth="1"/>
    <col min="15875" max="15875" width="12.5703125" style="203" customWidth="1"/>
    <col min="15876" max="15876" width="13" style="203" customWidth="1"/>
    <col min="15877" max="15877" width="13.42578125" style="203" customWidth="1"/>
    <col min="15878" max="15878" width="19.5703125" style="203" customWidth="1"/>
    <col min="15879" max="15879" width="17.42578125" style="203" customWidth="1"/>
    <col min="15880" max="15880" width="19.5703125" style="203" customWidth="1"/>
    <col min="15881" max="15881" width="15.85546875" style="203" customWidth="1"/>
    <col min="15882" max="15882" width="11.42578125" style="203" customWidth="1"/>
    <col min="15883" max="15885" width="0" style="203" hidden="1" customWidth="1"/>
    <col min="15886" max="15887" width="14.42578125" style="203" customWidth="1"/>
    <col min="15888" max="15888" width="11.7109375" style="203" customWidth="1"/>
    <col min="15889" max="15889" width="13.28515625" style="203" customWidth="1"/>
    <col min="15890" max="15890" width="8.7109375" style="203" customWidth="1"/>
    <col min="15891" max="15891" width="13.28515625" style="203" customWidth="1"/>
    <col min="15892" max="16129" width="9.140625" style="203"/>
    <col min="16130" max="16130" width="17.28515625" style="203" customWidth="1"/>
    <col min="16131" max="16131" width="12.5703125" style="203" customWidth="1"/>
    <col min="16132" max="16132" width="13" style="203" customWidth="1"/>
    <col min="16133" max="16133" width="13.42578125" style="203" customWidth="1"/>
    <col min="16134" max="16134" width="19.5703125" style="203" customWidth="1"/>
    <col min="16135" max="16135" width="17.42578125" style="203" customWidth="1"/>
    <col min="16136" max="16136" width="19.5703125" style="203" customWidth="1"/>
    <col min="16137" max="16137" width="15.85546875" style="203" customWidth="1"/>
    <col min="16138" max="16138" width="11.42578125" style="203" customWidth="1"/>
    <col min="16139" max="16141" width="0" style="203" hidden="1" customWidth="1"/>
    <col min="16142" max="16143" width="14.42578125" style="203" customWidth="1"/>
    <col min="16144" max="16144" width="11.7109375" style="203" customWidth="1"/>
    <col min="16145" max="16145" width="13.28515625" style="203" customWidth="1"/>
    <col min="16146" max="16146" width="8.7109375" style="203" customWidth="1"/>
    <col min="16147" max="16147" width="13.28515625" style="203" customWidth="1"/>
    <col min="16148" max="16384" width="9.140625" style="203"/>
  </cols>
  <sheetData>
    <row r="2" spans="1:19" ht="21">
      <c r="A2" s="202" t="s">
        <v>0</v>
      </c>
    </row>
    <row r="3" spans="1:19">
      <c r="A3" s="204" t="str">
        <f>'[53]Air Bawah Tanah'!A3</f>
        <v>Bulan: Oktober 2019</v>
      </c>
    </row>
    <row r="4" spans="1:19">
      <c r="K4" s="203" t="s">
        <v>1</v>
      </c>
      <c r="L4" s="203" t="s">
        <v>2</v>
      </c>
    </row>
    <row r="5" spans="1:19" ht="32.25" customHeight="1">
      <c r="A5" s="242" t="s">
        <v>3</v>
      </c>
      <c r="B5" s="242" t="s">
        <v>4</v>
      </c>
      <c r="C5" s="242" t="s">
        <v>5</v>
      </c>
      <c r="D5" s="5" t="s">
        <v>25</v>
      </c>
      <c r="E5" s="243" t="s">
        <v>54</v>
      </c>
      <c r="F5" s="244" t="s">
        <v>7</v>
      </c>
      <c r="G5" s="245" t="s">
        <v>8</v>
      </c>
      <c r="H5" s="243" t="s">
        <v>10</v>
      </c>
      <c r="I5" s="243" t="s">
        <v>56</v>
      </c>
      <c r="K5" s="209">
        <v>3400</v>
      </c>
      <c r="L5" s="209">
        <v>12000</v>
      </c>
      <c r="N5" s="246"/>
      <c r="O5" s="246"/>
      <c r="P5" s="246"/>
      <c r="Q5" s="246"/>
      <c r="R5" s="246"/>
    </row>
    <row r="6" spans="1:19" ht="24.95" customHeight="1">
      <c r="A6" s="229" t="s">
        <v>13</v>
      </c>
      <c r="B6" s="230">
        <v>7.7</v>
      </c>
      <c r="C6" s="247">
        <v>29</v>
      </c>
      <c r="D6" s="266">
        <f>E6*1000/2678400</f>
        <v>9.0068697729988045</v>
      </c>
      <c r="E6" s="240">
        <v>24124</v>
      </c>
      <c r="F6" s="17">
        <v>5150</v>
      </c>
      <c r="G6" s="18">
        <v>0</v>
      </c>
      <c r="H6" s="213">
        <f>(F6*3850)+(G6*16500)</f>
        <v>19827500</v>
      </c>
      <c r="I6" s="233">
        <f>H6/E6</f>
        <v>821.89935334107111</v>
      </c>
      <c r="K6" s="209">
        <f t="shared" ref="K6:K11" si="0">F6*$K$5</f>
        <v>17510000</v>
      </c>
      <c r="L6" s="209">
        <f>G6*$L$5</f>
        <v>0</v>
      </c>
      <c r="M6" s="209">
        <f>K6+L6</f>
        <v>17510000</v>
      </c>
      <c r="N6" s="248">
        <f t="shared" ref="N6:N11" si="1">F6/15</f>
        <v>343.33333333333331</v>
      </c>
      <c r="O6" s="248">
        <f t="shared" ref="O6:O11" si="2">N6*220</f>
        <v>75533.333333333328</v>
      </c>
      <c r="P6" s="246"/>
      <c r="Q6" s="246"/>
      <c r="R6" s="246"/>
    </row>
    <row r="7" spans="1:19" ht="24.95" customHeight="1">
      <c r="A7" s="229" t="s">
        <v>32</v>
      </c>
      <c r="B7" s="230">
        <v>6.8</v>
      </c>
      <c r="C7" s="247">
        <v>9</v>
      </c>
      <c r="D7" s="266">
        <f>E7*1000/2678400</f>
        <v>0</v>
      </c>
      <c r="E7" s="240">
        <v>0</v>
      </c>
      <c r="F7" s="234">
        <v>0</v>
      </c>
      <c r="G7" s="236">
        <v>0</v>
      </c>
      <c r="H7" s="213">
        <f t="shared" ref="H7:H13" si="3">(F7*3850)+(G7*16500)</f>
        <v>0</v>
      </c>
      <c r="I7" s="233"/>
      <c r="K7" s="209"/>
      <c r="L7" s="209"/>
      <c r="M7" s="209"/>
      <c r="N7" s="248"/>
      <c r="O7" s="248"/>
      <c r="P7" s="246"/>
      <c r="Q7" s="246"/>
      <c r="R7" s="246"/>
    </row>
    <row r="8" spans="1:19" ht="24.95" customHeight="1">
      <c r="A8" s="229" t="s">
        <v>14</v>
      </c>
      <c r="B8" s="249" t="s">
        <v>15</v>
      </c>
      <c r="C8" s="249" t="s">
        <v>15</v>
      </c>
      <c r="D8" s="266">
        <f t="shared" ref="D8:D13" si="4">E8*1000/2678400</f>
        <v>0</v>
      </c>
      <c r="E8" s="240"/>
      <c r="F8" s="234">
        <v>0</v>
      </c>
      <c r="G8" s="235">
        <v>0</v>
      </c>
      <c r="H8" s="213">
        <f t="shared" si="3"/>
        <v>0</v>
      </c>
      <c r="I8" s="233"/>
      <c r="K8" s="209">
        <f t="shared" si="0"/>
        <v>0</v>
      </c>
      <c r="L8" s="203">
        <v>0</v>
      </c>
      <c r="M8" s="209">
        <f>K8+L8</f>
        <v>0</v>
      </c>
      <c r="N8" s="248"/>
      <c r="O8" s="248"/>
      <c r="P8" s="246"/>
      <c r="Q8" s="248"/>
      <c r="R8" s="246"/>
    </row>
    <row r="9" spans="1:19" ht="24.95" customHeight="1">
      <c r="A9" s="229" t="s">
        <v>17</v>
      </c>
      <c r="B9" s="230">
        <v>6.8</v>
      </c>
      <c r="C9" s="231">
        <v>20</v>
      </c>
      <c r="D9" s="266">
        <f t="shared" si="4"/>
        <v>53.59020310633214</v>
      </c>
      <c r="E9" s="240">
        <v>143536</v>
      </c>
      <c r="F9" s="234">
        <v>4050</v>
      </c>
      <c r="G9" s="236">
        <v>0</v>
      </c>
      <c r="H9" s="213">
        <f t="shared" si="3"/>
        <v>15592500</v>
      </c>
      <c r="I9" s="233">
        <f>H9/E9</f>
        <v>108.63128413777729</v>
      </c>
      <c r="K9" s="209">
        <f t="shared" si="0"/>
        <v>13770000</v>
      </c>
      <c r="L9" s="209">
        <f>G9*$L$5</f>
        <v>0</v>
      </c>
      <c r="M9" s="209">
        <f>K9+L9</f>
        <v>13770000</v>
      </c>
      <c r="N9" s="248">
        <f t="shared" si="1"/>
        <v>270</v>
      </c>
      <c r="O9" s="248">
        <f t="shared" si="2"/>
        <v>59400</v>
      </c>
      <c r="P9" s="246"/>
      <c r="Q9" s="248"/>
      <c r="R9" s="246"/>
    </row>
    <row r="10" spans="1:19" ht="24.95" customHeight="1">
      <c r="A10" s="229" t="s">
        <v>18</v>
      </c>
      <c r="B10" s="230">
        <v>7.4</v>
      </c>
      <c r="C10" s="231">
        <v>17</v>
      </c>
      <c r="D10" s="266">
        <f t="shared" si="4"/>
        <v>0</v>
      </c>
      <c r="E10" s="240"/>
      <c r="F10" s="234">
        <v>0</v>
      </c>
      <c r="G10" s="236">
        <v>0</v>
      </c>
      <c r="H10" s="213">
        <f t="shared" si="3"/>
        <v>0</v>
      </c>
      <c r="I10" s="233"/>
      <c r="K10" s="209">
        <f t="shared" si="0"/>
        <v>0</v>
      </c>
      <c r="L10" s="217">
        <v>0</v>
      </c>
      <c r="M10" s="209">
        <f>K10+L10</f>
        <v>0</v>
      </c>
      <c r="N10" s="248"/>
      <c r="O10" s="248"/>
      <c r="P10" s="246"/>
      <c r="Q10" s="246"/>
      <c r="R10" s="246"/>
    </row>
    <row r="11" spans="1:19" ht="24.95" customHeight="1">
      <c r="A11" s="229" t="s">
        <v>19</v>
      </c>
      <c r="B11" s="230">
        <v>7</v>
      </c>
      <c r="C11" s="231">
        <v>21</v>
      </c>
      <c r="D11" s="266">
        <f t="shared" si="4"/>
        <v>11.411663679808841</v>
      </c>
      <c r="E11" s="241">
        <v>30565</v>
      </c>
      <c r="F11" s="234">
        <v>5400</v>
      </c>
      <c r="G11" s="236">
        <v>1600</v>
      </c>
      <c r="H11" s="213">
        <f t="shared" si="3"/>
        <v>47190000</v>
      </c>
      <c r="I11" s="233">
        <f>H11/E11</f>
        <v>1543.9227875020449</v>
      </c>
      <c r="K11" s="209">
        <f t="shared" si="0"/>
        <v>18360000</v>
      </c>
      <c r="L11" s="217"/>
      <c r="M11" s="209"/>
      <c r="N11" s="248">
        <f t="shared" si="1"/>
        <v>360</v>
      </c>
      <c r="O11" s="248">
        <f t="shared" si="2"/>
        <v>79200</v>
      </c>
      <c r="P11" s="248">
        <f>G11/15</f>
        <v>106.66666666666667</v>
      </c>
      <c r="Q11" s="248">
        <f>P11*220</f>
        <v>23466.666666666668</v>
      </c>
      <c r="R11" s="246"/>
    </row>
    <row r="12" spans="1:19" ht="24.95" customHeight="1">
      <c r="A12" s="229" t="s">
        <v>20</v>
      </c>
      <c r="B12" s="230">
        <v>6.9</v>
      </c>
      <c r="C12" s="231">
        <v>21</v>
      </c>
      <c r="D12" s="266">
        <f t="shared" si="4"/>
        <v>95.787783751493436</v>
      </c>
      <c r="E12" s="241">
        <v>256558</v>
      </c>
      <c r="F12" s="238">
        <v>34750</v>
      </c>
      <c r="G12" s="239">
        <v>15800</v>
      </c>
      <c r="H12" s="213">
        <f t="shared" si="3"/>
        <v>394487500</v>
      </c>
      <c r="I12" s="233">
        <f>H12/E12</f>
        <v>1537.6152760779239</v>
      </c>
      <c r="K12" s="209"/>
      <c r="L12" s="217"/>
      <c r="M12" s="209"/>
      <c r="N12" s="248">
        <f>F12/15</f>
        <v>2316.6666666666665</v>
      </c>
      <c r="O12" s="248">
        <f>N12*220</f>
        <v>509666.66666666663</v>
      </c>
      <c r="P12" s="248">
        <f>G12/15</f>
        <v>1053.3333333333333</v>
      </c>
      <c r="Q12" s="248">
        <f>P12*220</f>
        <v>231733.33333333331</v>
      </c>
      <c r="R12" s="246"/>
    </row>
    <row r="13" spans="1:19" ht="24.95" customHeight="1">
      <c r="A13" s="229" t="s">
        <v>21</v>
      </c>
      <c r="B13" s="249" t="s">
        <v>15</v>
      </c>
      <c r="C13" s="249" t="s">
        <v>15</v>
      </c>
      <c r="D13" s="266">
        <f t="shared" si="4"/>
        <v>0</v>
      </c>
      <c r="E13" s="241"/>
      <c r="F13" s="238">
        <v>0</v>
      </c>
      <c r="G13" s="239">
        <v>0</v>
      </c>
      <c r="H13" s="213">
        <f t="shared" si="3"/>
        <v>0</v>
      </c>
      <c r="I13" s="233"/>
      <c r="K13" s="209">
        <f>F12*$K$5</f>
        <v>118150000</v>
      </c>
      <c r="L13" s="217"/>
      <c r="M13" s="209"/>
      <c r="N13" s="248"/>
      <c r="O13" s="248">
        <f>O12+O11+O9+O6</f>
        <v>723800</v>
      </c>
      <c r="P13" s="246"/>
      <c r="Q13" s="248">
        <f>Q11+Q12</f>
        <v>255199.99999999997</v>
      </c>
      <c r="R13" s="246"/>
    </row>
    <row r="14" spans="1:19" ht="24.95" customHeight="1">
      <c r="A14" s="36" t="s">
        <v>22</v>
      </c>
      <c r="B14" s="218">
        <f>AVERAGE(B6:B12)</f>
        <v>7.1000000000000005</v>
      </c>
      <c r="C14" s="218">
        <f>AVERAGE(C6:C12)</f>
        <v>19.5</v>
      </c>
      <c r="D14" s="218">
        <f>AVERAGE(D6:D13)</f>
        <v>21.224565038829155</v>
      </c>
      <c r="E14" s="39">
        <f>SUM(E6:E12)</f>
        <v>454783</v>
      </c>
      <c r="F14" s="39">
        <f>SUM(F6:F12)</f>
        <v>49350</v>
      </c>
      <c r="G14" s="39">
        <f>SUM(G6:G12)</f>
        <v>17400</v>
      </c>
      <c r="H14" s="219">
        <f>SUM(H6:H12)</f>
        <v>477097500</v>
      </c>
      <c r="I14" s="219">
        <f>SUM(I6:I12)</f>
        <v>4012.0687010588172</v>
      </c>
      <c r="N14" s="250"/>
      <c r="O14" s="246"/>
      <c r="P14" s="246"/>
      <c r="Q14" s="246"/>
      <c r="R14" s="246"/>
    </row>
    <row r="15" spans="1:19">
      <c r="M15" s="182"/>
      <c r="S15" s="43"/>
    </row>
    <row r="16" spans="1:19">
      <c r="E16" s="228"/>
      <c r="F16" s="228">
        <f>F12*4235</f>
        <v>147166250</v>
      </c>
      <c r="G16" s="215">
        <f>G12*16500</f>
        <v>260700000</v>
      </c>
      <c r="S16" s="215"/>
    </row>
  </sheetData>
  <sheetProtection selectLockedCells="1" selectUnlockedCells="1"/>
  <pageMargins left="0.7" right="0.7" top="0.75" bottom="0.75" header="0.51180555555555551" footer="0.51180555555555551"/>
  <pageSetup firstPageNumber="0" orientation="portrait" horizontalDpi="300" verticalDpi="300" r:id="rId1"/>
  <headerFooter alignWithMargins="0"/>
  <legacy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2:R14"/>
  <sheetViews>
    <sheetView zoomScaleNormal="100" workbookViewId="0">
      <selection activeCell="C19" sqref="C19"/>
    </sheetView>
  </sheetViews>
  <sheetFormatPr defaultRowHeight="15"/>
  <cols>
    <col min="1" max="1" width="17.28515625" style="203" customWidth="1"/>
    <col min="2" max="2" width="12.5703125" style="203" customWidth="1"/>
    <col min="3" max="3" width="13" style="203" customWidth="1"/>
    <col min="4" max="4" width="18" style="203" bestFit="1" customWidth="1"/>
    <col min="5" max="5" width="13.42578125" style="203" customWidth="1"/>
    <col min="6" max="6" width="19.5703125" style="203" customWidth="1"/>
    <col min="7" max="7" width="17.42578125" style="203" customWidth="1"/>
    <col min="8" max="8" width="19.5703125" style="203" customWidth="1"/>
    <col min="9" max="9" width="15.85546875" style="203" customWidth="1"/>
    <col min="10" max="10" width="11.42578125" style="203" customWidth="1"/>
    <col min="11" max="13" width="0" style="203" hidden="1" customWidth="1"/>
    <col min="14" max="14" width="14.42578125" style="203" customWidth="1"/>
    <col min="15" max="15" width="8.7109375" style="203" customWidth="1"/>
    <col min="16" max="16" width="13.28515625" style="203" customWidth="1"/>
    <col min="17" max="17" width="8.7109375" style="203" customWidth="1"/>
    <col min="18" max="18" width="13.28515625" style="203" customWidth="1"/>
    <col min="19" max="257" width="9.140625" style="203"/>
    <col min="258" max="258" width="17.28515625" style="203" customWidth="1"/>
    <col min="259" max="259" width="12.5703125" style="203" customWidth="1"/>
    <col min="260" max="260" width="13" style="203" customWidth="1"/>
    <col min="261" max="261" width="13.42578125" style="203" customWidth="1"/>
    <col min="262" max="262" width="19.5703125" style="203" customWidth="1"/>
    <col min="263" max="263" width="17.42578125" style="203" customWidth="1"/>
    <col min="264" max="264" width="19.5703125" style="203" customWidth="1"/>
    <col min="265" max="265" width="15.85546875" style="203" customWidth="1"/>
    <col min="266" max="266" width="11.42578125" style="203" customWidth="1"/>
    <col min="267" max="269" width="0" style="203" hidden="1" customWidth="1"/>
    <col min="270" max="270" width="14.42578125" style="203" customWidth="1"/>
    <col min="271" max="271" width="8.7109375" style="203" customWidth="1"/>
    <col min="272" max="272" width="13.28515625" style="203" customWidth="1"/>
    <col min="273" max="273" width="8.7109375" style="203" customWidth="1"/>
    <col min="274" max="274" width="13.28515625" style="203" customWidth="1"/>
    <col min="275" max="513" width="9.140625" style="203"/>
    <col min="514" max="514" width="17.28515625" style="203" customWidth="1"/>
    <col min="515" max="515" width="12.5703125" style="203" customWidth="1"/>
    <col min="516" max="516" width="13" style="203" customWidth="1"/>
    <col min="517" max="517" width="13.42578125" style="203" customWidth="1"/>
    <col min="518" max="518" width="19.5703125" style="203" customWidth="1"/>
    <col min="519" max="519" width="17.42578125" style="203" customWidth="1"/>
    <col min="520" max="520" width="19.5703125" style="203" customWidth="1"/>
    <col min="521" max="521" width="15.85546875" style="203" customWidth="1"/>
    <col min="522" max="522" width="11.42578125" style="203" customWidth="1"/>
    <col min="523" max="525" width="0" style="203" hidden="1" customWidth="1"/>
    <col min="526" max="526" width="14.42578125" style="203" customWidth="1"/>
    <col min="527" max="527" width="8.7109375" style="203" customWidth="1"/>
    <col min="528" max="528" width="13.28515625" style="203" customWidth="1"/>
    <col min="529" max="529" width="8.7109375" style="203" customWidth="1"/>
    <col min="530" max="530" width="13.28515625" style="203" customWidth="1"/>
    <col min="531" max="769" width="9.140625" style="203"/>
    <col min="770" max="770" width="17.28515625" style="203" customWidth="1"/>
    <col min="771" max="771" width="12.5703125" style="203" customWidth="1"/>
    <col min="772" max="772" width="13" style="203" customWidth="1"/>
    <col min="773" max="773" width="13.42578125" style="203" customWidth="1"/>
    <col min="774" max="774" width="19.5703125" style="203" customWidth="1"/>
    <col min="775" max="775" width="17.42578125" style="203" customWidth="1"/>
    <col min="776" max="776" width="19.5703125" style="203" customWidth="1"/>
    <col min="777" max="777" width="15.85546875" style="203" customWidth="1"/>
    <col min="778" max="778" width="11.42578125" style="203" customWidth="1"/>
    <col min="779" max="781" width="0" style="203" hidden="1" customWidth="1"/>
    <col min="782" max="782" width="14.42578125" style="203" customWidth="1"/>
    <col min="783" max="783" width="8.7109375" style="203" customWidth="1"/>
    <col min="784" max="784" width="13.28515625" style="203" customWidth="1"/>
    <col min="785" max="785" width="8.7109375" style="203" customWidth="1"/>
    <col min="786" max="786" width="13.28515625" style="203" customWidth="1"/>
    <col min="787" max="1025" width="9.140625" style="203"/>
    <col min="1026" max="1026" width="17.28515625" style="203" customWidth="1"/>
    <col min="1027" max="1027" width="12.5703125" style="203" customWidth="1"/>
    <col min="1028" max="1028" width="13" style="203" customWidth="1"/>
    <col min="1029" max="1029" width="13.42578125" style="203" customWidth="1"/>
    <col min="1030" max="1030" width="19.5703125" style="203" customWidth="1"/>
    <col min="1031" max="1031" width="17.42578125" style="203" customWidth="1"/>
    <col min="1032" max="1032" width="19.5703125" style="203" customWidth="1"/>
    <col min="1033" max="1033" width="15.85546875" style="203" customWidth="1"/>
    <col min="1034" max="1034" width="11.42578125" style="203" customWidth="1"/>
    <col min="1035" max="1037" width="0" style="203" hidden="1" customWidth="1"/>
    <col min="1038" max="1038" width="14.42578125" style="203" customWidth="1"/>
    <col min="1039" max="1039" width="8.7109375" style="203" customWidth="1"/>
    <col min="1040" max="1040" width="13.28515625" style="203" customWidth="1"/>
    <col min="1041" max="1041" width="8.7109375" style="203" customWidth="1"/>
    <col min="1042" max="1042" width="13.28515625" style="203" customWidth="1"/>
    <col min="1043" max="1281" width="9.140625" style="203"/>
    <col min="1282" max="1282" width="17.28515625" style="203" customWidth="1"/>
    <col min="1283" max="1283" width="12.5703125" style="203" customWidth="1"/>
    <col min="1284" max="1284" width="13" style="203" customWidth="1"/>
    <col min="1285" max="1285" width="13.42578125" style="203" customWidth="1"/>
    <col min="1286" max="1286" width="19.5703125" style="203" customWidth="1"/>
    <col min="1287" max="1287" width="17.42578125" style="203" customWidth="1"/>
    <col min="1288" max="1288" width="19.5703125" style="203" customWidth="1"/>
    <col min="1289" max="1289" width="15.85546875" style="203" customWidth="1"/>
    <col min="1290" max="1290" width="11.42578125" style="203" customWidth="1"/>
    <col min="1291" max="1293" width="0" style="203" hidden="1" customWidth="1"/>
    <col min="1294" max="1294" width="14.42578125" style="203" customWidth="1"/>
    <col min="1295" max="1295" width="8.7109375" style="203" customWidth="1"/>
    <col min="1296" max="1296" width="13.28515625" style="203" customWidth="1"/>
    <col min="1297" max="1297" width="8.7109375" style="203" customWidth="1"/>
    <col min="1298" max="1298" width="13.28515625" style="203" customWidth="1"/>
    <col min="1299" max="1537" width="9.140625" style="203"/>
    <col min="1538" max="1538" width="17.28515625" style="203" customWidth="1"/>
    <col min="1539" max="1539" width="12.5703125" style="203" customWidth="1"/>
    <col min="1540" max="1540" width="13" style="203" customWidth="1"/>
    <col min="1541" max="1541" width="13.42578125" style="203" customWidth="1"/>
    <col min="1542" max="1542" width="19.5703125" style="203" customWidth="1"/>
    <col min="1543" max="1543" width="17.42578125" style="203" customWidth="1"/>
    <col min="1544" max="1544" width="19.5703125" style="203" customWidth="1"/>
    <col min="1545" max="1545" width="15.85546875" style="203" customWidth="1"/>
    <col min="1546" max="1546" width="11.42578125" style="203" customWidth="1"/>
    <col min="1547" max="1549" width="0" style="203" hidden="1" customWidth="1"/>
    <col min="1550" max="1550" width="14.42578125" style="203" customWidth="1"/>
    <col min="1551" max="1551" width="8.7109375" style="203" customWidth="1"/>
    <col min="1552" max="1552" width="13.28515625" style="203" customWidth="1"/>
    <col min="1553" max="1553" width="8.7109375" style="203" customWidth="1"/>
    <col min="1554" max="1554" width="13.28515625" style="203" customWidth="1"/>
    <col min="1555" max="1793" width="9.140625" style="203"/>
    <col min="1794" max="1794" width="17.28515625" style="203" customWidth="1"/>
    <col min="1795" max="1795" width="12.5703125" style="203" customWidth="1"/>
    <col min="1796" max="1796" width="13" style="203" customWidth="1"/>
    <col min="1797" max="1797" width="13.42578125" style="203" customWidth="1"/>
    <col min="1798" max="1798" width="19.5703125" style="203" customWidth="1"/>
    <col min="1799" max="1799" width="17.42578125" style="203" customWidth="1"/>
    <col min="1800" max="1800" width="19.5703125" style="203" customWidth="1"/>
    <col min="1801" max="1801" width="15.85546875" style="203" customWidth="1"/>
    <col min="1802" max="1802" width="11.42578125" style="203" customWidth="1"/>
    <col min="1803" max="1805" width="0" style="203" hidden="1" customWidth="1"/>
    <col min="1806" max="1806" width="14.42578125" style="203" customWidth="1"/>
    <col min="1807" max="1807" width="8.7109375" style="203" customWidth="1"/>
    <col min="1808" max="1808" width="13.28515625" style="203" customWidth="1"/>
    <col min="1809" max="1809" width="8.7109375" style="203" customWidth="1"/>
    <col min="1810" max="1810" width="13.28515625" style="203" customWidth="1"/>
    <col min="1811" max="2049" width="9.140625" style="203"/>
    <col min="2050" max="2050" width="17.28515625" style="203" customWidth="1"/>
    <col min="2051" max="2051" width="12.5703125" style="203" customWidth="1"/>
    <col min="2052" max="2052" width="13" style="203" customWidth="1"/>
    <col min="2053" max="2053" width="13.42578125" style="203" customWidth="1"/>
    <col min="2054" max="2054" width="19.5703125" style="203" customWidth="1"/>
    <col min="2055" max="2055" width="17.42578125" style="203" customWidth="1"/>
    <col min="2056" max="2056" width="19.5703125" style="203" customWidth="1"/>
    <col min="2057" max="2057" width="15.85546875" style="203" customWidth="1"/>
    <col min="2058" max="2058" width="11.42578125" style="203" customWidth="1"/>
    <col min="2059" max="2061" width="0" style="203" hidden="1" customWidth="1"/>
    <col min="2062" max="2062" width="14.42578125" style="203" customWidth="1"/>
    <col min="2063" max="2063" width="8.7109375" style="203" customWidth="1"/>
    <col min="2064" max="2064" width="13.28515625" style="203" customWidth="1"/>
    <col min="2065" max="2065" width="8.7109375" style="203" customWidth="1"/>
    <col min="2066" max="2066" width="13.28515625" style="203" customWidth="1"/>
    <col min="2067" max="2305" width="9.140625" style="203"/>
    <col min="2306" max="2306" width="17.28515625" style="203" customWidth="1"/>
    <col min="2307" max="2307" width="12.5703125" style="203" customWidth="1"/>
    <col min="2308" max="2308" width="13" style="203" customWidth="1"/>
    <col min="2309" max="2309" width="13.42578125" style="203" customWidth="1"/>
    <col min="2310" max="2310" width="19.5703125" style="203" customWidth="1"/>
    <col min="2311" max="2311" width="17.42578125" style="203" customWidth="1"/>
    <col min="2312" max="2312" width="19.5703125" style="203" customWidth="1"/>
    <col min="2313" max="2313" width="15.85546875" style="203" customWidth="1"/>
    <col min="2314" max="2314" width="11.42578125" style="203" customWidth="1"/>
    <col min="2315" max="2317" width="0" style="203" hidden="1" customWidth="1"/>
    <col min="2318" max="2318" width="14.42578125" style="203" customWidth="1"/>
    <col min="2319" max="2319" width="8.7109375" style="203" customWidth="1"/>
    <col min="2320" max="2320" width="13.28515625" style="203" customWidth="1"/>
    <col min="2321" max="2321" width="8.7109375" style="203" customWidth="1"/>
    <col min="2322" max="2322" width="13.28515625" style="203" customWidth="1"/>
    <col min="2323" max="2561" width="9.140625" style="203"/>
    <col min="2562" max="2562" width="17.28515625" style="203" customWidth="1"/>
    <col min="2563" max="2563" width="12.5703125" style="203" customWidth="1"/>
    <col min="2564" max="2564" width="13" style="203" customWidth="1"/>
    <col min="2565" max="2565" width="13.42578125" style="203" customWidth="1"/>
    <col min="2566" max="2566" width="19.5703125" style="203" customWidth="1"/>
    <col min="2567" max="2567" width="17.42578125" style="203" customWidth="1"/>
    <col min="2568" max="2568" width="19.5703125" style="203" customWidth="1"/>
    <col min="2569" max="2569" width="15.85546875" style="203" customWidth="1"/>
    <col min="2570" max="2570" width="11.42578125" style="203" customWidth="1"/>
    <col min="2571" max="2573" width="0" style="203" hidden="1" customWidth="1"/>
    <col min="2574" max="2574" width="14.42578125" style="203" customWidth="1"/>
    <col min="2575" max="2575" width="8.7109375" style="203" customWidth="1"/>
    <col min="2576" max="2576" width="13.28515625" style="203" customWidth="1"/>
    <col min="2577" max="2577" width="8.7109375" style="203" customWidth="1"/>
    <col min="2578" max="2578" width="13.28515625" style="203" customWidth="1"/>
    <col min="2579" max="2817" width="9.140625" style="203"/>
    <col min="2818" max="2818" width="17.28515625" style="203" customWidth="1"/>
    <col min="2819" max="2819" width="12.5703125" style="203" customWidth="1"/>
    <col min="2820" max="2820" width="13" style="203" customWidth="1"/>
    <col min="2821" max="2821" width="13.42578125" style="203" customWidth="1"/>
    <col min="2822" max="2822" width="19.5703125" style="203" customWidth="1"/>
    <col min="2823" max="2823" width="17.42578125" style="203" customWidth="1"/>
    <col min="2824" max="2824" width="19.5703125" style="203" customWidth="1"/>
    <col min="2825" max="2825" width="15.85546875" style="203" customWidth="1"/>
    <col min="2826" max="2826" width="11.42578125" style="203" customWidth="1"/>
    <col min="2827" max="2829" width="0" style="203" hidden="1" customWidth="1"/>
    <col min="2830" max="2830" width="14.42578125" style="203" customWidth="1"/>
    <col min="2831" max="2831" width="8.7109375" style="203" customWidth="1"/>
    <col min="2832" max="2832" width="13.28515625" style="203" customWidth="1"/>
    <col min="2833" max="2833" width="8.7109375" style="203" customWidth="1"/>
    <col min="2834" max="2834" width="13.28515625" style="203" customWidth="1"/>
    <col min="2835" max="3073" width="9.140625" style="203"/>
    <col min="3074" max="3074" width="17.28515625" style="203" customWidth="1"/>
    <col min="3075" max="3075" width="12.5703125" style="203" customWidth="1"/>
    <col min="3076" max="3076" width="13" style="203" customWidth="1"/>
    <col min="3077" max="3077" width="13.42578125" style="203" customWidth="1"/>
    <col min="3078" max="3078" width="19.5703125" style="203" customWidth="1"/>
    <col min="3079" max="3079" width="17.42578125" style="203" customWidth="1"/>
    <col min="3080" max="3080" width="19.5703125" style="203" customWidth="1"/>
    <col min="3081" max="3081" width="15.85546875" style="203" customWidth="1"/>
    <col min="3082" max="3082" width="11.42578125" style="203" customWidth="1"/>
    <col min="3083" max="3085" width="0" style="203" hidden="1" customWidth="1"/>
    <col min="3086" max="3086" width="14.42578125" style="203" customWidth="1"/>
    <col min="3087" max="3087" width="8.7109375" style="203" customWidth="1"/>
    <col min="3088" max="3088" width="13.28515625" style="203" customWidth="1"/>
    <col min="3089" max="3089" width="8.7109375" style="203" customWidth="1"/>
    <col min="3090" max="3090" width="13.28515625" style="203" customWidth="1"/>
    <col min="3091" max="3329" width="9.140625" style="203"/>
    <col min="3330" max="3330" width="17.28515625" style="203" customWidth="1"/>
    <col min="3331" max="3331" width="12.5703125" style="203" customWidth="1"/>
    <col min="3332" max="3332" width="13" style="203" customWidth="1"/>
    <col min="3333" max="3333" width="13.42578125" style="203" customWidth="1"/>
    <col min="3334" max="3334" width="19.5703125" style="203" customWidth="1"/>
    <col min="3335" max="3335" width="17.42578125" style="203" customWidth="1"/>
    <col min="3336" max="3336" width="19.5703125" style="203" customWidth="1"/>
    <col min="3337" max="3337" width="15.85546875" style="203" customWidth="1"/>
    <col min="3338" max="3338" width="11.42578125" style="203" customWidth="1"/>
    <col min="3339" max="3341" width="0" style="203" hidden="1" customWidth="1"/>
    <col min="3342" max="3342" width="14.42578125" style="203" customWidth="1"/>
    <col min="3343" max="3343" width="8.7109375" style="203" customWidth="1"/>
    <col min="3344" max="3344" width="13.28515625" style="203" customWidth="1"/>
    <col min="3345" max="3345" width="8.7109375" style="203" customWidth="1"/>
    <col min="3346" max="3346" width="13.28515625" style="203" customWidth="1"/>
    <col min="3347" max="3585" width="9.140625" style="203"/>
    <col min="3586" max="3586" width="17.28515625" style="203" customWidth="1"/>
    <col min="3587" max="3587" width="12.5703125" style="203" customWidth="1"/>
    <col min="3588" max="3588" width="13" style="203" customWidth="1"/>
    <col min="3589" max="3589" width="13.42578125" style="203" customWidth="1"/>
    <col min="3590" max="3590" width="19.5703125" style="203" customWidth="1"/>
    <col min="3591" max="3591" width="17.42578125" style="203" customWidth="1"/>
    <col min="3592" max="3592" width="19.5703125" style="203" customWidth="1"/>
    <col min="3593" max="3593" width="15.85546875" style="203" customWidth="1"/>
    <col min="3594" max="3594" width="11.42578125" style="203" customWidth="1"/>
    <col min="3595" max="3597" width="0" style="203" hidden="1" customWidth="1"/>
    <col min="3598" max="3598" width="14.42578125" style="203" customWidth="1"/>
    <col min="3599" max="3599" width="8.7109375" style="203" customWidth="1"/>
    <col min="3600" max="3600" width="13.28515625" style="203" customWidth="1"/>
    <col min="3601" max="3601" width="8.7109375" style="203" customWidth="1"/>
    <col min="3602" max="3602" width="13.28515625" style="203" customWidth="1"/>
    <col min="3603" max="3841" width="9.140625" style="203"/>
    <col min="3842" max="3842" width="17.28515625" style="203" customWidth="1"/>
    <col min="3843" max="3843" width="12.5703125" style="203" customWidth="1"/>
    <col min="3844" max="3844" width="13" style="203" customWidth="1"/>
    <col min="3845" max="3845" width="13.42578125" style="203" customWidth="1"/>
    <col min="3846" max="3846" width="19.5703125" style="203" customWidth="1"/>
    <col min="3847" max="3847" width="17.42578125" style="203" customWidth="1"/>
    <col min="3848" max="3848" width="19.5703125" style="203" customWidth="1"/>
    <col min="3849" max="3849" width="15.85546875" style="203" customWidth="1"/>
    <col min="3850" max="3850" width="11.42578125" style="203" customWidth="1"/>
    <col min="3851" max="3853" width="0" style="203" hidden="1" customWidth="1"/>
    <col min="3854" max="3854" width="14.42578125" style="203" customWidth="1"/>
    <col min="3855" max="3855" width="8.7109375" style="203" customWidth="1"/>
    <col min="3856" max="3856" width="13.28515625" style="203" customWidth="1"/>
    <col min="3857" max="3857" width="8.7109375" style="203" customWidth="1"/>
    <col min="3858" max="3858" width="13.28515625" style="203" customWidth="1"/>
    <col min="3859" max="4097" width="9.140625" style="203"/>
    <col min="4098" max="4098" width="17.28515625" style="203" customWidth="1"/>
    <col min="4099" max="4099" width="12.5703125" style="203" customWidth="1"/>
    <col min="4100" max="4100" width="13" style="203" customWidth="1"/>
    <col min="4101" max="4101" width="13.42578125" style="203" customWidth="1"/>
    <col min="4102" max="4102" width="19.5703125" style="203" customWidth="1"/>
    <col min="4103" max="4103" width="17.42578125" style="203" customWidth="1"/>
    <col min="4104" max="4104" width="19.5703125" style="203" customWidth="1"/>
    <col min="4105" max="4105" width="15.85546875" style="203" customWidth="1"/>
    <col min="4106" max="4106" width="11.42578125" style="203" customWidth="1"/>
    <col min="4107" max="4109" width="0" style="203" hidden="1" customWidth="1"/>
    <col min="4110" max="4110" width="14.42578125" style="203" customWidth="1"/>
    <col min="4111" max="4111" width="8.7109375" style="203" customWidth="1"/>
    <col min="4112" max="4112" width="13.28515625" style="203" customWidth="1"/>
    <col min="4113" max="4113" width="8.7109375" style="203" customWidth="1"/>
    <col min="4114" max="4114" width="13.28515625" style="203" customWidth="1"/>
    <col min="4115" max="4353" width="9.140625" style="203"/>
    <col min="4354" max="4354" width="17.28515625" style="203" customWidth="1"/>
    <col min="4355" max="4355" width="12.5703125" style="203" customWidth="1"/>
    <col min="4356" max="4356" width="13" style="203" customWidth="1"/>
    <col min="4357" max="4357" width="13.42578125" style="203" customWidth="1"/>
    <col min="4358" max="4358" width="19.5703125" style="203" customWidth="1"/>
    <col min="4359" max="4359" width="17.42578125" style="203" customWidth="1"/>
    <col min="4360" max="4360" width="19.5703125" style="203" customWidth="1"/>
    <col min="4361" max="4361" width="15.85546875" style="203" customWidth="1"/>
    <col min="4362" max="4362" width="11.42578125" style="203" customWidth="1"/>
    <col min="4363" max="4365" width="0" style="203" hidden="1" customWidth="1"/>
    <col min="4366" max="4366" width="14.42578125" style="203" customWidth="1"/>
    <col min="4367" max="4367" width="8.7109375" style="203" customWidth="1"/>
    <col min="4368" max="4368" width="13.28515625" style="203" customWidth="1"/>
    <col min="4369" max="4369" width="8.7109375" style="203" customWidth="1"/>
    <col min="4370" max="4370" width="13.28515625" style="203" customWidth="1"/>
    <col min="4371" max="4609" width="9.140625" style="203"/>
    <col min="4610" max="4610" width="17.28515625" style="203" customWidth="1"/>
    <col min="4611" max="4611" width="12.5703125" style="203" customWidth="1"/>
    <col min="4612" max="4612" width="13" style="203" customWidth="1"/>
    <col min="4613" max="4613" width="13.42578125" style="203" customWidth="1"/>
    <col min="4614" max="4614" width="19.5703125" style="203" customWidth="1"/>
    <col min="4615" max="4615" width="17.42578125" style="203" customWidth="1"/>
    <col min="4616" max="4616" width="19.5703125" style="203" customWidth="1"/>
    <col min="4617" max="4617" width="15.85546875" style="203" customWidth="1"/>
    <col min="4618" max="4618" width="11.42578125" style="203" customWidth="1"/>
    <col min="4619" max="4621" width="0" style="203" hidden="1" customWidth="1"/>
    <col min="4622" max="4622" width="14.42578125" style="203" customWidth="1"/>
    <col min="4623" max="4623" width="8.7109375" style="203" customWidth="1"/>
    <col min="4624" max="4624" width="13.28515625" style="203" customWidth="1"/>
    <col min="4625" max="4625" width="8.7109375" style="203" customWidth="1"/>
    <col min="4626" max="4626" width="13.28515625" style="203" customWidth="1"/>
    <col min="4627" max="4865" width="9.140625" style="203"/>
    <col min="4866" max="4866" width="17.28515625" style="203" customWidth="1"/>
    <col min="4867" max="4867" width="12.5703125" style="203" customWidth="1"/>
    <col min="4868" max="4868" width="13" style="203" customWidth="1"/>
    <col min="4869" max="4869" width="13.42578125" style="203" customWidth="1"/>
    <col min="4870" max="4870" width="19.5703125" style="203" customWidth="1"/>
    <col min="4871" max="4871" width="17.42578125" style="203" customWidth="1"/>
    <col min="4872" max="4872" width="19.5703125" style="203" customWidth="1"/>
    <col min="4873" max="4873" width="15.85546875" style="203" customWidth="1"/>
    <col min="4874" max="4874" width="11.42578125" style="203" customWidth="1"/>
    <col min="4875" max="4877" width="0" style="203" hidden="1" customWidth="1"/>
    <col min="4878" max="4878" width="14.42578125" style="203" customWidth="1"/>
    <col min="4879" max="4879" width="8.7109375" style="203" customWidth="1"/>
    <col min="4880" max="4880" width="13.28515625" style="203" customWidth="1"/>
    <col min="4881" max="4881" width="8.7109375" style="203" customWidth="1"/>
    <col min="4882" max="4882" width="13.28515625" style="203" customWidth="1"/>
    <col min="4883" max="5121" width="9.140625" style="203"/>
    <col min="5122" max="5122" width="17.28515625" style="203" customWidth="1"/>
    <col min="5123" max="5123" width="12.5703125" style="203" customWidth="1"/>
    <col min="5124" max="5124" width="13" style="203" customWidth="1"/>
    <col min="5125" max="5125" width="13.42578125" style="203" customWidth="1"/>
    <col min="5126" max="5126" width="19.5703125" style="203" customWidth="1"/>
    <col min="5127" max="5127" width="17.42578125" style="203" customWidth="1"/>
    <col min="5128" max="5128" width="19.5703125" style="203" customWidth="1"/>
    <col min="5129" max="5129" width="15.85546875" style="203" customWidth="1"/>
    <col min="5130" max="5130" width="11.42578125" style="203" customWidth="1"/>
    <col min="5131" max="5133" width="0" style="203" hidden="1" customWidth="1"/>
    <col min="5134" max="5134" width="14.42578125" style="203" customWidth="1"/>
    <col min="5135" max="5135" width="8.7109375" style="203" customWidth="1"/>
    <col min="5136" max="5136" width="13.28515625" style="203" customWidth="1"/>
    <col min="5137" max="5137" width="8.7109375" style="203" customWidth="1"/>
    <col min="5138" max="5138" width="13.28515625" style="203" customWidth="1"/>
    <col min="5139" max="5377" width="9.140625" style="203"/>
    <col min="5378" max="5378" width="17.28515625" style="203" customWidth="1"/>
    <col min="5379" max="5379" width="12.5703125" style="203" customWidth="1"/>
    <col min="5380" max="5380" width="13" style="203" customWidth="1"/>
    <col min="5381" max="5381" width="13.42578125" style="203" customWidth="1"/>
    <col min="5382" max="5382" width="19.5703125" style="203" customWidth="1"/>
    <col min="5383" max="5383" width="17.42578125" style="203" customWidth="1"/>
    <col min="5384" max="5384" width="19.5703125" style="203" customWidth="1"/>
    <col min="5385" max="5385" width="15.85546875" style="203" customWidth="1"/>
    <col min="5386" max="5386" width="11.42578125" style="203" customWidth="1"/>
    <col min="5387" max="5389" width="0" style="203" hidden="1" customWidth="1"/>
    <col min="5390" max="5390" width="14.42578125" style="203" customWidth="1"/>
    <col min="5391" max="5391" width="8.7109375" style="203" customWidth="1"/>
    <col min="5392" max="5392" width="13.28515625" style="203" customWidth="1"/>
    <col min="5393" max="5393" width="8.7109375" style="203" customWidth="1"/>
    <col min="5394" max="5394" width="13.28515625" style="203" customWidth="1"/>
    <col min="5395" max="5633" width="9.140625" style="203"/>
    <col min="5634" max="5634" width="17.28515625" style="203" customWidth="1"/>
    <col min="5635" max="5635" width="12.5703125" style="203" customWidth="1"/>
    <col min="5636" max="5636" width="13" style="203" customWidth="1"/>
    <col min="5637" max="5637" width="13.42578125" style="203" customWidth="1"/>
    <col min="5638" max="5638" width="19.5703125" style="203" customWidth="1"/>
    <col min="5639" max="5639" width="17.42578125" style="203" customWidth="1"/>
    <col min="5640" max="5640" width="19.5703125" style="203" customWidth="1"/>
    <col min="5641" max="5641" width="15.85546875" style="203" customWidth="1"/>
    <col min="5642" max="5642" width="11.42578125" style="203" customWidth="1"/>
    <col min="5643" max="5645" width="0" style="203" hidden="1" customWidth="1"/>
    <col min="5646" max="5646" width="14.42578125" style="203" customWidth="1"/>
    <col min="5647" max="5647" width="8.7109375" style="203" customWidth="1"/>
    <col min="5648" max="5648" width="13.28515625" style="203" customWidth="1"/>
    <col min="5649" max="5649" width="8.7109375" style="203" customWidth="1"/>
    <col min="5650" max="5650" width="13.28515625" style="203" customWidth="1"/>
    <col min="5651" max="5889" width="9.140625" style="203"/>
    <col min="5890" max="5890" width="17.28515625" style="203" customWidth="1"/>
    <col min="5891" max="5891" width="12.5703125" style="203" customWidth="1"/>
    <col min="5892" max="5892" width="13" style="203" customWidth="1"/>
    <col min="5893" max="5893" width="13.42578125" style="203" customWidth="1"/>
    <col min="5894" max="5894" width="19.5703125" style="203" customWidth="1"/>
    <col min="5895" max="5895" width="17.42578125" style="203" customWidth="1"/>
    <col min="5896" max="5896" width="19.5703125" style="203" customWidth="1"/>
    <col min="5897" max="5897" width="15.85546875" style="203" customWidth="1"/>
    <col min="5898" max="5898" width="11.42578125" style="203" customWidth="1"/>
    <col min="5899" max="5901" width="0" style="203" hidden="1" customWidth="1"/>
    <col min="5902" max="5902" width="14.42578125" style="203" customWidth="1"/>
    <col min="5903" max="5903" width="8.7109375" style="203" customWidth="1"/>
    <col min="5904" max="5904" width="13.28515625" style="203" customWidth="1"/>
    <col min="5905" max="5905" width="8.7109375" style="203" customWidth="1"/>
    <col min="5906" max="5906" width="13.28515625" style="203" customWidth="1"/>
    <col min="5907" max="6145" width="9.140625" style="203"/>
    <col min="6146" max="6146" width="17.28515625" style="203" customWidth="1"/>
    <col min="6147" max="6147" width="12.5703125" style="203" customWidth="1"/>
    <col min="6148" max="6148" width="13" style="203" customWidth="1"/>
    <col min="6149" max="6149" width="13.42578125" style="203" customWidth="1"/>
    <col min="6150" max="6150" width="19.5703125" style="203" customWidth="1"/>
    <col min="6151" max="6151" width="17.42578125" style="203" customWidth="1"/>
    <col min="6152" max="6152" width="19.5703125" style="203" customWidth="1"/>
    <col min="6153" max="6153" width="15.85546875" style="203" customWidth="1"/>
    <col min="6154" max="6154" width="11.42578125" style="203" customWidth="1"/>
    <col min="6155" max="6157" width="0" style="203" hidden="1" customWidth="1"/>
    <col min="6158" max="6158" width="14.42578125" style="203" customWidth="1"/>
    <col min="6159" max="6159" width="8.7109375" style="203" customWidth="1"/>
    <col min="6160" max="6160" width="13.28515625" style="203" customWidth="1"/>
    <col min="6161" max="6161" width="8.7109375" style="203" customWidth="1"/>
    <col min="6162" max="6162" width="13.28515625" style="203" customWidth="1"/>
    <col min="6163" max="6401" width="9.140625" style="203"/>
    <col min="6402" max="6402" width="17.28515625" style="203" customWidth="1"/>
    <col min="6403" max="6403" width="12.5703125" style="203" customWidth="1"/>
    <col min="6404" max="6404" width="13" style="203" customWidth="1"/>
    <col min="6405" max="6405" width="13.42578125" style="203" customWidth="1"/>
    <col min="6406" max="6406" width="19.5703125" style="203" customWidth="1"/>
    <col min="6407" max="6407" width="17.42578125" style="203" customWidth="1"/>
    <col min="6408" max="6408" width="19.5703125" style="203" customWidth="1"/>
    <col min="6409" max="6409" width="15.85546875" style="203" customWidth="1"/>
    <col min="6410" max="6410" width="11.42578125" style="203" customWidth="1"/>
    <col min="6411" max="6413" width="0" style="203" hidden="1" customWidth="1"/>
    <col min="6414" max="6414" width="14.42578125" style="203" customWidth="1"/>
    <col min="6415" max="6415" width="8.7109375" style="203" customWidth="1"/>
    <col min="6416" max="6416" width="13.28515625" style="203" customWidth="1"/>
    <col min="6417" max="6417" width="8.7109375" style="203" customWidth="1"/>
    <col min="6418" max="6418" width="13.28515625" style="203" customWidth="1"/>
    <col min="6419" max="6657" width="9.140625" style="203"/>
    <col min="6658" max="6658" width="17.28515625" style="203" customWidth="1"/>
    <col min="6659" max="6659" width="12.5703125" style="203" customWidth="1"/>
    <col min="6660" max="6660" width="13" style="203" customWidth="1"/>
    <col min="6661" max="6661" width="13.42578125" style="203" customWidth="1"/>
    <col min="6662" max="6662" width="19.5703125" style="203" customWidth="1"/>
    <col min="6663" max="6663" width="17.42578125" style="203" customWidth="1"/>
    <col min="6664" max="6664" width="19.5703125" style="203" customWidth="1"/>
    <col min="6665" max="6665" width="15.85546875" style="203" customWidth="1"/>
    <col min="6666" max="6666" width="11.42578125" style="203" customWidth="1"/>
    <col min="6667" max="6669" width="0" style="203" hidden="1" customWidth="1"/>
    <col min="6670" max="6670" width="14.42578125" style="203" customWidth="1"/>
    <col min="6671" max="6671" width="8.7109375" style="203" customWidth="1"/>
    <col min="6672" max="6672" width="13.28515625" style="203" customWidth="1"/>
    <col min="6673" max="6673" width="8.7109375" style="203" customWidth="1"/>
    <col min="6674" max="6674" width="13.28515625" style="203" customWidth="1"/>
    <col min="6675" max="6913" width="9.140625" style="203"/>
    <col min="6914" max="6914" width="17.28515625" style="203" customWidth="1"/>
    <col min="6915" max="6915" width="12.5703125" style="203" customWidth="1"/>
    <col min="6916" max="6916" width="13" style="203" customWidth="1"/>
    <col min="6917" max="6917" width="13.42578125" style="203" customWidth="1"/>
    <col min="6918" max="6918" width="19.5703125" style="203" customWidth="1"/>
    <col min="6919" max="6919" width="17.42578125" style="203" customWidth="1"/>
    <col min="6920" max="6920" width="19.5703125" style="203" customWidth="1"/>
    <col min="6921" max="6921" width="15.85546875" style="203" customWidth="1"/>
    <col min="6922" max="6922" width="11.42578125" style="203" customWidth="1"/>
    <col min="6923" max="6925" width="0" style="203" hidden="1" customWidth="1"/>
    <col min="6926" max="6926" width="14.42578125" style="203" customWidth="1"/>
    <col min="6927" max="6927" width="8.7109375" style="203" customWidth="1"/>
    <col min="6928" max="6928" width="13.28515625" style="203" customWidth="1"/>
    <col min="6929" max="6929" width="8.7109375" style="203" customWidth="1"/>
    <col min="6930" max="6930" width="13.28515625" style="203" customWidth="1"/>
    <col min="6931" max="7169" width="9.140625" style="203"/>
    <col min="7170" max="7170" width="17.28515625" style="203" customWidth="1"/>
    <col min="7171" max="7171" width="12.5703125" style="203" customWidth="1"/>
    <col min="7172" max="7172" width="13" style="203" customWidth="1"/>
    <col min="7173" max="7173" width="13.42578125" style="203" customWidth="1"/>
    <col min="7174" max="7174" width="19.5703125" style="203" customWidth="1"/>
    <col min="7175" max="7175" width="17.42578125" style="203" customWidth="1"/>
    <col min="7176" max="7176" width="19.5703125" style="203" customWidth="1"/>
    <col min="7177" max="7177" width="15.85546875" style="203" customWidth="1"/>
    <col min="7178" max="7178" width="11.42578125" style="203" customWidth="1"/>
    <col min="7179" max="7181" width="0" style="203" hidden="1" customWidth="1"/>
    <col min="7182" max="7182" width="14.42578125" style="203" customWidth="1"/>
    <col min="7183" max="7183" width="8.7109375" style="203" customWidth="1"/>
    <col min="7184" max="7184" width="13.28515625" style="203" customWidth="1"/>
    <col min="7185" max="7185" width="8.7109375" style="203" customWidth="1"/>
    <col min="7186" max="7186" width="13.28515625" style="203" customWidth="1"/>
    <col min="7187" max="7425" width="9.140625" style="203"/>
    <col min="7426" max="7426" width="17.28515625" style="203" customWidth="1"/>
    <col min="7427" max="7427" width="12.5703125" style="203" customWidth="1"/>
    <col min="7428" max="7428" width="13" style="203" customWidth="1"/>
    <col min="7429" max="7429" width="13.42578125" style="203" customWidth="1"/>
    <col min="7430" max="7430" width="19.5703125" style="203" customWidth="1"/>
    <col min="7431" max="7431" width="17.42578125" style="203" customWidth="1"/>
    <col min="7432" max="7432" width="19.5703125" style="203" customWidth="1"/>
    <col min="7433" max="7433" width="15.85546875" style="203" customWidth="1"/>
    <col min="7434" max="7434" width="11.42578125" style="203" customWidth="1"/>
    <col min="7435" max="7437" width="0" style="203" hidden="1" customWidth="1"/>
    <col min="7438" max="7438" width="14.42578125" style="203" customWidth="1"/>
    <col min="7439" max="7439" width="8.7109375" style="203" customWidth="1"/>
    <col min="7440" max="7440" width="13.28515625" style="203" customWidth="1"/>
    <col min="7441" max="7441" width="8.7109375" style="203" customWidth="1"/>
    <col min="7442" max="7442" width="13.28515625" style="203" customWidth="1"/>
    <col min="7443" max="7681" width="9.140625" style="203"/>
    <col min="7682" max="7682" width="17.28515625" style="203" customWidth="1"/>
    <col min="7683" max="7683" width="12.5703125" style="203" customWidth="1"/>
    <col min="7684" max="7684" width="13" style="203" customWidth="1"/>
    <col min="7685" max="7685" width="13.42578125" style="203" customWidth="1"/>
    <col min="7686" max="7686" width="19.5703125" style="203" customWidth="1"/>
    <col min="7687" max="7687" width="17.42578125" style="203" customWidth="1"/>
    <col min="7688" max="7688" width="19.5703125" style="203" customWidth="1"/>
    <col min="7689" max="7689" width="15.85546875" style="203" customWidth="1"/>
    <col min="7690" max="7690" width="11.42578125" style="203" customWidth="1"/>
    <col min="7691" max="7693" width="0" style="203" hidden="1" customWidth="1"/>
    <col min="7694" max="7694" width="14.42578125" style="203" customWidth="1"/>
    <col min="7695" max="7695" width="8.7109375" style="203" customWidth="1"/>
    <col min="7696" max="7696" width="13.28515625" style="203" customWidth="1"/>
    <col min="7697" max="7697" width="8.7109375" style="203" customWidth="1"/>
    <col min="7698" max="7698" width="13.28515625" style="203" customWidth="1"/>
    <col min="7699" max="7937" width="9.140625" style="203"/>
    <col min="7938" max="7938" width="17.28515625" style="203" customWidth="1"/>
    <col min="7939" max="7939" width="12.5703125" style="203" customWidth="1"/>
    <col min="7940" max="7940" width="13" style="203" customWidth="1"/>
    <col min="7941" max="7941" width="13.42578125" style="203" customWidth="1"/>
    <col min="7942" max="7942" width="19.5703125" style="203" customWidth="1"/>
    <col min="7943" max="7943" width="17.42578125" style="203" customWidth="1"/>
    <col min="7944" max="7944" width="19.5703125" style="203" customWidth="1"/>
    <col min="7945" max="7945" width="15.85546875" style="203" customWidth="1"/>
    <col min="7946" max="7946" width="11.42578125" style="203" customWidth="1"/>
    <col min="7947" max="7949" width="0" style="203" hidden="1" customWidth="1"/>
    <col min="7950" max="7950" width="14.42578125" style="203" customWidth="1"/>
    <col min="7951" max="7951" width="8.7109375" style="203" customWidth="1"/>
    <col min="7952" max="7952" width="13.28515625" style="203" customWidth="1"/>
    <col min="7953" max="7953" width="8.7109375" style="203" customWidth="1"/>
    <col min="7954" max="7954" width="13.28515625" style="203" customWidth="1"/>
    <col min="7955" max="8193" width="9.140625" style="203"/>
    <col min="8194" max="8194" width="17.28515625" style="203" customWidth="1"/>
    <col min="8195" max="8195" width="12.5703125" style="203" customWidth="1"/>
    <col min="8196" max="8196" width="13" style="203" customWidth="1"/>
    <col min="8197" max="8197" width="13.42578125" style="203" customWidth="1"/>
    <col min="8198" max="8198" width="19.5703125" style="203" customWidth="1"/>
    <col min="8199" max="8199" width="17.42578125" style="203" customWidth="1"/>
    <col min="8200" max="8200" width="19.5703125" style="203" customWidth="1"/>
    <col min="8201" max="8201" width="15.85546875" style="203" customWidth="1"/>
    <col min="8202" max="8202" width="11.42578125" style="203" customWidth="1"/>
    <col min="8203" max="8205" width="0" style="203" hidden="1" customWidth="1"/>
    <col min="8206" max="8206" width="14.42578125" style="203" customWidth="1"/>
    <col min="8207" max="8207" width="8.7109375" style="203" customWidth="1"/>
    <col min="8208" max="8208" width="13.28515625" style="203" customWidth="1"/>
    <col min="8209" max="8209" width="8.7109375" style="203" customWidth="1"/>
    <col min="8210" max="8210" width="13.28515625" style="203" customWidth="1"/>
    <col min="8211" max="8449" width="9.140625" style="203"/>
    <col min="8450" max="8450" width="17.28515625" style="203" customWidth="1"/>
    <col min="8451" max="8451" width="12.5703125" style="203" customWidth="1"/>
    <col min="8452" max="8452" width="13" style="203" customWidth="1"/>
    <col min="8453" max="8453" width="13.42578125" style="203" customWidth="1"/>
    <col min="8454" max="8454" width="19.5703125" style="203" customWidth="1"/>
    <col min="8455" max="8455" width="17.42578125" style="203" customWidth="1"/>
    <col min="8456" max="8456" width="19.5703125" style="203" customWidth="1"/>
    <col min="8457" max="8457" width="15.85546875" style="203" customWidth="1"/>
    <col min="8458" max="8458" width="11.42578125" style="203" customWidth="1"/>
    <col min="8459" max="8461" width="0" style="203" hidden="1" customWidth="1"/>
    <col min="8462" max="8462" width="14.42578125" style="203" customWidth="1"/>
    <col min="8463" max="8463" width="8.7109375" style="203" customWidth="1"/>
    <col min="8464" max="8464" width="13.28515625" style="203" customWidth="1"/>
    <col min="8465" max="8465" width="8.7109375" style="203" customWidth="1"/>
    <col min="8466" max="8466" width="13.28515625" style="203" customWidth="1"/>
    <col min="8467" max="8705" width="9.140625" style="203"/>
    <col min="8706" max="8706" width="17.28515625" style="203" customWidth="1"/>
    <col min="8707" max="8707" width="12.5703125" style="203" customWidth="1"/>
    <col min="8708" max="8708" width="13" style="203" customWidth="1"/>
    <col min="8709" max="8709" width="13.42578125" style="203" customWidth="1"/>
    <col min="8710" max="8710" width="19.5703125" style="203" customWidth="1"/>
    <col min="8711" max="8711" width="17.42578125" style="203" customWidth="1"/>
    <col min="8712" max="8712" width="19.5703125" style="203" customWidth="1"/>
    <col min="8713" max="8713" width="15.85546875" style="203" customWidth="1"/>
    <col min="8714" max="8714" width="11.42578125" style="203" customWidth="1"/>
    <col min="8715" max="8717" width="0" style="203" hidden="1" customWidth="1"/>
    <col min="8718" max="8718" width="14.42578125" style="203" customWidth="1"/>
    <col min="8719" max="8719" width="8.7109375" style="203" customWidth="1"/>
    <col min="8720" max="8720" width="13.28515625" style="203" customWidth="1"/>
    <col min="8721" max="8721" width="8.7109375" style="203" customWidth="1"/>
    <col min="8722" max="8722" width="13.28515625" style="203" customWidth="1"/>
    <col min="8723" max="8961" width="9.140625" style="203"/>
    <col min="8962" max="8962" width="17.28515625" style="203" customWidth="1"/>
    <col min="8963" max="8963" width="12.5703125" style="203" customWidth="1"/>
    <col min="8964" max="8964" width="13" style="203" customWidth="1"/>
    <col min="8965" max="8965" width="13.42578125" style="203" customWidth="1"/>
    <col min="8966" max="8966" width="19.5703125" style="203" customWidth="1"/>
    <col min="8967" max="8967" width="17.42578125" style="203" customWidth="1"/>
    <col min="8968" max="8968" width="19.5703125" style="203" customWidth="1"/>
    <col min="8969" max="8969" width="15.85546875" style="203" customWidth="1"/>
    <col min="8970" max="8970" width="11.42578125" style="203" customWidth="1"/>
    <col min="8971" max="8973" width="0" style="203" hidden="1" customWidth="1"/>
    <col min="8974" max="8974" width="14.42578125" style="203" customWidth="1"/>
    <col min="8975" max="8975" width="8.7109375" style="203" customWidth="1"/>
    <col min="8976" max="8976" width="13.28515625" style="203" customWidth="1"/>
    <col min="8977" max="8977" width="8.7109375" style="203" customWidth="1"/>
    <col min="8978" max="8978" width="13.28515625" style="203" customWidth="1"/>
    <col min="8979" max="9217" width="9.140625" style="203"/>
    <col min="9218" max="9218" width="17.28515625" style="203" customWidth="1"/>
    <col min="9219" max="9219" width="12.5703125" style="203" customWidth="1"/>
    <col min="9220" max="9220" width="13" style="203" customWidth="1"/>
    <col min="9221" max="9221" width="13.42578125" style="203" customWidth="1"/>
    <col min="9222" max="9222" width="19.5703125" style="203" customWidth="1"/>
    <col min="9223" max="9223" width="17.42578125" style="203" customWidth="1"/>
    <col min="9224" max="9224" width="19.5703125" style="203" customWidth="1"/>
    <col min="9225" max="9225" width="15.85546875" style="203" customWidth="1"/>
    <col min="9226" max="9226" width="11.42578125" style="203" customWidth="1"/>
    <col min="9227" max="9229" width="0" style="203" hidden="1" customWidth="1"/>
    <col min="9230" max="9230" width="14.42578125" style="203" customWidth="1"/>
    <col min="9231" max="9231" width="8.7109375" style="203" customWidth="1"/>
    <col min="9232" max="9232" width="13.28515625" style="203" customWidth="1"/>
    <col min="9233" max="9233" width="8.7109375" style="203" customWidth="1"/>
    <col min="9234" max="9234" width="13.28515625" style="203" customWidth="1"/>
    <col min="9235" max="9473" width="9.140625" style="203"/>
    <col min="9474" max="9474" width="17.28515625" style="203" customWidth="1"/>
    <col min="9475" max="9475" width="12.5703125" style="203" customWidth="1"/>
    <col min="9476" max="9476" width="13" style="203" customWidth="1"/>
    <col min="9477" max="9477" width="13.42578125" style="203" customWidth="1"/>
    <col min="9478" max="9478" width="19.5703125" style="203" customWidth="1"/>
    <col min="9479" max="9479" width="17.42578125" style="203" customWidth="1"/>
    <col min="9480" max="9480" width="19.5703125" style="203" customWidth="1"/>
    <col min="9481" max="9481" width="15.85546875" style="203" customWidth="1"/>
    <col min="9482" max="9482" width="11.42578125" style="203" customWidth="1"/>
    <col min="9483" max="9485" width="0" style="203" hidden="1" customWidth="1"/>
    <col min="9486" max="9486" width="14.42578125" style="203" customWidth="1"/>
    <col min="9487" max="9487" width="8.7109375" style="203" customWidth="1"/>
    <col min="9488" max="9488" width="13.28515625" style="203" customWidth="1"/>
    <col min="9489" max="9489" width="8.7109375" style="203" customWidth="1"/>
    <col min="9490" max="9490" width="13.28515625" style="203" customWidth="1"/>
    <col min="9491" max="9729" width="9.140625" style="203"/>
    <col min="9730" max="9730" width="17.28515625" style="203" customWidth="1"/>
    <col min="9731" max="9731" width="12.5703125" style="203" customWidth="1"/>
    <col min="9732" max="9732" width="13" style="203" customWidth="1"/>
    <col min="9733" max="9733" width="13.42578125" style="203" customWidth="1"/>
    <col min="9734" max="9734" width="19.5703125" style="203" customWidth="1"/>
    <col min="9735" max="9735" width="17.42578125" style="203" customWidth="1"/>
    <col min="9736" max="9736" width="19.5703125" style="203" customWidth="1"/>
    <col min="9737" max="9737" width="15.85546875" style="203" customWidth="1"/>
    <col min="9738" max="9738" width="11.42578125" style="203" customWidth="1"/>
    <col min="9739" max="9741" width="0" style="203" hidden="1" customWidth="1"/>
    <col min="9742" max="9742" width="14.42578125" style="203" customWidth="1"/>
    <col min="9743" max="9743" width="8.7109375" style="203" customWidth="1"/>
    <col min="9744" max="9744" width="13.28515625" style="203" customWidth="1"/>
    <col min="9745" max="9745" width="8.7109375" style="203" customWidth="1"/>
    <col min="9746" max="9746" width="13.28515625" style="203" customWidth="1"/>
    <col min="9747" max="9985" width="9.140625" style="203"/>
    <col min="9986" max="9986" width="17.28515625" style="203" customWidth="1"/>
    <col min="9987" max="9987" width="12.5703125" style="203" customWidth="1"/>
    <col min="9988" max="9988" width="13" style="203" customWidth="1"/>
    <col min="9989" max="9989" width="13.42578125" style="203" customWidth="1"/>
    <col min="9990" max="9990" width="19.5703125" style="203" customWidth="1"/>
    <col min="9991" max="9991" width="17.42578125" style="203" customWidth="1"/>
    <col min="9992" max="9992" width="19.5703125" style="203" customWidth="1"/>
    <col min="9993" max="9993" width="15.85546875" style="203" customWidth="1"/>
    <col min="9994" max="9994" width="11.42578125" style="203" customWidth="1"/>
    <col min="9995" max="9997" width="0" style="203" hidden="1" customWidth="1"/>
    <col min="9998" max="9998" width="14.42578125" style="203" customWidth="1"/>
    <col min="9999" max="9999" width="8.7109375" style="203" customWidth="1"/>
    <col min="10000" max="10000" width="13.28515625" style="203" customWidth="1"/>
    <col min="10001" max="10001" width="8.7109375" style="203" customWidth="1"/>
    <col min="10002" max="10002" width="13.28515625" style="203" customWidth="1"/>
    <col min="10003" max="10241" width="9.140625" style="203"/>
    <col min="10242" max="10242" width="17.28515625" style="203" customWidth="1"/>
    <col min="10243" max="10243" width="12.5703125" style="203" customWidth="1"/>
    <col min="10244" max="10244" width="13" style="203" customWidth="1"/>
    <col min="10245" max="10245" width="13.42578125" style="203" customWidth="1"/>
    <col min="10246" max="10246" width="19.5703125" style="203" customWidth="1"/>
    <col min="10247" max="10247" width="17.42578125" style="203" customWidth="1"/>
    <col min="10248" max="10248" width="19.5703125" style="203" customWidth="1"/>
    <col min="10249" max="10249" width="15.85546875" style="203" customWidth="1"/>
    <col min="10250" max="10250" width="11.42578125" style="203" customWidth="1"/>
    <col min="10251" max="10253" width="0" style="203" hidden="1" customWidth="1"/>
    <col min="10254" max="10254" width="14.42578125" style="203" customWidth="1"/>
    <col min="10255" max="10255" width="8.7109375" style="203" customWidth="1"/>
    <col min="10256" max="10256" width="13.28515625" style="203" customWidth="1"/>
    <col min="10257" max="10257" width="8.7109375" style="203" customWidth="1"/>
    <col min="10258" max="10258" width="13.28515625" style="203" customWidth="1"/>
    <col min="10259" max="10497" width="9.140625" style="203"/>
    <col min="10498" max="10498" width="17.28515625" style="203" customWidth="1"/>
    <col min="10499" max="10499" width="12.5703125" style="203" customWidth="1"/>
    <col min="10500" max="10500" width="13" style="203" customWidth="1"/>
    <col min="10501" max="10501" width="13.42578125" style="203" customWidth="1"/>
    <col min="10502" max="10502" width="19.5703125" style="203" customWidth="1"/>
    <col min="10503" max="10503" width="17.42578125" style="203" customWidth="1"/>
    <col min="10504" max="10504" width="19.5703125" style="203" customWidth="1"/>
    <col min="10505" max="10505" width="15.85546875" style="203" customWidth="1"/>
    <col min="10506" max="10506" width="11.42578125" style="203" customWidth="1"/>
    <col min="10507" max="10509" width="0" style="203" hidden="1" customWidth="1"/>
    <col min="10510" max="10510" width="14.42578125" style="203" customWidth="1"/>
    <col min="10511" max="10511" width="8.7109375" style="203" customWidth="1"/>
    <col min="10512" max="10512" width="13.28515625" style="203" customWidth="1"/>
    <col min="10513" max="10513" width="8.7109375" style="203" customWidth="1"/>
    <col min="10514" max="10514" width="13.28515625" style="203" customWidth="1"/>
    <col min="10515" max="10753" width="9.140625" style="203"/>
    <col min="10754" max="10754" width="17.28515625" style="203" customWidth="1"/>
    <col min="10755" max="10755" width="12.5703125" style="203" customWidth="1"/>
    <col min="10756" max="10756" width="13" style="203" customWidth="1"/>
    <col min="10757" max="10757" width="13.42578125" style="203" customWidth="1"/>
    <col min="10758" max="10758" width="19.5703125" style="203" customWidth="1"/>
    <col min="10759" max="10759" width="17.42578125" style="203" customWidth="1"/>
    <col min="10760" max="10760" width="19.5703125" style="203" customWidth="1"/>
    <col min="10761" max="10761" width="15.85546875" style="203" customWidth="1"/>
    <col min="10762" max="10762" width="11.42578125" style="203" customWidth="1"/>
    <col min="10763" max="10765" width="0" style="203" hidden="1" customWidth="1"/>
    <col min="10766" max="10766" width="14.42578125" style="203" customWidth="1"/>
    <col min="10767" max="10767" width="8.7109375" style="203" customWidth="1"/>
    <col min="10768" max="10768" width="13.28515625" style="203" customWidth="1"/>
    <col min="10769" max="10769" width="8.7109375" style="203" customWidth="1"/>
    <col min="10770" max="10770" width="13.28515625" style="203" customWidth="1"/>
    <col min="10771" max="11009" width="9.140625" style="203"/>
    <col min="11010" max="11010" width="17.28515625" style="203" customWidth="1"/>
    <col min="11011" max="11011" width="12.5703125" style="203" customWidth="1"/>
    <col min="11012" max="11012" width="13" style="203" customWidth="1"/>
    <col min="11013" max="11013" width="13.42578125" style="203" customWidth="1"/>
    <col min="11014" max="11014" width="19.5703125" style="203" customWidth="1"/>
    <col min="11015" max="11015" width="17.42578125" style="203" customWidth="1"/>
    <col min="11016" max="11016" width="19.5703125" style="203" customWidth="1"/>
    <col min="11017" max="11017" width="15.85546875" style="203" customWidth="1"/>
    <col min="11018" max="11018" width="11.42578125" style="203" customWidth="1"/>
    <col min="11019" max="11021" width="0" style="203" hidden="1" customWidth="1"/>
    <col min="11022" max="11022" width="14.42578125" style="203" customWidth="1"/>
    <col min="11023" max="11023" width="8.7109375" style="203" customWidth="1"/>
    <col min="11024" max="11024" width="13.28515625" style="203" customWidth="1"/>
    <col min="11025" max="11025" width="8.7109375" style="203" customWidth="1"/>
    <col min="11026" max="11026" width="13.28515625" style="203" customWidth="1"/>
    <col min="11027" max="11265" width="9.140625" style="203"/>
    <col min="11266" max="11266" width="17.28515625" style="203" customWidth="1"/>
    <col min="11267" max="11267" width="12.5703125" style="203" customWidth="1"/>
    <col min="11268" max="11268" width="13" style="203" customWidth="1"/>
    <col min="11269" max="11269" width="13.42578125" style="203" customWidth="1"/>
    <col min="11270" max="11270" width="19.5703125" style="203" customWidth="1"/>
    <col min="11271" max="11271" width="17.42578125" style="203" customWidth="1"/>
    <col min="11272" max="11272" width="19.5703125" style="203" customWidth="1"/>
    <col min="11273" max="11273" width="15.85546875" style="203" customWidth="1"/>
    <col min="11274" max="11274" width="11.42578125" style="203" customWidth="1"/>
    <col min="11275" max="11277" width="0" style="203" hidden="1" customWidth="1"/>
    <col min="11278" max="11278" width="14.42578125" style="203" customWidth="1"/>
    <col min="11279" max="11279" width="8.7109375" style="203" customWidth="1"/>
    <col min="11280" max="11280" width="13.28515625" style="203" customWidth="1"/>
    <col min="11281" max="11281" width="8.7109375" style="203" customWidth="1"/>
    <col min="11282" max="11282" width="13.28515625" style="203" customWidth="1"/>
    <col min="11283" max="11521" width="9.140625" style="203"/>
    <col min="11522" max="11522" width="17.28515625" style="203" customWidth="1"/>
    <col min="11523" max="11523" width="12.5703125" style="203" customWidth="1"/>
    <col min="11524" max="11524" width="13" style="203" customWidth="1"/>
    <col min="11525" max="11525" width="13.42578125" style="203" customWidth="1"/>
    <col min="11526" max="11526" width="19.5703125" style="203" customWidth="1"/>
    <col min="11527" max="11527" width="17.42578125" style="203" customWidth="1"/>
    <col min="11528" max="11528" width="19.5703125" style="203" customWidth="1"/>
    <col min="11529" max="11529" width="15.85546875" style="203" customWidth="1"/>
    <col min="11530" max="11530" width="11.42578125" style="203" customWidth="1"/>
    <col min="11531" max="11533" width="0" style="203" hidden="1" customWidth="1"/>
    <col min="11534" max="11534" width="14.42578125" style="203" customWidth="1"/>
    <col min="11535" max="11535" width="8.7109375" style="203" customWidth="1"/>
    <col min="11536" max="11536" width="13.28515625" style="203" customWidth="1"/>
    <col min="11537" max="11537" width="8.7109375" style="203" customWidth="1"/>
    <col min="11538" max="11538" width="13.28515625" style="203" customWidth="1"/>
    <col min="11539" max="11777" width="9.140625" style="203"/>
    <col min="11778" max="11778" width="17.28515625" style="203" customWidth="1"/>
    <col min="11779" max="11779" width="12.5703125" style="203" customWidth="1"/>
    <col min="11780" max="11780" width="13" style="203" customWidth="1"/>
    <col min="11781" max="11781" width="13.42578125" style="203" customWidth="1"/>
    <col min="11782" max="11782" width="19.5703125" style="203" customWidth="1"/>
    <col min="11783" max="11783" width="17.42578125" style="203" customWidth="1"/>
    <col min="11784" max="11784" width="19.5703125" style="203" customWidth="1"/>
    <col min="11785" max="11785" width="15.85546875" style="203" customWidth="1"/>
    <col min="11786" max="11786" width="11.42578125" style="203" customWidth="1"/>
    <col min="11787" max="11789" width="0" style="203" hidden="1" customWidth="1"/>
    <col min="11790" max="11790" width="14.42578125" style="203" customWidth="1"/>
    <col min="11791" max="11791" width="8.7109375" style="203" customWidth="1"/>
    <col min="11792" max="11792" width="13.28515625" style="203" customWidth="1"/>
    <col min="11793" max="11793" width="8.7109375" style="203" customWidth="1"/>
    <col min="11794" max="11794" width="13.28515625" style="203" customWidth="1"/>
    <col min="11795" max="12033" width="9.140625" style="203"/>
    <col min="12034" max="12034" width="17.28515625" style="203" customWidth="1"/>
    <col min="12035" max="12035" width="12.5703125" style="203" customWidth="1"/>
    <col min="12036" max="12036" width="13" style="203" customWidth="1"/>
    <col min="12037" max="12037" width="13.42578125" style="203" customWidth="1"/>
    <col min="12038" max="12038" width="19.5703125" style="203" customWidth="1"/>
    <col min="12039" max="12039" width="17.42578125" style="203" customWidth="1"/>
    <col min="12040" max="12040" width="19.5703125" style="203" customWidth="1"/>
    <col min="12041" max="12041" width="15.85546875" style="203" customWidth="1"/>
    <col min="12042" max="12042" width="11.42578125" style="203" customWidth="1"/>
    <col min="12043" max="12045" width="0" style="203" hidden="1" customWidth="1"/>
    <col min="12046" max="12046" width="14.42578125" style="203" customWidth="1"/>
    <col min="12047" max="12047" width="8.7109375" style="203" customWidth="1"/>
    <col min="12048" max="12048" width="13.28515625" style="203" customWidth="1"/>
    <col min="12049" max="12049" width="8.7109375" style="203" customWidth="1"/>
    <col min="12050" max="12050" width="13.28515625" style="203" customWidth="1"/>
    <col min="12051" max="12289" width="9.140625" style="203"/>
    <col min="12290" max="12290" width="17.28515625" style="203" customWidth="1"/>
    <col min="12291" max="12291" width="12.5703125" style="203" customWidth="1"/>
    <col min="12292" max="12292" width="13" style="203" customWidth="1"/>
    <col min="12293" max="12293" width="13.42578125" style="203" customWidth="1"/>
    <col min="12294" max="12294" width="19.5703125" style="203" customWidth="1"/>
    <col min="12295" max="12295" width="17.42578125" style="203" customWidth="1"/>
    <col min="12296" max="12296" width="19.5703125" style="203" customWidth="1"/>
    <col min="12297" max="12297" width="15.85546875" style="203" customWidth="1"/>
    <col min="12298" max="12298" width="11.42578125" style="203" customWidth="1"/>
    <col min="12299" max="12301" width="0" style="203" hidden="1" customWidth="1"/>
    <col min="12302" max="12302" width="14.42578125" style="203" customWidth="1"/>
    <col min="12303" max="12303" width="8.7109375" style="203" customWidth="1"/>
    <col min="12304" max="12304" width="13.28515625" style="203" customWidth="1"/>
    <col min="12305" max="12305" width="8.7109375" style="203" customWidth="1"/>
    <col min="12306" max="12306" width="13.28515625" style="203" customWidth="1"/>
    <col min="12307" max="12545" width="9.140625" style="203"/>
    <col min="12546" max="12546" width="17.28515625" style="203" customWidth="1"/>
    <col min="12547" max="12547" width="12.5703125" style="203" customWidth="1"/>
    <col min="12548" max="12548" width="13" style="203" customWidth="1"/>
    <col min="12549" max="12549" width="13.42578125" style="203" customWidth="1"/>
    <col min="12550" max="12550" width="19.5703125" style="203" customWidth="1"/>
    <col min="12551" max="12551" width="17.42578125" style="203" customWidth="1"/>
    <col min="12552" max="12552" width="19.5703125" style="203" customWidth="1"/>
    <col min="12553" max="12553" width="15.85546875" style="203" customWidth="1"/>
    <col min="12554" max="12554" width="11.42578125" style="203" customWidth="1"/>
    <col min="12555" max="12557" width="0" style="203" hidden="1" customWidth="1"/>
    <col min="12558" max="12558" width="14.42578125" style="203" customWidth="1"/>
    <col min="12559" max="12559" width="8.7109375" style="203" customWidth="1"/>
    <col min="12560" max="12560" width="13.28515625" style="203" customWidth="1"/>
    <col min="12561" max="12561" width="8.7109375" style="203" customWidth="1"/>
    <col min="12562" max="12562" width="13.28515625" style="203" customWidth="1"/>
    <col min="12563" max="12801" width="9.140625" style="203"/>
    <col min="12802" max="12802" width="17.28515625" style="203" customWidth="1"/>
    <col min="12803" max="12803" width="12.5703125" style="203" customWidth="1"/>
    <col min="12804" max="12804" width="13" style="203" customWidth="1"/>
    <col min="12805" max="12805" width="13.42578125" style="203" customWidth="1"/>
    <col min="12806" max="12806" width="19.5703125" style="203" customWidth="1"/>
    <col min="12807" max="12807" width="17.42578125" style="203" customWidth="1"/>
    <col min="12808" max="12808" width="19.5703125" style="203" customWidth="1"/>
    <col min="12809" max="12809" width="15.85546875" style="203" customWidth="1"/>
    <col min="12810" max="12810" width="11.42578125" style="203" customWidth="1"/>
    <col min="12811" max="12813" width="0" style="203" hidden="1" customWidth="1"/>
    <col min="12814" max="12814" width="14.42578125" style="203" customWidth="1"/>
    <col min="12815" max="12815" width="8.7109375" style="203" customWidth="1"/>
    <col min="12816" max="12816" width="13.28515625" style="203" customWidth="1"/>
    <col min="12817" max="12817" width="8.7109375" style="203" customWidth="1"/>
    <col min="12818" max="12818" width="13.28515625" style="203" customWidth="1"/>
    <col min="12819" max="13057" width="9.140625" style="203"/>
    <col min="13058" max="13058" width="17.28515625" style="203" customWidth="1"/>
    <col min="13059" max="13059" width="12.5703125" style="203" customWidth="1"/>
    <col min="13060" max="13060" width="13" style="203" customWidth="1"/>
    <col min="13061" max="13061" width="13.42578125" style="203" customWidth="1"/>
    <col min="13062" max="13062" width="19.5703125" style="203" customWidth="1"/>
    <col min="13063" max="13063" width="17.42578125" style="203" customWidth="1"/>
    <col min="13064" max="13064" width="19.5703125" style="203" customWidth="1"/>
    <col min="13065" max="13065" width="15.85546875" style="203" customWidth="1"/>
    <col min="13066" max="13066" width="11.42578125" style="203" customWidth="1"/>
    <col min="13067" max="13069" width="0" style="203" hidden="1" customWidth="1"/>
    <col min="13070" max="13070" width="14.42578125" style="203" customWidth="1"/>
    <col min="13071" max="13071" width="8.7109375" style="203" customWidth="1"/>
    <col min="13072" max="13072" width="13.28515625" style="203" customWidth="1"/>
    <col min="13073" max="13073" width="8.7109375" style="203" customWidth="1"/>
    <col min="13074" max="13074" width="13.28515625" style="203" customWidth="1"/>
    <col min="13075" max="13313" width="9.140625" style="203"/>
    <col min="13314" max="13314" width="17.28515625" style="203" customWidth="1"/>
    <col min="13315" max="13315" width="12.5703125" style="203" customWidth="1"/>
    <col min="13316" max="13316" width="13" style="203" customWidth="1"/>
    <col min="13317" max="13317" width="13.42578125" style="203" customWidth="1"/>
    <col min="13318" max="13318" width="19.5703125" style="203" customWidth="1"/>
    <col min="13319" max="13319" width="17.42578125" style="203" customWidth="1"/>
    <col min="13320" max="13320" width="19.5703125" style="203" customWidth="1"/>
    <col min="13321" max="13321" width="15.85546875" style="203" customWidth="1"/>
    <col min="13322" max="13322" width="11.42578125" style="203" customWidth="1"/>
    <col min="13323" max="13325" width="0" style="203" hidden="1" customWidth="1"/>
    <col min="13326" max="13326" width="14.42578125" style="203" customWidth="1"/>
    <col min="13327" max="13327" width="8.7109375" style="203" customWidth="1"/>
    <col min="13328" max="13328" width="13.28515625" style="203" customWidth="1"/>
    <col min="13329" max="13329" width="8.7109375" style="203" customWidth="1"/>
    <col min="13330" max="13330" width="13.28515625" style="203" customWidth="1"/>
    <col min="13331" max="13569" width="9.140625" style="203"/>
    <col min="13570" max="13570" width="17.28515625" style="203" customWidth="1"/>
    <col min="13571" max="13571" width="12.5703125" style="203" customWidth="1"/>
    <col min="13572" max="13572" width="13" style="203" customWidth="1"/>
    <col min="13573" max="13573" width="13.42578125" style="203" customWidth="1"/>
    <col min="13574" max="13574" width="19.5703125" style="203" customWidth="1"/>
    <col min="13575" max="13575" width="17.42578125" style="203" customWidth="1"/>
    <col min="13576" max="13576" width="19.5703125" style="203" customWidth="1"/>
    <col min="13577" max="13577" width="15.85546875" style="203" customWidth="1"/>
    <col min="13578" max="13578" width="11.42578125" style="203" customWidth="1"/>
    <col min="13579" max="13581" width="0" style="203" hidden="1" customWidth="1"/>
    <col min="13582" max="13582" width="14.42578125" style="203" customWidth="1"/>
    <col min="13583" max="13583" width="8.7109375" style="203" customWidth="1"/>
    <col min="13584" max="13584" width="13.28515625" style="203" customWidth="1"/>
    <col min="13585" max="13585" width="8.7109375" style="203" customWidth="1"/>
    <col min="13586" max="13586" width="13.28515625" style="203" customWidth="1"/>
    <col min="13587" max="13825" width="9.140625" style="203"/>
    <col min="13826" max="13826" width="17.28515625" style="203" customWidth="1"/>
    <col min="13827" max="13827" width="12.5703125" style="203" customWidth="1"/>
    <col min="13828" max="13828" width="13" style="203" customWidth="1"/>
    <col min="13829" max="13829" width="13.42578125" style="203" customWidth="1"/>
    <col min="13830" max="13830" width="19.5703125" style="203" customWidth="1"/>
    <col min="13831" max="13831" width="17.42578125" style="203" customWidth="1"/>
    <col min="13832" max="13832" width="19.5703125" style="203" customWidth="1"/>
    <col min="13833" max="13833" width="15.85546875" style="203" customWidth="1"/>
    <col min="13834" max="13834" width="11.42578125" style="203" customWidth="1"/>
    <col min="13835" max="13837" width="0" style="203" hidden="1" customWidth="1"/>
    <col min="13838" max="13838" width="14.42578125" style="203" customWidth="1"/>
    <col min="13839" max="13839" width="8.7109375" style="203" customWidth="1"/>
    <col min="13840" max="13840" width="13.28515625" style="203" customWidth="1"/>
    <col min="13841" max="13841" width="8.7109375" style="203" customWidth="1"/>
    <col min="13842" max="13842" width="13.28515625" style="203" customWidth="1"/>
    <col min="13843" max="14081" width="9.140625" style="203"/>
    <col min="14082" max="14082" width="17.28515625" style="203" customWidth="1"/>
    <col min="14083" max="14083" width="12.5703125" style="203" customWidth="1"/>
    <col min="14084" max="14084" width="13" style="203" customWidth="1"/>
    <col min="14085" max="14085" width="13.42578125" style="203" customWidth="1"/>
    <col min="14086" max="14086" width="19.5703125" style="203" customWidth="1"/>
    <col min="14087" max="14087" width="17.42578125" style="203" customWidth="1"/>
    <col min="14088" max="14088" width="19.5703125" style="203" customWidth="1"/>
    <col min="14089" max="14089" width="15.85546875" style="203" customWidth="1"/>
    <col min="14090" max="14090" width="11.42578125" style="203" customWidth="1"/>
    <col min="14091" max="14093" width="0" style="203" hidden="1" customWidth="1"/>
    <col min="14094" max="14094" width="14.42578125" style="203" customWidth="1"/>
    <col min="14095" max="14095" width="8.7109375" style="203" customWidth="1"/>
    <col min="14096" max="14096" width="13.28515625" style="203" customWidth="1"/>
    <col min="14097" max="14097" width="8.7109375" style="203" customWidth="1"/>
    <col min="14098" max="14098" width="13.28515625" style="203" customWidth="1"/>
    <col min="14099" max="14337" width="9.140625" style="203"/>
    <col min="14338" max="14338" width="17.28515625" style="203" customWidth="1"/>
    <col min="14339" max="14339" width="12.5703125" style="203" customWidth="1"/>
    <col min="14340" max="14340" width="13" style="203" customWidth="1"/>
    <col min="14341" max="14341" width="13.42578125" style="203" customWidth="1"/>
    <col min="14342" max="14342" width="19.5703125" style="203" customWidth="1"/>
    <col min="14343" max="14343" width="17.42578125" style="203" customWidth="1"/>
    <col min="14344" max="14344" width="19.5703125" style="203" customWidth="1"/>
    <col min="14345" max="14345" width="15.85546875" style="203" customWidth="1"/>
    <col min="14346" max="14346" width="11.42578125" style="203" customWidth="1"/>
    <col min="14347" max="14349" width="0" style="203" hidden="1" customWidth="1"/>
    <col min="14350" max="14350" width="14.42578125" style="203" customWidth="1"/>
    <col min="14351" max="14351" width="8.7109375" style="203" customWidth="1"/>
    <col min="14352" max="14352" width="13.28515625" style="203" customWidth="1"/>
    <col min="14353" max="14353" width="8.7109375" style="203" customWidth="1"/>
    <col min="14354" max="14354" width="13.28515625" style="203" customWidth="1"/>
    <col min="14355" max="14593" width="9.140625" style="203"/>
    <col min="14594" max="14594" width="17.28515625" style="203" customWidth="1"/>
    <col min="14595" max="14595" width="12.5703125" style="203" customWidth="1"/>
    <col min="14596" max="14596" width="13" style="203" customWidth="1"/>
    <col min="14597" max="14597" width="13.42578125" style="203" customWidth="1"/>
    <col min="14598" max="14598" width="19.5703125" style="203" customWidth="1"/>
    <col min="14599" max="14599" width="17.42578125" style="203" customWidth="1"/>
    <col min="14600" max="14600" width="19.5703125" style="203" customWidth="1"/>
    <col min="14601" max="14601" width="15.85546875" style="203" customWidth="1"/>
    <col min="14602" max="14602" width="11.42578125" style="203" customWidth="1"/>
    <col min="14603" max="14605" width="0" style="203" hidden="1" customWidth="1"/>
    <col min="14606" max="14606" width="14.42578125" style="203" customWidth="1"/>
    <col min="14607" max="14607" width="8.7109375" style="203" customWidth="1"/>
    <col min="14608" max="14608" width="13.28515625" style="203" customWidth="1"/>
    <col min="14609" max="14609" width="8.7109375" style="203" customWidth="1"/>
    <col min="14610" max="14610" width="13.28515625" style="203" customWidth="1"/>
    <col min="14611" max="14849" width="9.140625" style="203"/>
    <col min="14850" max="14850" width="17.28515625" style="203" customWidth="1"/>
    <col min="14851" max="14851" width="12.5703125" style="203" customWidth="1"/>
    <col min="14852" max="14852" width="13" style="203" customWidth="1"/>
    <col min="14853" max="14853" width="13.42578125" style="203" customWidth="1"/>
    <col min="14854" max="14854" width="19.5703125" style="203" customWidth="1"/>
    <col min="14855" max="14855" width="17.42578125" style="203" customWidth="1"/>
    <col min="14856" max="14856" width="19.5703125" style="203" customWidth="1"/>
    <col min="14857" max="14857" width="15.85546875" style="203" customWidth="1"/>
    <col min="14858" max="14858" width="11.42578125" style="203" customWidth="1"/>
    <col min="14859" max="14861" width="0" style="203" hidden="1" customWidth="1"/>
    <col min="14862" max="14862" width="14.42578125" style="203" customWidth="1"/>
    <col min="14863" max="14863" width="8.7109375" style="203" customWidth="1"/>
    <col min="14864" max="14864" width="13.28515625" style="203" customWidth="1"/>
    <col min="14865" max="14865" width="8.7109375" style="203" customWidth="1"/>
    <col min="14866" max="14866" width="13.28515625" style="203" customWidth="1"/>
    <col min="14867" max="15105" width="9.140625" style="203"/>
    <col min="15106" max="15106" width="17.28515625" style="203" customWidth="1"/>
    <col min="15107" max="15107" width="12.5703125" style="203" customWidth="1"/>
    <col min="15108" max="15108" width="13" style="203" customWidth="1"/>
    <col min="15109" max="15109" width="13.42578125" style="203" customWidth="1"/>
    <col min="15110" max="15110" width="19.5703125" style="203" customWidth="1"/>
    <col min="15111" max="15111" width="17.42578125" style="203" customWidth="1"/>
    <col min="15112" max="15112" width="19.5703125" style="203" customWidth="1"/>
    <col min="15113" max="15113" width="15.85546875" style="203" customWidth="1"/>
    <col min="15114" max="15114" width="11.42578125" style="203" customWidth="1"/>
    <col min="15115" max="15117" width="0" style="203" hidden="1" customWidth="1"/>
    <col min="15118" max="15118" width="14.42578125" style="203" customWidth="1"/>
    <col min="15119" max="15119" width="8.7109375" style="203" customWidth="1"/>
    <col min="15120" max="15120" width="13.28515625" style="203" customWidth="1"/>
    <col min="15121" max="15121" width="8.7109375" style="203" customWidth="1"/>
    <col min="15122" max="15122" width="13.28515625" style="203" customWidth="1"/>
    <col min="15123" max="15361" width="9.140625" style="203"/>
    <col min="15362" max="15362" width="17.28515625" style="203" customWidth="1"/>
    <col min="15363" max="15363" width="12.5703125" style="203" customWidth="1"/>
    <col min="15364" max="15364" width="13" style="203" customWidth="1"/>
    <col min="15365" max="15365" width="13.42578125" style="203" customWidth="1"/>
    <col min="15366" max="15366" width="19.5703125" style="203" customWidth="1"/>
    <col min="15367" max="15367" width="17.42578125" style="203" customWidth="1"/>
    <col min="15368" max="15368" width="19.5703125" style="203" customWidth="1"/>
    <col min="15369" max="15369" width="15.85546875" style="203" customWidth="1"/>
    <col min="15370" max="15370" width="11.42578125" style="203" customWidth="1"/>
    <col min="15371" max="15373" width="0" style="203" hidden="1" customWidth="1"/>
    <col min="15374" max="15374" width="14.42578125" style="203" customWidth="1"/>
    <col min="15375" max="15375" width="8.7109375" style="203" customWidth="1"/>
    <col min="15376" max="15376" width="13.28515625" style="203" customWidth="1"/>
    <col min="15377" max="15377" width="8.7109375" style="203" customWidth="1"/>
    <col min="15378" max="15378" width="13.28515625" style="203" customWidth="1"/>
    <col min="15379" max="15617" width="9.140625" style="203"/>
    <col min="15618" max="15618" width="17.28515625" style="203" customWidth="1"/>
    <col min="15619" max="15619" width="12.5703125" style="203" customWidth="1"/>
    <col min="15620" max="15620" width="13" style="203" customWidth="1"/>
    <col min="15621" max="15621" width="13.42578125" style="203" customWidth="1"/>
    <col min="15622" max="15622" width="19.5703125" style="203" customWidth="1"/>
    <col min="15623" max="15623" width="17.42578125" style="203" customWidth="1"/>
    <col min="15624" max="15624" width="19.5703125" style="203" customWidth="1"/>
    <col min="15625" max="15625" width="15.85546875" style="203" customWidth="1"/>
    <col min="15626" max="15626" width="11.42578125" style="203" customWidth="1"/>
    <col min="15627" max="15629" width="0" style="203" hidden="1" customWidth="1"/>
    <col min="15630" max="15630" width="14.42578125" style="203" customWidth="1"/>
    <col min="15631" max="15631" width="8.7109375" style="203" customWidth="1"/>
    <col min="15632" max="15632" width="13.28515625" style="203" customWidth="1"/>
    <col min="15633" max="15633" width="8.7109375" style="203" customWidth="1"/>
    <col min="15634" max="15634" width="13.28515625" style="203" customWidth="1"/>
    <col min="15635" max="15873" width="9.140625" style="203"/>
    <col min="15874" max="15874" width="17.28515625" style="203" customWidth="1"/>
    <col min="15875" max="15875" width="12.5703125" style="203" customWidth="1"/>
    <col min="15876" max="15876" width="13" style="203" customWidth="1"/>
    <col min="15877" max="15877" width="13.42578125" style="203" customWidth="1"/>
    <col min="15878" max="15878" width="19.5703125" style="203" customWidth="1"/>
    <col min="15879" max="15879" width="17.42578125" style="203" customWidth="1"/>
    <col min="15880" max="15880" width="19.5703125" style="203" customWidth="1"/>
    <col min="15881" max="15881" width="15.85546875" style="203" customWidth="1"/>
    <col min="15882" max="15882" width="11.42578125" style="203" customWidth="1"/>
    <col min="15883" max="15885" width="0" style="203" hidden="1" customWidth="1"/>
    <col min="15886" max="15886" width="14.42578125" style="203" customWidth="1"/>
    <col min="15887" max="15887" width="8.7109375" style="203" customWidth="1"/>
    <col min="15888" max="15888" width="13.28515625" style="203" customWidth="1"/>
    <col min="15889" max="15889" width="8.7109375" style="203" customWidth="1"/>
    <col min="15890" max="15890" width="13.28515625" style="203" customWidth="1"/>
    <col min="15891" max="16129" width="9.140625" style="203"/>
    <col min="16130" max="16130" width="17.28515625" style="203" customWidth="1"/>
    <col min="16131" max="16131" width="12.5703125" style="203" customWidth="1"/>
    <col min="16132" max="16132" width="13" style="203" customWidth="1"/>
    <col min="16133" max="16133" width="13.42578125" style="203" customWidth="1"/>
    <col min="16134" max="16134" width="19.5703125" style="203" customWidth="1"/>
    <col min="16135" max="16135" width="17.42578125" style="203" customWidth="1"/>
    <col min="16136" max="16136" width="19.5703125" style="203" customWidth="1"/>
    <col min="16137" max="16137" width="15.85546875" style="203" customWidth="1"/>
    <col min="16138" max="16138" width="11.42578125" style="203" customWidth="1"/>
    <col min="16139" max="16141" width="0" style="203" hidden="1" customWidth="1"/>
    <col min="16142" max="16142" width="14.42578125" style="203" customWidth="1"/>
    <col min="16143" max="16143" width="8.7109375" style="203" customWidth="1"/>
    <col min="16144" max="16144" width="13.28515625" style="203" customWidth="1"/>
    <col min="16145" max="16145" width="8.7109375" style="203" customWidth="1"/>
    <col min="16146" max="16146" width="13.28515625" style="203" customWidth="1"/>
    <col min="16147" max="16384" width="9.140625" style="203"/>
  </cols>
  <sheetData>
    <row r="2" spans="1:18" ht="21">
      <c r="A2" s="202" t="s">
        <v>0</v>
      </c>
    </row>
    <row r="3" spans="1:18">
      <c r="A3" s="204" t="str">
        <f>'[54]Air Bawah Tanah'!A3</f>
        <v>Bulan: September 2019</v>
      </c>
    </row>
    <row r="4" spans="1:18">
      <c r="K4" s="203" t="s">
        <v>1</v>
      </c>
      <c r="L4" s="203" t="s">
        <v>2</v>
      </c>
    </row>
    <row r="5" spans="1:18" ht="32.25" customHeight="1">
      <c r="A5" s="205" t="s">
        <v>3</v>
      </c>
      <c r="B5" s="205" t="s">
        <v>4</v>
      </c>
      <c r="C5" s="205" t="s">
        <v>5</v>
      </c>
      <c r="D5" s="205" t="s">
        <v>25</v>
      </c>
      <c r="E5" s="206" t="s">
        <v>54</v>
      </c>
      <c r="F5" s="207" t="s">
        <v>7</v>
      </c>
      <c r="G5" s="208" t="s">
        <v>8</v>
      </c>
      <c r="H5" s="206" t="s">
        <v>10</v>
      </c>
      <c r="I5" s="206" t="s">
        <v>56</v>
      </c>
      <c r="K5" s="209">
        <v>3400</v>
      </c>
      <c r="L5" s="209">
        <v>12000</v>
      </c>
    </row>
    <row r="6" spans="1:18" ht="24.95" customHeight="1">
      <c r="A6" s="229" t="s">
        <v>13</v>
      </c>
      <c r="B6" s="230">
        <v>7.32</v>
      </c>
      <c r="C6" s="231">
        <v>34</v>
      </c>
      <c r="D6" s="266">
        <f>E6*1000/2592000</f>
        <v>0.89472819687295735</v>
      </c>
      <c r="E6" s="240">
        <v>2319.1354862947055</v>
      </c>
      <c r="F6" s="17">
        <v>1675</v>
      </c>
      <c r="G6" s="18">
        <v>0</v>
      </c>
      <c r="H6" s="213">
        <f t="shared" ref="H6:H11" si="0">(F6*3400)+(G6*5500)</f>
        <v>5695000</v>
      </c>
      <c r="I6" s="233">
        <f t="shared" ref="I6:I11" si="1">H6/E6</f>
        <v>2455.6564433839658</v>
      </c>
      <c r="K6" s="209">
        <f t="shared" ref="K6:K11" si="2">F6*$K$5</f>
        <v>5695000</v>
      </c>
      <c r="L6" s="209">
        <f>G6*$L$5</f>
        <v>0</v>
      </c>
      <c r="M6" s="209">
        <f>K6+L6</f>
        <v>5695000</v>
      </c>
    </row>
    <row r="7" spans="1:18" ht="24.95" customHeight="1">
      <c r="A7" s="229" t="s">
        <v>32</v>
      </c>
      <c r="B7" s="230">
        <v>7.3357142857142863</v>
      </c>
      <c r="C7" s="231">
        <v>32.285714285714285</v>
      </c>
      <c r="D7" s="266">
        <f t="shared" ref="D7:D11" si="3">E7*1000/2592000</f>
        <v>0.36002197617918147</v>
      </c>
      <c r="E7" s="240">
        <v>933.17696225643829</v>
      </c>
      <c r="F7" s="234">
        <v>50</v>
      </c>
      <c r="G7" s="235">
        <v>0</v>
      </c>
      <c r="H7" s="213">
        <f t="shared" si="0"/>
        <v>170000</v>
      </c>
      <c r="I7" s="233">
        <f t="shared" si="1"/>
        <v>182.17337855077028</v>
      </c>
      <c r="K7" s="209">
        <f t="shared" si="2"/>
        <v>170000</v>
      </c>
      <c r="L7" s="203">
        <v>0</v>
      </c>
      <c r="M7" s="209">
        <f>K7+L7</f>
        <v>170000</v>
      </c>
      <c r="P7" s="215"/>
    </row>
    <row r="8" spans="1:18" ht="24.95" customHeight="1">
      <c r="A8" s="229" t="s">
        <v>17</v>
      </c>
      <c r="B8" s="230">
        <v>7.4699999999999989</v>
      </c>
      <c r="C8" s="231">
        <v>29.933333333333334</v>
      </c>
      <c r="D8" s="266">
        <f t="shared" si="3"/>
        <v>2.4107534251338127</v>
      </c>
      <c r="E8" s="240">
        <v>6248.6728779468422</v>
      </c>
      <c r="F8" s="234">
        <v>45</v>
      </c>
      <c r="G8" s="236">
        <v>2600</v>
      </c>
      <c r="H8" s="213">
        <f t="shared" si="0"/>
        <v>14453000</v>
      </c>
      <c r="I8" s="233">
        <f t="shared" si="1"/>
        <v>2312.9711352002946</v>
      </c>
      <c r="K8" s="209">
        <f t="shared" si="2"/>
        <v>153000</v>
      </c>
      <c r="L8" s="209">
        <f>G8*$L$5</f>
        <v>31200000</v>
      </c>
      <c r="M8" s="209">
        <f>K8+L8</f>
        <v>31353000</v>
      </c>
      <c r="P8" s="215"/>
    </row>
    <row r="9" spans="1:18" ht="24.95" customHeight="1">
      <c r="A9" s="229" t="s">
        <v>18</v>
      </c>
      <c r="B9" s="230">
        <v>7.74</v>
      </c>
      <c r="C9" s="231">
        <v>23.9</v>
      </c>
      <c r="D9" s="266">
        <f t="shared" si="3"/>
        <v>6.479766795790165</v>
      </c>
      <c r="E9" s="240">
        <v>16795.555534688108</v>
      </c>
      <c r="F9" s="234">
        <v>2305</v>
      </c>
      <c r="G9" s="236">
        <v>0</v>
      </c>
      <c r="H9" s="213">
        <f t="shared" si="0"/>
        <v>7837000</v>
      </c>
      <c r="I9" s="233">
        <f t="shared" si="1"/>
        <v>466.61153802350441</v>
      </c>
      <c r="K9" s="209">
        <f t="shared" si="2"/>
        <v>7837000</v>
      </c>
      <c r="L9" s="217">
        <v>0</v>
      </c>
      <c r="M9" s="209">
        <f>K9+L9</f>
        <v>7837000</v>
      </c>
      <c r="N9" s="215"/>
    </row>
    <row r="10" spans="1:18" ht="24.95" customHeight="1">
      <c r="A10" s="229" t="s">
        <v>19</v>
      </c>
      <c r="B10" s="230">
        <v>8.266666666666671</v>
      </c>
      <c r="C10" s="231">
        <v>23.866666666666667</v>
      </c>
      <c r="D10" s="266">
        <f t="shared" si="3"/>
        <v>4.2737082577945031</v>
      </c>
      <c r="E10" s="241">
        <v>11077.451804203352</v>
      </c>
      <c r="F10" s="234">
        <v>36</v>
      </c>
      <c r="G10" s="236">
        <v>3600</v>
      </c>
      <c r="H10" s="213">
        <f t="shared" si="0"/>
        <v>19922400</v>
      </c>
      <c r="I10" s="233">
        <f t="shared" si="1"/>
        <v>1798.4641551264003</v>
      </c>
      <c r="K10" s="209">
        <f t="shared" si="2"/>
        <v>122400</v>
      </c>
      <c r="L10" s="217"/>
      <c r="M10" s="209"/>
      <c r="N10" s="215"/>
    </row>
    <row r="11" spans="1:18" ht="24.95" customHeight="1">
      <c r="A11" s="229" t="s">
        <v>20</v>
      </c>
      <c r="B11" s="230">
        <v>7.6933333333333342</v>
      </c>
      <c r="C11" s="231">
        <v>22.6</v>
      </c>
      <c r="D11" s="266">
        <f t="shared" si="3"/>
        <v>14.195944473648087</v>
      </c>
      <c r="E11" s="241">
        <v>36795.888075695839</v>
      </c>
      <c r="F11" s="238">
        <v>10114</v>
      </c>
      <c r="G11" s="239">
        <v>12200</v>
      </c>
      <c r="H11" s="213">
        <f t="shared" si="0"/>
        <v>101487600</v>
      </c>
      <c r="I11" s="233">
        <f t="shared" si="1"/>
        <v>2758.123402028551</v>
      </c>
      <c r="K11" s="209">
        <f t="shared" si="2"/>
        <v>34387600</v>
      </c>
      <c r="L11" s="217"/>
      <c r="M11" s="209"/>
      <c r="N11" s="215"/>
    </row>
    <row r="12" spans="1:18" ht="24.95" customHeight="1">
      <c r="A12" s="36" t="s">
        <v>22</v>
      </c>
      <c r="B12" s="218">
        <f>AVERAGE(B6:B11)</f>
        <v>7.6376190476190482</v>
      </c>
      <c r="C12" s="218">
        <f>AVERAGE(C6:C11)</f>
        <v>27.764285714285716</v>
      </c>
      <c r="D12" s="218">
        <f>AVERAGE(D6:D11)</f>
        <v>4.7691538542364507</v>
      </c>
      <c r="E12" s="39">
        <f>SUM(E6:E11)</f>
        <v>74169.88074108529</v>
      </c>
      <c r="F12" s="39">
        <f>SUM(F6:F11)</f>
        <v>14225</v>
      </c>
      <c r="G12" s="39">
        <f>SUM(G6:G11)</f>
        <v>18400</v>
      </c>
      <c r="H12" s="219">
        <f>SUM(H6:H11)</f>
        <v>149565000</v>
      </c>
      <c r="I12" s="219">
        <f>SUM(I6:I11)</f>
        <v>9974.0000523134859</v>
      </c>
    </row>
    <row r="13" spans="1:18">
      <c r="M13" s="182"/>
      <c r="R13" s="43"/>
    </row>
    <row r="14" spans="1:18">
      <c r="E14" s="228"/>
      <c r="F14" s="228"/>
      <c r="R14" s="215"/>
    </row>
  </sheetData>
  <sheetProtection selectLockedCells="1" selectUnlockedCells="1"/>
  <pageMargins left="0.7" right="0.7" top="0.75" bottom="0.75" header="0.51180555555555551" footer="0.51180555555555551"/>
  <pageSetup firstPageNumber="0" orientation="portrait" horizontalDpi="300" verticalDpi="300" r:id="rId1"/>
  <headerFooter alignWithMargins="0"/>
  <legacy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2:R14"/>
  <sheetViews>
    <sheetView zoomScaleNormal="100" workbookViewId="0">
      <selection activeCell="C19" sqref="C19"/>
    </sheetView>
  </sheetViews>
  <sheetFormatPr defaultRowHeight="15"/>
  <cols>
    <col min="1" max="1" width="17.28515625" style="203" customWidth="1"/>
    <col min="2" max="2" width="12.5703125" style="203" customWidth="1"/>
    <col min="3" max="3" width="13" style="203" customWidth="1"/>
    <col min="4" max="4" width="18" style="203" bestFit="1" customWidth="1"/>
    <col min="5" max="5" width="13.42578125" style="203" customWidth="1"/>
    <col min="6" max="6" width="19.5703125" style="203" customWidth="1"/>
    <col min="7" max="7" width="17.42578125" style="203" customWidth="1"/>
    <col min="8" max="8" width="19.5703125" style="203" customWidth="1"/>
    <col min="9" max="9" width="15.85546875" style="203" customWidth="1"/>
    <col min="10" max="10" width="11.42578125" style="203" customWidth="1"/>
    <col min="11" max="13" width="0" style="203" hidden="1" customWidth="1"/>
    <col min="14" max="14" width="14.42578125" style="203" customWidth="1"/>
    <col min="15" max="15" width="8.7109375" style="203" customWidth="1"/>
    <col min="16" max="16" width="13.28515625" style="203" customWidth="1"/>
    <col min="17" max="17" width="8.7109375" style="203" customWidth="1"/>
    <col min="18" max="18" width="13.28515625" style="203" customWidth="1"/>
    <col min="19" max="257" width="9.140625" style="203"/>
    <col min="258" max="258" width="17.28515625" style="203" customWidth="1"/>
    <col min="259" max="259" width="12.5703125" style="203" customWidth="1"/>
    <col min="260" max="260" width="13" style="203" customWidth="1"/>
    <col min="261" max="261" width="13.42578125" style="203" customWidth="1"/>
    <col min="262" max="262" width="19.5703125" style="203" customWidth="1"/>
    <col min="263" max="263" width="17.42578125" style="203" customWidth="1"/>
    <col min="264" max="264" width="19.5703125" style="203" customWidth="1"/>
    <col min="265" max="265" width="15.85546875" style="203" customWidth="1"/>
    <col min="266" max="266" width="11.42578125" style="203" customWidth="1"/>
    <col min="267" max="269" width="0" style="203" hidden="1" customWidth="1"/>
    <col min="270" max="270" width="14.42578125" style="203" customWidth="1"/>
    <col min="271" max="271" width="8.7109375" style="203" customWidth="1"/>
    <col min="272" max="272" width="13.28515625" style="203" customWidth="1"/>
    <col min="273" max="273" width="8.7109375" style="203" customWidth="1"/>
    <col min="274" max="274" width="13.28515625" style="203" customWidth="1"/>
    <col min="275" max="513" width="9.140625" style="203"/>
    <col min="514" max="514" width="17.28515625" style="203" customWidth="1"/>
    <col min="515" max="515" width="12.5703125" style="203" customWidth="1"/>
    <col min="516" max="516" width="13" style="203" customWidth="1"/>
    <col min="517" max="517" width="13.42578125" style="203" customWidth="1"/>
    <col min="518" max="518" width="19.5703125" style="203" customWidth="1"/>
    <col min="519" max="519" width="17.42578125" style="203" customWidth="1"/>
    <col min="520" max="520" width="19.5703125" style="203" customWidth="1"/>
    <col min="521" max="521" width="15.85546875" style="203" customWidth="1"/>
    <col min="522" max="522" width="11.42578125" style="203" customWidth="1"/>
    <col min="523" max="525" width="0" style="203" hidden="1" customWidth="1"/>
    <col min="526" max="526" width="14.42578125" style="203" customWidth="1"/>
    <col min="527" max="527" width="8.7109375" style="203" customWidth="1"/>
    <col min="528" max="528" width="13.28515625" style="203" customWidth="1"/>
    <col min="529" max="529" width="8.7109375" style="203" customWidth="1"/>
    <col min="530" max="530" width="13.28515625" style="203" customWidth="1"/>
    <col min="531" max="769" width="9.140625" style="203"/>
    <col min="770" max="770" width="17.28515625" style="203" customWidth="1"/>
    <col min="771" max="771" width="12.5703125" style="203" customWidth="1"/>
    <col min="772" max="772" width="13" style="203" customWidth="1"/>
    <col min="773" max="773" width="13.42578125" style="203" customWidth="1"/>
    <col min="774" max="774" width="19.5703125" style="203" customWidth="1"/>
    <col min="775" max="775" width="17.42578125" style="203" customWidth="1"/>
    <col min="776" max="776" width="19.5703125" style="203" customWidth="1"/>
    <col min="777" max="777" width="15.85546875" style="203" customWidth="1"/>
    <col min="778" max="778" width="11.42578125" style="203" customWidth="1"/>
    <col min="779" max="781" width="0" style="203" hidden="1" customWidth="1"/>
    <col min="782" max="782" width="14.42578125" style="203" customWidth="1"/>
    <col min="783" max="783" width="8.7109375" style="203" customWidth="1"/>
    <col min="784" max="784" width="13.28515625" style="203" customWidth="1"/>
    <col min="785" max="785" width="8.7109375" style="203" customWidth="1"/>
    <col min="786" max="786" width="13.28515625" style="203" customWidth="1"/>
    <col min="787" max="1025" width="9.140625" style="203"/>
    <col min="1026" max="1026" width="17.28515625" style="203" customWidth="1"/>
    <col min="1027" max="1027" width="12.5703125" style="203" customWidth="1"/>
    <col min="1028" max="1028" width="13" style="203" customWidth="1"/>
    <col min="1029" max="1029" width="13.42578125" style="203" customWidth="1"/>
    <col min="1030" max="1030" width="19.5703125" style="203" customWidth="1"/>
    <col min="1031" max="1031" width="17.42578125" style="203" customWidth="1"/>
    <col min="1032" max="1032" width="19.5703125" style="203" customWidth="1"/>
    <col min="1033" max="1033" width="15.85546875" style="203" customWidth="1"/>
    <col min="1034" max="1034" width="11.42578125" style="203" customWidth="1"/>
    <col min="1035" max="1037" width="0" style="203" hidden="1" customWidth="1"/>
    <col min="1038" max="1038" width="14.42578125" style="203" customWidth="1"/>
    <col min="1039" max="1039" width="8.7109375" style="203" customWidth="1"/>
    <col min="1040" max="1040" width="13.28515625" style="203" customWidth="1"/>
    <col min="1041" max="1041" width="8.7109375" style="203" customWidth="1"/>
    <col min="1042" max="1042" width="13.28515625" style="203" customWidth="1"/>
    <col min="1043" max="1281" width="9.140625" style="203"/>
    <col min="1282" max="1282" width="17.28515625" style="203" customWidth="1"/>
    <col min="1283" max="1283" width="12.5703125" style="203" customWidth="1"/>
    <col min="1284" max="1284" width="13" style="203" customWidth="1"/>
    <col min="1285" max="1285" width="13.42578125" style="203" customWidth="1"/>
    <col min="1286" max="1286" width="19.5703125" style="203" customWidth="1"/>
    <col min="1287" max="1287" width="17.42578125" style="203" customWidth="1"/>
    <col min="1288" max="1288" width="19.5703125" style="203" customWidth="1"/>
    <col min="1289" max="1289" width="15.85546875" style="203" customWidth="1"/>
    <col min="1290" max="1290" width="11.42578125" style="203" customWidth="1"/>
    <col min="1291" max="1293" width="0" style="203" hidden="1" customWidth="1"/>
    <col min="1294" max="1294" width="14.42578125" style="203" customWidth="1"/>
    <col min="1295" max="1295" width="8.7109375" style="203" customWidth="1"/>
    <col min="1296" max="1296" width="13.28515625" style="203" customWidth="1"/>
    <col min="1297" max="1297" width="8.7109375" style="203" customWidth="1"/>
    <col min="1298" max="1298" width="13.28515625" style="203" customWidth="1"/>
    <col min="1299" max="1537" width="9.140625" style="203"/>
    <col min="1538" max="1538" width="17.28515625" style="203" customWidth="1"/>
    <col min="1539" max="1539" width="12.5703125" style="203" customWidth="1"/>
    <col min="1540" max="1540" width="13" style="203" customWidth="1"/>
    <col min="1541" max="1541" width="13.42578125" style="203" customWidth="1"/>
    <col min="1542" max="1542" width="19.5703125" style="203" customWidth="1"/>
    <col min="1543" max="1543" width="17.42578125" style="203" customWidth="1"/>
    <col min="1544" max="1544" width="19.5703125" style="203" customWidth="1"/>
    <col min="1545" max="1545" width="15.85546875" style="203" customWidth="1"/>
    <col min="1546" max="1546" width="11.42578125" style="203" customWidth="1"/>
    <col min="1547" max="1549" width="0" style="203" hidden="1" customWidth="1"/>
    <col min="1550" max="1550" width="14.42578125" style="203" customWidth="1"/>
    <col min="1551" max="1551" width="8.7109375" style="203" customWidth="1"/>
    <col min="1552" max="1552" width="13.28515625" style="203" customWidth="1"/>
    <col min="1553" max="1553" width="8.7109375" style="203" customWidth="1"/>
    <col min="1554" max="1554" width="13.28515625" style="203" customWidth="1"/>
    <col min="1555" max="1793" width="9.140625" style="203"/>
    <col min="1794" max="1794" width="17.28515625" style="203" customWidth="1"/>
    <col min="1795" max="1795" width="12.5703125" style="203" customWidth="1"/>
    <col min="1796" max="1796" width="13" style="203" customWidth="1"/>
    <col min="1797" max="1797" width="13.42578125" style="203" customWidth="1"/>
    <col min="1798" max="1798" width="19.5703125" style="203" customWidth="1"/>
    <col min="1799" max="1799" width="17.42578125" style="203" customWidth="1"/>
    <col min="1800" max="1800" width="19.5703125" style="203" customWidth="1"/>
    <col min="1801" max="1801" width="15.85546875" style="203" customWidth="1"/>
    <col min="1802" max="1802" width="11.42578125" style="203" customWidth="1"/>
    <col min="1803" max="1805" width="0" style="203" hidden="1" customWidth="1"/>
    <col min="1806" max="1806" width="14.42578125" style="203" customWidth="1"/>
    <col min="1807" max="1807" width="8.7109375" style="203" customWidth="1"/>
    <col min="1808" max="1808" width="13.28515625" style="203" customWidth="1"/>
    <col min="1809" max="1809" width="8.7109375" style="203" customWidth="1"/>
    <col min="1810" max="1810" width="13.28515625" style="203" customWidth="1"/>
    <col min="1811" max="2049" width="9.140625" style="203"/>
    <col min="2050" max="2050" width="17.28515625" style="203" customWidth="1"/>
    <col min="2051" max="2051" width="12.5703125" style="203" customWidth="1"/>
    <col min="2052" max="2052" width="13" style="203" customWidth="1"/>
    <col min="2053" max="2053" width="13.42578125" style="203" customWidth="1"/>
    <col min="2054" max="2054" width="19.5703125" style="203" customWidth="1"/>
    <col min="2055" max="2055" width="17.42578125" style="203" customWidth="1"/>
    <col min="2056" max="2056" width="19.5703125" style="203" customWidth="1"/>
    <col min="2057" max="2057" width="15.85546875" style="203" customWidth="1"/>
    <col min="2058" max="2058" width="11.42578125" style="203" customWidth="1"/>
    <col min="2059" max="2061" width="0" style="203" hidden="1" customWidth="1"/>
    <col min="2062" max="2062" width="14.42578125" style="203" customWidth="1"/>
    <col min="2063" max="2063" width="8.7109375" style="203" customWidth="1"/>
    <col min="2064" max="2064" width="13.28515625" style="203" customWidth="1"/>
    <col min="2065" max="2065" width="8.7109375" style="203" customWidth="1"/>
    <col min="2066" max="2066" width="13.28515625" style="203" customWidth="1"/>
    <col min="2067" max="2305" width="9.140625" style="203"/>
    <col min="2306" max="2306" width="17.28515625" style="203" customWidth="1"/>
    <col min="2307" max="2307" width="12.5703125" style="203" customWidth="1"/>
    <col min="2308" max="2308" width="13" style="203" customWidth="1"/>
    <col min="2309" max="2309" width="13.42578125" style="203" customWidth="1"/>
    <col min="2310" max="2310" width="19.5703125" style="203" customWidth="1"/>
    <col min="2311" max="2311" width="17.42578125" style="203" customWidth="1"/>
    <col min="2312" max="2312" width="19.5703125" style="203" customWidth="1"/>
    <col min="2313" max="2313" width="15.85546875" style="203" customWidth="1"/>
    <col min="2314" max="2314" width="11.42578125" style="203" customWidth="1"/>
    <col min="2315" max="2317" width="0" style="203" hidden="1" customWidth="1"/>
    <col min="2318" max="2318" width="14.42578125" style="203" customWidth="1"/>
    <col min="2319" max="2319" width="8.7109375" style="203" customWidth="1"/>
    <col min="2320" max="2320" width="13.28515625" style="203" customWidth="1"/>
    <col min="2321" max="2321" width="8.7109375" style="203" customWidth="1"/>
    <col min="2322" max="2322" width="13.28515625" style="203" customWidth="1"/>
    <col min="2323" max="2561" width="9.140625" style="203"/>
    <col min="2562" max="2562" width="17.28515625" style="203" customWidth="1"/>
    <col min="2563" max="2563" width="12.5703125" style="203" customWidth="1"/>
    <col min="2564" max="2564" width="13" style="203" customWidth="1"/>
    <col min="2565" max="2565" width="13.42578125" style="203" customWidth="1"/>
    <col min="2566" max="2566" width="19.5703125" style="203" customWidth="1"/>
    <col min="2567" max="2567" width="17.42578125" style="203" customWidth="1"/>
    <col min="2568" max="2568" width="19.5703125" style="203" customWidth="1"/>
    <col min="2569" max="2569" width="15.85546875" style="203" customWidth="1"/>
    <col min="2570" max="2570" width="11.42578125" style="203" customWidth="1"/>
    <col min="2571" max="2573" width="0" style="203" hidden="1" customWidth="1"/>
    <col min="2574" max="2574" width="14.42578125" style="203" customWidth="1"/>
    <col min="2575" max="2575" width="8.7109375" style="203" customWidth="1"/>
    <col min="2576" max="2576" width="13.28515625" style="203" customWidth="1"/>
    <col min="2577" max="2577" width="8.7109375" style="203" customWidth="1"/>
    <col min="2578" max="2578" width="13.28515625" style="203" customWidth="1"/>
    <col min="2579" max="2817" width="9.140625" style="203"/>
    <col min="2818" max="2818" width="17.28515625" style="203" customWidth="1"/>
    <col min="2819" max="2819" width="12.5703125" style="203" customWidth="1"/>
    <col min="2820" max="2820" width="13" style="203" customWidth="1"/>
    <col min="2821" max="2821" width="13.42578125" style="203" customWidth="1"/>
    <col min="2822" max="2822" width="19.5703125" style="203" customWidth="1"/>
    <col min="2823" max="2823" width="17.42578125" style="203" customWidth="1"/>
    <col min="2824" max="2824" width="19.5703125" style="203" customWidth="1"/>
    <col min="2825" max="2825" width="15.85546875" style="203" customWidth="1"/>
    <col min="2826" max="2826" width="11.42578125" style="203" customWidth="1"/>
    <col min="2827" max="2829" width="0" style="203" hidden="1" customWidth="1"/>
    <col min="2830" max="2830" width="14.42578125" style="203" customWidth="1"/>
    <col min="2831" max="2831" width="8.7109375" style="203" customWidth="1"/>
    <col min="2832" max="2832" width="13.28515625" style="203" customWidth="1"/>
    <col min="2833" max="2833" width="8.7109375" style="203" customWidth="1"/>
    <col min="2834" max="2834" width="13.28515625" style="203" customWidth="1"/>
    <col min="2835" max="3073" width="9.140625" style="203"/>
    <col min="3074" max="3074" width="17.28515625" style="203" customWidth="1"/>
    <col min="3075" max="3075" width="12.5703125" style="203" customWidth="1"/>
    <col min="3076" max="3076" width="13" style="203" customWidth="1"/>
    <col min="3077" max="3077" width="13.42578125" style="203" customWidth="1"/>
    <col min="3078" max="3078" width="19.5703125" style="203" customWidth="1"/>
    <col min="3079" max="3079" width="17.42578125" style="203" customWidth="1"/>
    <col min="3080" max="3080" width="19.5703125" style="203" customWidth="1"/>
    <col min="3081" max="3081" width="15.85546875" style="203" customWidth="1"/>
    <col min="3082" max="3082" width="11.42578125" style="203" customWidth="1"/>
    <col min="3083" max="3085" width="0" style="203" hidden="1" customWidth="1"/>
    <col min="3086" max="3086" width="14.42578125" style="203" customWidth="1"/>
    <col min="3087" max="3087" width="8.7109375" style="203" customWidth="1"/>
    <col min="3088" max="3088" width="13.28515625" style="203" customWidth="1"/>
    <col min="3089" max="3089" width="8.7109375" style="203" customWidth="1"/>
    <col min="3090" max="3090" width="13.28515625" style="203" customWidth="1"/>
    <col min="3091" max="3329" width="9.140625" style="203"/>
    <col min="3330" max="3330" width="17.28515625" style="203" customWidth="1"/>
    <col min="3331" max="3331" width="12.5703125" style="203" customWidth="1"/>
    <col min="3332" max="3332" width="13" style="203" customWidth="1"/>
    <col min="3333" max="3333" width="13.42578125" style="203" customWidth="1"/>
    <col min="3334" max="3334" width="19.5703125" style="203" customWidth="1"/>
    <col min="3335" max="3335" width="17.42578125" style="203" customWidth="1"/>
    <col min="3336" max="3336" width="19.5703125" style="203" customWidth="1"/>
    <col min="3337" max="3337" width="15.85546875" style="203" customWidth="1"/>
    <col min="3338" max="3338" width="11.42578125" style="203" customWidth="1"/>
    <col min="3339" max="3341" width="0" style="203" hidden="1" customWidth="1"/>
    <col min="3342" max="3342" width="14.42578125" style="203" customWidth="1"/>
    <col min="3343" max="3343" width="8.7109375" style="203" customWidth="1"/>
    <col min="3344" max="3344" width="13.28515625" style="203" customWidth="1"/>
    <col min="3345" max="3345" width="8.7109375" style="203" customWidth="1"/>
    <col min="3346" max="3346" width="13.28515625" style="203" customWidth="1"/>
    <col min="3347" max="3585" width="9.140625" style="203"/>
    <col min="3586" max="3586" width="17.28515625" style="203" customWidth="1"/>
    <col min="3587" max="3587" width="12.5703125" style="203" customWidth="1"/>
    <col min="3588" max="3588" width="13" style="203" customWidth="1"/>
    <col min="3589" max="3589" width="13.42578125" style="203" customWidth="1"/>
    <col min="3590" max="3590" width="19.5703125" style="203" customWidth="1"/>
    <col min="3591" max="3591" width="17.42578125" style="203" customWidth="1"/>
    <col min="3592" max="3592" width="19.5703125" style="203" customWidth="1"/>
    <col min="3593" max="3593" width="15.85546875" style="203" customWidth="1"/>
    <col min="3594" max="3594" width="11.42578125" style="203" customWidth="1"/>
    <col min="3595" max="3597" width="0" style="203" hidden="1" customWidth="1"/>
    <col min="3598" max="3598" width="14.42578125" style="203" customWidth="1"/>
    <col min="3599" max="3599" width="8.7109375" style="203" customWidth="1"/>
    <col min="3600" max="3600" width="13.28515625" style="203" customWidth="1"/>
    <col min="3601" max="3601" width="8.7109375" style="203" customWidth="1"/>
    <col min="3602" max="3602" width="13.28515625" style="203" customWidth="1"/>
    <col min="3603" max="3841" width="9.140625" style="203"/>
    <col min="3842" max="3842" width="17.28515625" style="203" customWidth="1"/>
    <col min="3843" max="3843" width="12.5703125" style="203" customWidth="1"/>
    <col min="3844" max="3844" width="13" style="203" customWidth="1"/>
    <col min="3845" max="3845" width="13.42578125" style="203" customWidth="1"/>
    <col min="3846" max="3846" width="19.5703125" style="203" customWidth="1"/>
    <col min="3847" max="3847" width="17.42578125" style="203" customWidth="1"/>
    <col min="3848" max="3848" width="19.5703125" style="203" customWidth="1"/>
    <col min="3849" max="3849" width="15.85546875" style="203" customWidth="1"/>
    <col min="3850" max="3850" width="11.42578125" style="203" customWidth="1"/>
    <col min="3851" max="3853" width="0" style="203" hidden="1" customWidth="1"/>
    <col min="3854" max="3854" width="14.42578125" style="203" customWidth="1"/>
    <col min="3855" max="3855" width="8.7109375" style="203" customWidth="1"/>
    <col min="3856" max="3856" width="13.28515625" style="203" customWidth="1"/>
    <col min="3857" max="3857" width="8.7109375" style="203" customWidth="1"/>
    <col min="3858" max="3858" width="13.28515625" style="203" customWidth="1"/>
    <col min="3859" max="4097" width="9.140625" style="203"/>
    <col min="4098" max="4098" width="17.28515625" style="203" customWidth="1"/>
    <col min="4099" max="4099" width="12.5703125" style="203" customWidth="1"/>
    <col min="4100" max="4100" width="13" style="203" customWidth="1"/>
    <col min="4101" max="4101" width="13.42578125" style="203" customWidth="1"/>
    <col min="4102" max="4102" width="19.5703125" style="203" customWidth="1"/>
    <col min="4103" max="4103" width="17.42578125" style="203" customWidth="1"/>
    <col min="4104" max="4104" width="19.5703125" style="203" customWidth="1"/>
    <col min="4105" max="4105" width="15.85546875" style="203" customWidth="1"/>
    <col min="4106" max="4106" width="11.42578125" style="203" customWidth="1"/>
    <col min="4107" max="4109" width="0" style="203" hidden="1" customWidth="1"/>
    <col min="4110" max="4110" width="14.42578125" style="203" customWidth="1"/>
    <col min="4111" max="4111" width="8.7109375" style="203" customWidth="1"/>
    <col min="4112" max="4112" width="13.28515625" style="203" customWidth="1"/>
    <col min="4113" max="4113" width="8.7109375" style="203" customWidth="1"/>
    <col min="4114" max="4114" width="13.28515625" style="203" customWidth="1"/>
    <col min="4115" max="4353" width="9.140625" style="203"/>
    <col min="4354" max="4354" width="17.28515625" style="203" customWidth="1"/>
    <col min="4355" max="4355" width="12.5703125" style="203" customWidth="1"/>
    <col min="4356" max="4356" width="13" style="203" customWidth="1"/>
    <col min="4357" max="4357" width="13.42578125" style="203" customWidth="1"/>
    <col min="4358" max="4358" width="19.5703125" style="203" customWidth="1"/>
    <col min="4359" max="4359" width="17.42578125" style="203" customWidth="1"/>
    <col min="4360" max="4360" width="19.5703125" style="203" customWidth="1"/>
    <col min="4361" max="4361" width="15.85546875" style="203" customWidth="1"/>
    <col min="4362" max="4362" width="11.42578125" style="203" customWidth="1"/>
    <col min="4363" max="4365" width="0" style="203" hidden="1" customWidth="1"/>
    <col min="4366" max="4366" width="14.42578125" style="203" customWidth="1"/>
    <col min="4367" max="4367" width="8.7109375" style="203" customWidth="1"/>
    <col min="4368" max="4368" width="13.28515625" style="203" customWidth="1"/>
    <col min="4369" max="4369" width="8.7109375" style="203" customWidth="1"/>
    <col min="4370" max="4370" width="13.28515625" style="203" customWidth="1"/>
    <col min="4371" max="4609" width="9.140625" style="203"/>
    <col min="4610" max="4610" width="17.28515625" style="203" customWidth="1"/>
    <col min="4611" max="4611" width="12.5703125" style="203" customWidth="1"/>
    <col min="4612" max="4612" width="13" style="203" customWidth="1"/>
    <col min="4613" max="4613" width="13.42578125" style="203" customWidth="1"/>
    <col min="4614" max="4614" width="19.5703125" style="203" customWidth="1"/>
    <col min="4615" max="4615" width="17.42578125" style="203" customWidth="1"/>
    <col min="4616" max="4616" width="19.5703125" style="203" customWidth="1"/>
    <col min="4617" max="4617" width="15.85546875" style="203" customWidth="1"/>
    <col min="4618" max="4618" width="11.42578125" style="203" customWidth="1"/>
    <col min="4619" max="4621" width="0" style="203" hidden="1" customWidth="1"/>
    <col min="4622" max="4622" width="14.42578125" style="203" customWidth="1"/>
    <col min="4623" max="4623" width="8.7109375" style="203" customWidth="1"/>
    <col min="4624" max="4624" width="13.28515625" style="203" customWidth="1"/>
    <col min="4625" max="4625" width="8.7109375" style="203" customWidth="1"/>
    <col min="4626" max="4626" width="13.28515625" style="203" customWidth="1"/>
    <col min="4627" max="4865" width="9.140625" style="203"/>
    <col min="4866" max="4866" width="17.28515625" style="203" customWidth="1"/>
    <col min="4867" max="4867" width="12.5703125" style="203" customWidth="1"/>
    <col min="4868" max="4868" width="13" style="203" customWidth="1"/>
    <col min="4869" max="4869" width="13.42578125" style="203" customWidth="1"/>
    <col min="4870" max="4870" width="19.5703125" style="203" customWidth="1"/>
    <col min="4871" max="4871" width="17.42578125" style="203" customWidth="1"/>
    <col min="4872" max="4872" width="19.5703125" style="203" customWidth="1"/>
    <col min="4873" max="4873" width="15.85546875" style="203" customWidth="1"/>
    <col min="4874" max="4874" width="11.42578125" style="203" customWidth="1"/>
    <col min="4875" max="4877" width="0" style="203" hidden="1" customWidth="1"/>
    <col min="4878" max="4878" width="14.42578125" style="203" customWidth="1"/>
    <col min="4879" max="4879" width="8.7109375" style="203" customWidth="1"/>
    <col min="4880" max="4880" width="13.28515625" style="203" customWidth="1"/>
    <col min="4881" max="4881" width="8.7109375" style="203" customWidth="1"/>
    <col min="4882" max="4882" width="13.28515625" style="203" customWidth="1"/>
    <col min="4883" max="5121" width="9.140625" style="203"/>
    <col min="5122" max="5122" width="17.28515625" style="203" customWidth="1"/>
    <col min="5123" max="5123" width="12.5703125" style="203" customWidth="1"/>
    <col min="5124" max="5124" width="13" style="203" customWidth="1"/>
    <col min="5125" max="5125" width="13.42578125" style="203" customWidth="1"/>
    <col min="5126" max="5126" width="19.5703125" style="203" customWidth="1"/>
    <col min="5127" max="5127" width="17.42578125" style="203" customWidth="1"/>
    <col min="5128" max="5128" width="19.5703125" style="203" customWidth="1"/>
    <col min="5129" max="5129" width="15.85546875" style="203" customWidth="1"/>
    <col min="5130" max="5130" width="11.42578125" style="203" customWidth="1"/>
    <col min="5131" max="5133" width="0" style="203" hidden="1" customWidth="1"/>
    <col min="5134" max="5134" width="14.42578125" style="203" customWidth="1"/>
    <col min="5135" max="5135" width="8.7109375" style="203" customWidth="1"/>
    <col min="5136" max="5136" width="13.28515625" style="203" customWidth="1"/>
    <col min="5137" max="5137" width="8.7109375" style="203" customWidth="1"/>
    <col min="5138" max="5138" width="13.28515625" style="203" customWidth="1"/>
    <col min="5139" max="5377" width="9.140625" style="203"/>
    <col min="5378" max="5378" width="17.28515625" style="203" customWidth="1"/>
    <col min="5379" max="5379" width="12.5703125" style="203" customWidth="1"/>
    <col min="5380" max="5380" width="13" style="203" customWidth="1"/>
    <col min="5381" max="5381" width="13.42578125" style="203" customWidth="1"/>
    <col min="5382" max="5382" width="19.5703125" style="203" customWidth="1"/>
    <col min="5383" max="5383" width="17.42578125" style="203" customWidth="1"/>
    <col min="5384" max="5384" width="19.5703125" style="203" customWidth="1"/>
    <col min="5385" max="5385" width="15.85546875" style="203" customWidth="1"/>
    <col min="5386" max="5386" width="11.42578125" style="203" customWidth="1"/>
    <col min="5387" max="5389" width="0" style="203" hidden="1" customWidth="1"/>
    <col min="5390" max="5390" width="14.42578125" style="203" customWidth="1"/>
    <col min="5391" max="5391" width="8.7109375" style="203" customWidth="1"/>
    <col min="5392" max="5392" width="13.28515625" style="203" customWidth="1"/>
    <col min="5393" max="5393" width="8.7109375" style="203" customWidth="1"/>
    <col min="5394" max="5394" width="13.28515625" style="203" customWidth="1"/>
    <col min="5395" max="5633" width="9.140625" style="203"/>
    <col min="5634" max="5634" width="17.28515625" style="203" customWidth="1"/>
    <col min="5635" max="5635" width="12.5703125" style="203" customWidth="1"/>
    <col min="5636" max="5636" width="13" style="203" customWidth="1"/>
    <col min="5637" max="5637" width="13.42578125" style="203" customWidth="1"/>
    <col min="5638" max="5638" width="19.5703125" style="203" customWidth="1"/>
    <col min="5639" max="5639" width="17.42578125" style="203" customWidth="1"/>
    <col min="5640" max="5640" width="19.5703125" style="203" customWidth="1"/>
    <col min="5641" max="5641" width="15.85546875" style="203" customWidth="1"/>
    <col min="5642" max="5642" width="11.42578125" style="203" customWidth="1"/>
    <col min="5643" max="5645" width="0" style="203" hidden="1" customWidth="1"/>
    <col min="5646" max="5646" width="14.42578125" style="203" customWidth="1"/>
    <col min="5647" max="5647" width="8.7109375" style="203" customWidth="1"/>
    <col min="5648" max="5648" width="13.28515625" style="203" customWidth="1"/>
    <col min="5649" max="5649" width="8.7109375" style="203" customWidth="1"/>
    <col min="5650" max="5650" width="13.28515625" style="203" customWidth="1"/>
    <col min="5651" max="5889" width="9.140625" style="203"/>
    <col min="5890" max="5890" width="17.28515625" style="203" customWidth="1"/>
    <col min="5891" max="5891" width="12.5703125" style="203" customWidth="1"/>
    <col min="5892" max="5892" width="13" style="203" customWidth="1"/>
    <col min="5893" max="5893" width="13.42578125" style="203" customWidth="1"/>
    <col min="5894" max="5894" width="19.5703125" style="203" customWidth="1"/>
    <col min="5895" max="5895" width="17.42578125" style="203" customWidth="1"/>
    <col min="5896" max="5896" width="19.5703125" style="203" customWidth="1"/>
    <col min="5897" max="5897" width="15.85546875" style="203" customWidth="1"/>
    <col min="5898" max="5898" width="11.42578125" style="203" customWidth="1"/>
    <col min="5899" max="5901" width="0" style="203" hidden="1" customWidth="1"/>
    <col min="5902" max="5902" width="14.42578125" style="203" customWidth="1"/>
    <col min="5903" max="5903" width="8.7109375" style="203" customWidth="1"/>
    <col min="5904" max="5904" width="13.28515625" style="203" customWidth="1"/>
    <col min="5905" max="5905" width="8.7109375" style="203" customWidth="1"/>
    <col min="5906" max="5906" width="13.28515625" style="203" customWidth="1"/>
    <col min="5907" max="6145" width="9.140625" style="203"/>
    <col min="6146" max="6146" width="17.28515625" style="203" customWidth="1"/>
    <col min="6147" max="6147" width="12.5703125" style="203" customWidth="1"/>
    <col min="6148" max="6148" width="13" style="203" customWidth="1"/>
    <col min="6149" max="6149" width="13.42578125" style="203" customWidth="1"/>
    <col min="6150" max="6150" width="19.5703125" style="203" customWidth="1"/>
    <col min="6151" max="6151" width="17.42578125" style="203" customWidth="1"/>
    <col min="6152" max="6152" width="19.5703125" style="203" customWidth="1"/>
    <col min="6153" max="6153" width="15.85546875" style="203" customWidth="1"/>
    <col min="6154" max="6154" width="11.42578125" style="203" customWidth="1"/>
    <col min="6155" max="6157" width="0" style="203" hidden="1" customWidth="1"/>
    <col min="6158" max="6158" width="14.42578125" style="203" customWidth="1"/>
    <col min="6159" max="6159" width="8.7109375" style="203" customWidth="1"/>
    <col min="6160" max="6160" width="13.28515625" style="203" customWidth="1"/>
    <col min="6161" max="6161" width="8.7109375" style="203" customWidth="1"/>
    <col min="6162" max="6162" width="13.28515625" style="203" customWidth="1"/>
    <col min="6163" max="6401" width="9.140625" style="203"/>
    <col min="6402" max="6402" width="17.28515625" style="203" customWidth="1"/>
    <col min="6403" max="6403" width="12.5703125" style="203" customWidth="1"/>
    <col min="6404" max="6404" width="13" style="203" customWidth="1"/>
    <col min="6405" max="6405" width="13.42578125" style="203" customWidth="1"/>
    <col min="6406" max="6406" width="19.5703125" style="203" customWidth="1"/>
    <col min="6407" max="6407" width="17.42578125" style="203" customWidth="1"/>
    <col min="6408" max="6408" width="19.5703125" style="203" customWidth="1"/>
    <col min="6409" max="6409" width="15.85546875" style="203" customWidth="1"/>
    <col min="6410" max="6410" width="11.42578125" style="203" customWidth="1"/>
    <col min="6411" max="6413" width="0" style="203" hidden="1" customWidth="1"/>
    <col min="6414" max="6414" width="14.42578125" style="203" customWidth="1"/>
    <col min="6415" max="6415" width="8.7109375" style="203" customWidth="1"/>
    <col min="6416" max="6416" width="13.28515625" style="203" customWidth="1"/>
    <col min="6417" max="6417" width="8.7109375" style="203" customWidth="1"/>
    <col min="6418" max="6418" width="13.28515625" style="203" customWidth="1"/>
    <col min="6419" max="6657" width="9.140625" style="203"/>
    <col min="6658" max="6658" width="17.28515625" style="203" customWidth="1"/>
    <col min="6659" max="6659" width="12.5703125" style="203" customWidth="1"/>
    <col min="6660" max="6660" width="13" style="203" customWidth="1"/>
    <col min="6661" max="6661" width="13.42578125" style="203" customWidth="1"/>
    <col min="6662" max="6662" width="19.5703125" style="203" customWidth="1"/>
    <col min="6663" max="6663" width="17.42578125" style="203" customWidth="1"/>
    <col min="6664" max="6664" width="19.5703125" style="203" customWidth="1"/>
    <col min="6665" max="6665" width="15.85546875" style="203" customWidth="1"/>
    <col min="6666" max="6666" width="11.42578125" style="203" customWidth="1"/>
    <col min="6667" max="6669" width="0" style="203" hidden="1" customWidth="1"/>
    <col min="6670" max="6670" width="14.42578125" style="203" customWidth="1"/>
    <col min="6671" max="6671" width="8.7109375" style="203" customWidth="1"/>
    <col min="6672" max="6672" width="13.28515625" style="203" customWidth="1"/>
    <col min="6673" max="6673" width="8.7109375" style="203" customWidth="1"/>
    <col min="6674" max="6674" width="13.28515625" style="203" customWidth="1"/>
    <col min="6675" max="6913" width="9.140625" style="203"/>
    <col min="6914" max="6914" width="17.28515625" style="203" customWidth="1"/>
    <col min="6915" max="6915" width="12.5703125" style="203" customWidth="1"/>
    <col min="6916" max="6916" width="13" style="203" customWidth="1"/>
    <col min="6917" max="6917" width="13.42578125" style="203" customWidth="1"/>
    <col min="6918" max="6918" width="19.5703125" style="203" customWidth="1"/>
    <col min="6919" max="6919" width="17.42578125" style="203" customWidth="1"/>
    <col min="6920" max="6920" width="19.5703125" style="203" customWidth="1"/>
    <col min="6921" max="6921" width="15.85546875" style="203" customWidth="1"/>
    <col min="6922" max="6922" width="11.42578125" style="203" customWidth="1"/>
    <col min="6923" max="6925" width="0" style="203" hidden="1" customWidth="1"/>
    <col min="6926" max="6926" width="14.42578125" style="203" customWidth="1"/>
    <col min="6927" max="6927" width="8.7109375" style="203" customWidth="1"/>
    <col min="6928" max="6928" width="13.28515625" style="203" customWidth="1"/>
    <col min="6929" max="6929" width="8.7109375" style="203" customWidth="1"/>
    <col min="6930" max="6930" width="13.28515625" style="203" customWidth="1"/>
    <col min="6931" max="7169" width="9.140625" style="203"/>
    <col min="7170" max="7170" width="17.28515625" style="203" customWidth="1"/>
    <col min="7171" max="7171" width="12.5703125" style="203" customWidth="1"/>
    <col min="7172" max="7172" width="13" style="203" customWidth="1"/>
    <col min="7173" max="7173" width="13.42578125" style="203" customWidth="1"/>
    <col min="7174" max="7174" width="19.5703125" style="203" customWidth="1"/>
    <col min="7175" max="7175" width="17.42578125" style="203" customWidth="1"/>
    <col min="7176" max="7176" width="19.5703125" style="203" customWidth="1"/>
    <col min="7177" max="7177" width="15.85546875" style="203" customWidth="1"/>
    <col min="7178" max="7178" width="11.42578125" style="203" customWidth="1"/>
    <col min="7179" max="7181" width="0" style="203" hidden="1" customWidth="1"/>
    <col min="7182" max="7182" width="14.42578125" style="203" customWidth="1"/>
    <col min="7183" max="7183" width="8.7109375" style="203" customWidth="1"/>
    <col min="7184" max="7184" width="13.28515625" style="203" customWidth="1"/>
    <col min="7185" max="7185" width="8.7109375" style="203" customWidth="1"/>
    <col min="7186" max="7186" width="13.28515625" style="203" customWidth="1"/>
    <col min="7187" max="7425" width="9.140625" style="203"/>
    <col min="7426" max="7426" width="17.28515625" style="203" customWidth="1"/>
    <col min="7427" max="7427" width="12.5703125" style="203" customWidth="1"/>
    <col min="7428" max="7428" width="13" style="203" customWidth="1"/>
    <col min="7429" max="7429" width="13.42578125" style="203" customWidth="1"/>
    <col min="7430" max="7430" width="19.5703125" style="203" customWidth="1"/>
    <col min="7431" max="7431" width="17.42578125" style="203" customWidth="1"/>
    <col min="7432" max="7432" width="19.5703125" style="203" customWidth="1"/>
    <col min="7433" max="7433" width="15.85546875" style="203" customWidth="1"/>
    <col min="7434" max="7434" width="11.42578125" style="203" customWidth="1"/>
    <col min="7435" max="7437" width="0" style="203" hidden="1" customWidth="1"/>
    <col min="7438" max="7438" width="14.42578125" style="203" customWidth="1"/>
    <col min="7439" max="7439" width="8.7109375" style="203" customWidth="1"/>
    <col min="7440" max="7440" width="13.28515625" style="203" customWidth="1"/>
    <col min="7441" max="7441" width="8.7109375" style="203" customWidth="1"/>
    <col min="7442" max="7442" width="13.28515625" style="203" customWidth="1"/>
    <col min="7443" max="7681" width="9.140625" style="203"/>
    <col min="7682" max="7682" width="17.28515625" style="203" customWidth="1"/>
    <col min="7683" max="7683" width="12.5703125" style="203" customWidth="1"/>
    <col min="7684" max="7684" width="13" style="203" customWidth="1"/>
    <col min="7685" max="7685" width="13.42578125" style="203" customWidth="1"/>
    <col min="7686" max="7686" width="19.5703125" style="203" customWidth="1"/>
    <col min="7687" max="7687" width="17.42578125" style="203" customWidth="1"/>
    <col min="7688" max="7688" width="19.5703125" style="203" customWidth="1"/>
    <col min="7689" max="7689" width="15.85546875" style="203" customWidth="1"/>
    <col min="7690" max="7690" width="11.42578125" style="203" customWidth="1"/>
    <col min="7691" max="7693" width="0" style="203" hidden="1" customWidth="1"/>
    <col min="7694" max="7694" width="14.42578125" style="203" customWidth="1"/>
    <col min="7695" max="7695" width="8.7109375" style="203" customWidth="1"/>
    <col min="7696" max="7696" width="13.28515625" style="203" customWidth="1"/>
    <col min="7697" max="7697" width="8.7109375" style="203" customWidth="1"/>
    <col min="7698" max="7698" width="13.28515625" style="203" customWidth="1"/>
    <col min="7699" max="7937" width="9.140625" style="203"/>
    <col min="7938" max="7938" width="17.28515625" style="203" customWidth="1"/>
    <col min="7939" max="7939" width="12.5703125" style="203" customWidth="1"/>
    <col min="7940" max="7940" width="13" style="203" customWidth="1"/>
    <col min="7941" max="7941" width="13.42578125" style="203" customWidth="1"/>
    <col min="7942" max="7942" width="19.5703125" style="203" customWidth="1"/>
    <col min="7943" max="7943" width="17.42578125" style="203" customWidth="1"/>
    <col min="7944" max="7944" width="19.5703125" style="203" customWidth="1"/>
    <col min="7945" max="7945" width="15.85546875" style="203" customWidth="1"/>
    <col min="7946" max="7946" width="11.42578125" style="203" customWidth="1"/>
    <col min="7947" max="7949" width="0" style="203" hidden="1" customWidth="1"/>
    <col min="7950" max="7950" width="14.42578125" style="203" customWidth="1"/>
    <col min="7951" max="7951" width="8.7109375" style="203" customWidth="1"/>
    <col min="7952" max="7952" width="13.28515625" style="203" customWidth="1"/>
    <col min="7953" max="7953" width="8.7109375" style="203" customWidth="1"/>
    <col min="7954" max="7954" width="13.28515625" style="203" customWidth="1"/>
    <col min="7955" max="8193" width="9.140625" style="203"/>
    <col min="8194" max="8194" width="17.28515625" style="203" customWidth="1"/>
    <col min="8195" max="8195" width="12.5703125" style="203" customWidth="1"/>
    <col min="8196" max="8196" width="13" style="203" customWidth="1"/>
    <col min="8197" max="8197" width="13.42578125" style="203" customWidth="1"/>
    <col min="8198" max="8198" width="19.5703125" style="203" customWidth="1"/>
    <col min="8199" max="8199" width="17.42578125" style="203" customWidth="1"/>
    <col min="8200" max="8200" width="19.5703125" style="203" customWidth="1"/>
    <col min="8201" max="8201" width="15.85546875" style="203" customWidth="1"/>
    <col min="8202" max="8202" width="11.42578125" style="203" customWidth="1"/>
    <col min="8203" max="8205" width="0" style="203" hidden="1" customWidth="1"/>
    <col min="8206" max="8206" width="14.42578125" style="203" customWidth="1"/>
    <col min="8207" max="8207" width="8.7109375" style="203" customWidth="1"/>
    <col min="8208" max="8208" width="13.28515625" style="203" customWidth="1"/>
    <col min="8209" max="8209" width="8.7109375" style="203" customWidth="1"/>
    <col min="8210" max="8210" width="13.28515625" style="203" customWidth="1"/>
    <col min="8211" max="8449" width="9.140625" style="203"/>
    <col min="8450" max="8450" width="17.28515625" style="203" customWidth="1"/>
    <col min="8451" max="8451" width="12.5703125" style="203" customWidth="1"/>
    <col min="8452" max="8452" width="13" style="203" customWidth="1"/>
    <col min="8453" max="8453" width="13.42578125" style="203" customWidth="1"/>
    <col min="8454" max="8454" width="19.5703125" style="203" customWidth="1"/>
    <col min="8455" max="8455" width="17.42578125" style="203" customWidth="1"/>
    <col min="8456" max="8456" width="19.5703125" style="203" customWidth="1"/>
    <col min="8457" max="8457" width="15.85546875" style="203" customWidth="1"/>
    <col min="8458" max="8458" width="11.42578125" style="203" customWidth="1"/>
    <col min="8459" max="8461" width="0" style="203" hidden="1" customWidth="1"/>
    <col min="8462" max="8462" width="14.42578125" style="203" customWidth="1"/>
    <col min="8463" max="8463" width="8.7109375" style="203" customWidth="1"/>
    <col min="8464" max="8464" width="13.28515625" style="203" customWidth="1"/>
    <col min="8465" max="8465" width="8.7109375" style="203" customWidth="1"/>
    <col min="8466" max="8466" width="13.28515625" style="203" customWidth="1"/>
    <col min="8467" max="8705" width="9.140625" style="203"/>
    <col min="8706" max="8706" width="17.28515625" style="203" customWidth="1"/>
    <col min="8707" max="8707" width="12.5703125" style="203" customWidth="1"/>
    <col min="8708" max="8708" width="13" style="203" customWidth="1"/>
    <col min="8709" max="8709" width="13.42578125" style="203" customWidth="1"/>
    <col min="8710" max="8710" width="19.5703125" style="203" customWidth="1"/>
    <col min="8711" max="8711" width="17.42578125" style="203" customWidth="1"/>
    <col min="8712" max="8712" width="19.5703125" style="203" customWidth="1"/>
    <col min="8713" max="8713" width="15.85546875" style="203" customWidth="1"/>
    <col min="8714" max="8714" width="11.42578125" style="203" customWidth="1"/>
    <col min="8715" max="8717" width="0" style="203" hidden="1" customWidth="1"/>
    <col min="8718" max="8718" width="14.42578125" style="203" customWidth="1"/>
    <col min="8719" max="8719" width="8.7109375" style="203" customWidth="1"/>
    <col min="8720" max="8720" width="13.28515625" style="203" customWidth="1"/>
    <col min="8721" max="8721" width="8.7109375" style="203" customWidth="1"/>
    <col min="8722" max="8722" width="13.28515625" style="203" customWidth="1"/>
    <col min="8723" max="8961" width="9.140625" style="203"/>
    <col min="8962" max="8962" width="17.28515625" style="203" customWidth="1"/>
    <col min="8963" max="8963" width="12.5703125" style="203" customWidth="1"/>
    <col min="8964" max="8964" width="13" style="203" customWidth="1"/>
    <col min="8965" max="8965" width="13.42578125" style="203" customWidth="1"/>
    <col min="8966" max="8966" width="19.5703125" style="203" customWidth="1"/>
    <col min="8967" max="8967" width="17.42578125" style="203" customWidth="1"/>
    <col min="8968" max="8968" width="19.5703125" style="203" customWidth="1"/>
    <col min="8969" max="8969" width="15.85546875" style="203" customWidth="1"/>
    <col min="8970" max="8970" width="11.42578125" style="203" customWidth="1"/>
    <col min="8971" max="8973" width="0" style="203" hidden="1" customWidth="1"/>
    <col min="8974" max="8974" width="14.42578125" style="203" customWidth="1"/>
    <col min="8975" max="8975" width="8.7109375" style="203" customWidth="1"/>
    <col min="8976" max="8976" width="13.28515625" style="203" customWidth="1"/>
    <col min="8977" max="8977" width="8.7109375" style="203" customWidth="1"/>
    <col min="8978" max="8978" width="13.28515625" style="203" customWidth="1"/>
    <col min="8979" max="9217" width="9.140625" style="203"/>
    <col min="9218" max="9218" width="17.28515625" style="203" customWidth="1"/>
    <col min="9219" max="9219" width="12.5703125" style="203" customWidth="1"/>
    <col min="9220" max="9220" width="13" style="203" customWidth="1"/>
    <col min="9221" max="9221" width="13.42578125" style="203" customWidth="1"/>
    <col min="9222" max="9222" width="19.5703125" style="203" customWidth="1"/>
    <col min="9223" max="9223" width="17.42578125" style="203" customWidth="1"/>
    <col min="9224" max="9224" width="19.5703125" style="203" customWidth="1"/>
    <col min="9225" max="9225" width="15.85546875" style="203" customWidth="1"/>
    <col min="9226" max="9226" width="11.42578125" style="203" customWidth="1"/>
    <col min="9227" max="9229" width="0" style="203" hidden="1" customWidth="1"/>
    <col min="9230" max="9230" width="14.42578125" style="203" customWidth="1"/>
    <col min="9231" max="9231" width="8.7109375" style="203" customWidth="1"/>
    <col min="9232" max="9232" width="13.28515625" style="203" customWidth="1"/>
    <col min="9233" max="9233" width="8.7109375" style="203" customWidth="1"/>
    <col min="9234" max="9234" width="13.28515625" style="203" customWidth="1"/>
    <col min="9235" max="9473" width="9.140625" style="203"/>
    <col min="9474" max="9474" width="17.28515625" style="203" customWidth="1"/>
    <col min="9475" max="9475" width="12.5703125" style="203" customWidth="1"/>
    <col min="9476" max="9476" width="13" style="203" customWidth="1"/>
    <col min="9477" max="9477" width="13.42578125" style="203" customWidth="1"/>
    <col min="9478" max="9478" width="19.5703125" style="203" customWidth="1"/>
    <col min="9479" max="9479" width="17.42578125" style="203" customWidth="1"/>
    <col min="9480" max="9480" width="19.5703125" style="203" customWidth="1"/>
    <col min="9481" max="9481" width="15.85546875" style="203" customWidth="1"/>
    <col min="9482" max="9482" width="11.42578125" style="203" customWidth="1"/>
    <col min="9483" max="9485" width="0" style="203" hidden="1" customWidth="1"/>
    <col min="9486" max="9486" width="14.42578125" style="203" customWidth="1"/>
    <col min="9487" max="9487" width="8.7109375" style="203" customWidth="1"/>
    <col min="9488" max="9488" width="13.28515625" style="203" customWidth="1"/>
    <col min="9489" max="9489" width="8.7109375" style="203" customWidth="1"/>
    <col min="9490" max="9490" width="13.28515625" style="203" customWidth="1"/>
    <col min="9491" max="9729" width="9.140625" style="203"/>
    <col min="9730" max="9730" width="17.28515625" style="203" customWidth="1"/>
    <col min="9731" max="9731" width="12.5703125" style="203" customWidth="1"/>
    <col min="9732" max="9732" width="13" style="203" customWidth="1"/>
    <col min="9733" max="9733" width="13.42578125" style="203" customWidth="1"/>
    <col min="9734" max="9734" width="19.5703125" style="203" customWidth="1"/>
    <col min="9735" max="9735" width="17.42578125" style="203" customWidth="1"/>
    <col min="9736" max="9736" width="19.5703125" style="203" customWidth="1"/>
    <col min="9737" max="9737" width="15.85546875" style="203" customWidth="1"/>
    <col min="9738" max="9738" width="11.42578125" style="203" customWidth="1"/>
    <col min="9739" max="9741" width="0" style="203" hidden="1" customWidth="1"/>
    <col min="9742" max="9742" width="14.42578125" style="203" customWidth="1"/>
    <col min="9743" max="9743" width="8.7109375" style="203" customWidth="1"/>
    <col min="9744" max="9744" width="13.28515625" style="203" customWidth="1"/>
    <col min="9745" max="9745" width="8.7109375" style="203" customWidth="1"/>
    <col min="9746" max="9746" width="13.28515625" style="203" customWidth="1"/>
    <col min="9747" max="9985" width="9.140625" style="203"/>
    <col min="9986" max="9986" width="17.28515625" style="203" customWidth="1"/>
    <col min="9987" max="9987" width="12.5703125" style="203" customWidth="1"/>
    <col min="9988" max="9988" width="13" style="203" customWidth="1"/>
    <col min="9989" max="9989" width="13.42578125" style="203" customWidth="1"/>
    <col min="9990" max="9990" width="19.5703125" style="203" customWidth="1"/>
    <col min="9991" max="9991" width="17.42578125" style="203" customWidth="1"/>
    <col min="9992" max="9992" width="19.5703125" style="203" customWidth="1"/>
    <col min="9993" max="9993" width="15.85546875" style="203" customWidth="1"/>
    <col min="9994" max="9994" width="11.42578125" style="203" customWidth="1"/>
    <col min="9995" max="9997" width="0" style="203" hidden="1" customWidth="1"/>
    <col min="9998" max="9998" width="14.42578125" style="203" customWidth="1"/>
    <col min="9999" max="9999" width="8.7109375" style="203" customWidth="1"/>
    <col min="10000" max="10000" width="13.28515625" style="203" customWidth="1"/>
    <col min="10001" max="10001" width="8.7109375" style="203" customWidth="1"/>
    <col min="10002" max="10002" width="13.28515625" style="203" customWidth="1"/>
    <col min="10003" max="10241" width="9.140625" style="203"/>
    <col min="10242" max="10242" width="17.28515625" style="203" customWidth="1"/>
    <col min="10243" max="10243" width="12.5703125" style="203" customWidth="1"/>
    <col min="10244" max="10244" width="13" style="203" customWidth="1"/>
    <col min="10245" max="10245" width="13.42578125" style="203" customWidth="1"/>
    <col min="10246" max="10246" width="19.5703125" style="203" customWidth="1"/>
    <col min="10247" max="10247" width="17.42578125" style="203" customWidth="1"/>
    <col min="10248" max="10248" width="19.5703125" style="203" customWidth="1"/>
    <col min="10249" max="10249" width="15.85546875" style="203" customWidth="1"/>
    <col min="10250" max="10250" width="11.42578125" style="203" customWidth="1"/>
    <col min="10251" max="10253" width="0" style="203" hidden="1" customWidth="1"/>
    <col min="10254" max="10254" width="14.42578125" style="203" customWidth="1"/>
    <col min="10255" max="10255" width="8.7109375" style="203" customWidth="1"/>
    <col min="10256" max="10256" width="13.28515625" style="203" customWidth="1"/>
    <col min="10257" max="10257" width="8.7109375" style="203" customWidth="1"/>
    <col min="10258" max="10258" width="13.28515625" style="203" customWidth="1"/>
    <col min="10259" max="10497" width="9.140625" style="203"/>
    <col min="10498" max="10498" width="17.28515625" style="203" customWidth="1"/>
    <col min="10499" max="10499" width="12.5703125" style="203" customWidth="1"/>
    <col min="10500" max="10500" width="13" style="203" customWidth="1"/>
    <col min="10501" max="10501" width="13.42578125" style="203" customWidth="1"/>
    <col min="10502" max="10502" width="19.5703125" style="203" customWidth="1"/>
    <col min="10503" max="10503" width="17.42578125" style="203" customWidth="1"/>
    <col min="10504" max="10504" width="19.5703125" style="203" customWidth="1"/>
    <col min="10505" max="10505" width="15.85546875" style="203" customWidth="1"/>
    <col min="10506" max="10506" width="11.42578125" style="203" customWidth="1"/>
    <col min="10507" max="10509" width="0" style="203" hidden="1" customWidth="1"/>
    <col min="10510" max="10510" width="14.42578125" style="203" customWidth="1"/>
    <col min="10511" max="10511" width="8.7109375" style="203" customWidth="1"/>
    <col min="10512" max="10512" width="13.28515625" style="203" customWidth="1"/>
    <col min="10513" max="10513" width="8.7109375" style="203" customWidth="1"/>
    <col min="10514" max="10514" width="13.28515625" style="203" customWidth="1"/>
    <col min="10515" max="10753" width="9.140625" style="203"/>
    <col min="10754" max="10754" width="17.28515625" style="203" customWidth="1"/>
    <col min="10755" max="10755" width="12.5703125" style="203" customWidth="1"/>
    <col min="10756" max="10756" width="13" style="203" customWidth="1"/>
    <col min="10757" max="10757" width="13.42578125" style="203" customWidth="1"/>
    <col min="10758" max="10758" width="19.5703125" style="203" customWidth="1"/>
    <col min="10759" max="10759" width="17.42578125" style="203" customWidth="1"/>
    <col min="10760" max="10760" width="19.5703125" style="203" customWidth="1"/>
    <col min="10761" max="10761" width="15.85546875" style="203" customWidth="1"/>
    <col min="10762" max="10762" width="11.42578125" style="203" customWidth="1"/>
    <col min="10763" max="10765" width="0" style="203" hidden="1" customWidth="1"/>
    <col min="10766" max="10766" width="14.42578125" style="203" customWidth="1"/>
    <col min="10767" max="10767" width="8.7109375" style="203" customWidth="1"/>
    <col min="10768" max="10768" width="13.28515625" style="203" customWidth="1"/>
    <col min="10769" max="10769" width="8.7109375" style="203" customWidth="1"/>
    <col min="10770" max="10770" width="13.28515625" style="203" customWidth="1"/>
    <col min="10771" max="11009" width="9.140625" style="203"/>
    <col min="11010" max="11010" width="17.28515625" style="203" customWidth="1"/>
    <col min="11011" max="11011" width="12.5703125" style="203" customWidth="1"/>
    <col min="11012" max="11012" width="13" style="203" customWidth="1"/>
    <col min="11013" max="11013" width="13.42578125" style="203" customWidth="1"/>
    <col min="11014" max="11014" width="19.5703125" style="203" customWidth="1"/>
    <col min="11015" max="11015" width="17.42578125" style="203" customWidth="1"/>
    <col min="11016" max="11016" width="19.5703125" style="203" customWidth="1"/>
    <col min="11017" max="11017" width="15.85546875" style="203" customWidth="1"/>
    <col min="11018" max="11018" width="11.42578125" style="203" customWidth="1"/>
    <col min="11019" max="11021" width="0" style="203" hidden="1" customWidth="1"/>
    <col min="11022" max="11022" width="14.42578125" style="203" customWidth="1"/>
    <col min="11023" max="11023" width="8.7109375" style="203" customWidth="1"/>
    <col min="11024" max="11024" width="13.28515625" style="203" customWidth="1"/>
    <col min="11025" max="11025" width="8.7109375" style="203" customWidth="1"/>
    <col min="11026" max="11026" width="13.28515625" style="203" customWidth="1"/>
    <col min="11027" max="11265" width="9.140625" style="203"/>
    <col min="11266" max="11266" width="17.28515625" style="203" customWidth="1"/>
    <col min="11267" max="11267" width="12.5703125" style="203" customWidth="1"/>
    <col min="11268" max="11268" width="13" style="203" customWidth="1"/>
    <col min="11269" max="11269" width="13.42578125" style="203" customWidth="1"/>
    <col min="11270" max="11270" width="19.5703125" style="203" customWidth="1"/>
    <col min="11271" max="11271" width="17.42578125" style="203" customWidth="1"/>
    <col min="11272" max="11272" width="19.5703125" style="203" customWidth="1"/>
    <col min="11273" max="11273" width="15.85546875" style="203" customWidth="1"/>
    <col min="11274" max="11274" width="11.42578125" style="203" customWidth="1"/>
    <col min="11275" max="11277" width="0" style="203" hidden="1" customWidth="1"/>
    <col min="11278" max="11278" width="14.42578125" style="203" customWidth="1"/>
    <col min="11279" max="11279" width="8.7109375" style="203" customWidth="1"/>
    <col min="11280" max="11280" width="13.28515625" style="203" customWidth="1"/>
    <col min="11281" max="11281" width="8.7109375" style="203" customWidth="1"/>
    <col min="11282" max="11282" width="13.28515625" style="203" customWidth="1"/>
    <col min="11283" max="11521" width="9.140625" style="203"/>
    <col min="11522" max="11522" width="17.28515625" style="203" customWidth="1"/>
    <col min="11523" max="11523" width="12.5703125" style="203" customWidth="1"/>
    <col min="11524" max="11524" width="13" style="203" customWidth="1"/>
    <col min="11525" max="11525" width="13.42578125" style="203" customWidth="1"/>
    <col min="11526" max="11526" width="19.5703125" style="203" customWidth="1"/>
    <col min="11527" max="11527" width="17.42578125" style="203" customWidth="1"/>
    <col min="11528" max="11528" width="19.5703125" style="203" customWidth="1"/>
    <col min="11529" max="11529" width="15.85546875" style="203" customWidth="1"/>
    <col min="11530" max="11530" width="11.42578125" style="203" customWidth="1"/>
    <col min="11531" max="11533" width="0" style="203" hidden="1" customWidth="1"/>
    <col min="11534" max="11534" width="14.42578125" style="203" customWidth="1"/>
    <col min="11535" max="11535" width="8.7109375" style="203" customWidth="1"/>
    <col min="11536" max="11536" width="13.28515625" style="203" customWidth="1"/>
    <col min="11537" max="11537" width="8.7109375" style="203" customWidth="1"/>
    <col min="11538" max="11538" width="13.28515625" style="203" customWidth="1"/>
    <col min="11539" max="11777" width="9.140625" style="203"/>
    <col min="11778" max="11778" width="17.28515625" style="203" customWidth="1"/>
    <col min="11779" max="11779" width="12.5703125" style="203" customWidth="1"/>
    <col min="11780" max="11780" width="13" style="203" customWidth="1"/>
    <col min="11781" max="11781" width="13.42578125" style="203" customWidth="1"/>
    <col min="11782" max="11782" width="19.5703125" style="203" customWidth="1"/>
    <col min="11783" max="11783" width="17.42578125" style="203" customWidth="1"/>
    <col min="11784" max="11784" width="19.5703125" style="203" customWidth="1"/>
    <col min="11785" max="11785" width="15.85546875" style="203" customWidth="1"/>
    <col min="11786" max="11786" width="11.42578125" style="203" customWidth="1"/>
    <col min="11787" max="11789" width="0" style="203" hidden="1" customWidth="1"/>
    <col min="11790" max="11790" width="14.42578125" style="203" customWidth="1"/>
    <col min="11791" max="11791" width="8.7109375" style="203" customWidth="1"/>
    <col min="11792" max="11792" width="13.28515625" style="203" customWidth="1"/>
    <col min="11793" max="11793" width="8.7109375" style="203" customWidth="1"/>
    <col min="11794" max="11794" width="13.28515625" style="203" customWidth="1"/>
    <col min="11795" max="12033" width="9.140625" style="203"/>
    <col min="12034" max="12034" width="17.28515625" style="203" customWidth="1"/>
    <col min="12035" max="12035" width="12.5703125" style="203" customWidth="1"/>
    <col min="12036" max="12036" width="13" style="203" customWidth="1"/>
    <col min="12037" max="12037" width="13.42578125" style="203" customWidth="1"/>
    <col min="12038" max="12038" width="19.5703125" style="203" customWidth="1"/>
    <col min="12039" max="12039" width="17.42578125" style="203" customWidth="1"/>
    <col min="12040" max="12040" width="19.5703125" style="203" customWidth="1"/>
    <col min="12041" max="12041" width="15.85546875" style="203" customWidth="1"/>
    <col min="12042" max="12042" width="11.42578125" style="203" customWidth="1"/>
    <col min="12043" max="12045" width="0" style="203" hidden="1" customWidth="1"/>
    <col min="12046" max="12046" width="14.42578125" style="203" customWidth="1"/>
    <col min="12047" max="12047" width="8.7109375" style="203" customWidth="1"/>
    <col min="12048" max="12048" width="13.28515625" style="203" customWidth="1"/>
    <col min="12049" max="12049" width="8.7109375" style="203" customWidth="1"/>
    <col min="12050" max="12050" width="13.28515625" style="203" customWidth="1"/>
    <col min="12051" max="12289" width="9.140625" style="203"/>
    <col min="12290" max="12290" width="17.28515625" style="203" customWidth="1"/>
    <col min="12291" max="12291" width="12.5703125" style="203" customWidth="1"/>
    <col min="12292" max="12292" width="13" style="203" customWidth="1"/>
    <col min="12293" max="12293" width="13.42578125" style="203" customWidth="1"/>
    <col min="12294" max="12294" width="19.5703125" style="203" customWidth="1"/>
    <col min="12295" max="12295" width="17.42578125" style="203" customWidth="1"/>
    <col min="12296" max="12296" width="19.5703125" style="203" customWidth="1"/>
    <col min="12297" max="12297" width="15.85546875" style="203" customWidth="1"/>
    <col min="12298" max="12298" width="11.42578125" style="203" customWidth="1"/>
    <col min="12299" max="12301" width="0" style="203" hidden="1" customWidth="1"/>
    <col min="12302" max="12302" width="14.42578125" style="203" customWidth="1"/>
    <col min="12303" max="12303" width="8.7109375" style="203" customWidth="1"/>
    <col min="12304" max="12304" width="13.28515625" style="203" customWidth="1"/>
    <col min="12305" max="12305" width="8.7109375" style="203" customWidth="1"/>
    <col min="12306" max="12306" width="13.28515625" style="203" customWidth="1"/>
    <col min="12307" max="12545" width="9.140625" style="203"/>
    <col min="12546" max="12546" width="17.28515625" style="203" customWidth="1"/>
    <col min="12547" max="12547" width="12.5703125" style="203" customWidth="1"/>
    <col min="12548" max="12548" width="13" style="203" customWidth="1"/>
    <col min="12549" max="12549" width="13.42578125" style="203" customWidth="1"/>
    <col min="12550" max="12550" width="19.5703125" style="203" customWidth="1"/>
    <col min="12551" max="12551" width="17.42578125" style="203" customWidth="1"/>
    <col min="12552" max="12552" width="19.5703125" style="203" customWidth="1"/>
    <col min="12553" max="12553" width="15.85546875" style="203" customWidth="1"/>
    <col min="12554" max="12554" width="11.42578125" style="203" customWidth="1"/>
    <col min="12555" max="12557" width="0" style="203" hidden="1" customWidth="1"/>
    <col min="12558" max="12558" width="14.42578125" style="203" customWidth="1"/>
    <col min="12559" max="12559" width="8.7109375" style="203" customWidth="1"/>
    <col min="12560" max="12560" width="13.28515625" style="203" customWidth="1"/>
    <col min="12561" max="12561" width="8.7109375" style="203" customWidth="1"/>
    <col min="12562" max="12562" width="13.28515625" style="203" customWidth="1"/>
    <col min="12563" max="12801" width="9.140625" style="203"/>
    <col min="12802" max="12802" width="17.28515625" style="203" customWidth="1"/>
    <col min="12803" max="12803" width="12.5703125" style="203" customWidth="1"/>
    <col min="12804" max="12804" width="13" style="203" customWidth="1"/>
    <col min="12805" max="12805" width="13.42578125" style="203" customWidth="1"/>
    <col min="12806" max="12806" width="19.5703125" style="203" customWidth="1"/>
    <col min="12807" max="12807" width="17.42578125" style="203" customWidth="1"/>
    <col min="12808" max="12808" width="19.5703125" style="203" customWidth="1"/>
    <col min="12809" max="12809" width="15.85546875" style="203" customWidth="1"/>
    <col min="12810" max="12810" width="11.42578125" style="203" customWidth="1"/>
    <col min="12811" max="12813" width="0" style="203" hidden="1" customWidth="1"/>
    <col min="12814" max="12814" width="14.42578125" style="203" customWidth="1"/>
    <col min="12815" max="12815" width="8.7109375" style="203" customWidth="1"/>
    <col min="12816" max="12816" width="13.28515625" style="203" customWidth="1"/>
    <col min="12817" max="12817" width="8.7109375" style="203" customWidth="1"/>
    <col min="12818" max="12818" width="13.28515625" style="203" customWidth="1"/>
    <col min="12819" max="13057" width="9.140625" style="203"/>
    <col min="13058" max="13058" width="17.28515625" style="203" customWidth="1"/>
    <col min="13059" max="13059" width="12.5703125" style="203" customWidth="1"/>
    <col min="13060" max="13060" width="13" style="203" customWidth="1"/>
    <col min="13061" max="13061" width="13.42578125" style="203" customWidth="1"/>
    <col min="13062" max="13062" width="19.5703125" style="203" customWidth="1"/>
    <col min="13063" max="13063" width="17.42578125" style="203" customWidth="1"/>
    <col min="13064" max="13064" width="19.5703125" style="203" customWidth="1"/>
    <col min="13065" max="13065" width="15.85546875" style="203" customWidth="1"/>
    <col min="13066" max="13066" width="11.42578125" style="203" customWidth="1"/>
    <col min="13067" max="13069" width="0" style="203" hidden="1" customWidth="1"/>
    <col min="13070" max="13070" width="14.42578125" style="203" customWidth="1"/>
    <col min="13071" max="13071" width="8.7109375" style="203" customWidth="1"/>
    <col min="13072" max="13072" width="13.28515625" style="203" customWidth="1"/>
    <col min="13073" max="13073" width="8.7109375" style="203" customWidth="1"/>
    <col min="13074" max="13074" width="13.28515625" style="203" customWidth="1"/>
    <col min="13075" max="13313" width="9.140625" style="203"/>
    <col min="13314" max="13314" width="17.28515625" style="203" customWidth="1"/>
    <col min="13315" max="13315" width="12.5703125" style="203" customWidth="1"/>
    <col min="13316" max="13316" width="13" style="203" customWidth="1"/>
    <col min="13317" max="13317" width="13.42578125" style="203" customWidth="1"/>
    <col min="13318" max="13318" width="19.5703125" style="203" customWidth="1"/>
    <col min="13319" max="13319" width="17.42578125" style="203" customWidth="1"/>
    <col min="13320" max="13320" width="19.5703125" style="203" customWidth="1"/>
    <col min="13321" max="13321" width="15.85546875" style="203" customWidth="1"/>
    <col min="13322" max="13322" width="11.42578125" style="203" customWidth="1"/>
    <col min="13323" max="13325" width="0" style="203" hidden="1" customWidth="1"/>
    <col min="13326" max="13326" width="14.42578125" style="203" customWidth="1"/>
    <col min="13327" max="13327" width="8.7109375" style="203" customWidth="1"/>
    <col min="13328" max="13328" width="13.28515625" style="203" customWidth="1"/>
    <col min="13329" max="13329" width="8.7109375" style="203" customWidth="1"/>
    <col min="13330" max="13330" width="13.28515625" style="203" customWidth="1"/>
    <col min="13331" max="13569" width="9.140625" style="203"/>
    <col min="13570" max="13570" width="17.28515625" style="203" customWidth="1"/>
    <col min="13571" max="13571" width="12.5703125" style="203" customWidth="1"/>
    <col min="13572" max="13572" width="13" style="203" customWidth="1"/>
    <col min="13573" max="13573" width="13.42578125" style="203" customWidth="1"/>
    <col min="13574" max="13574" width="19.5703125" style="203" customWidth="1"/>
    <col min="13575" max="13575" width="17.42578125" style="203" customWidth="1"/>
    <col min="13576" max="13576" width="19.5703125" style="203" customWidth="1"/>
    <col min="13577" max="13577" width="15.85546875" style="203" customWidth="1"/>
    <col min="13578" max="13578" width="11.42578125" style="203" customWidth="1"/>
    <col min="13579" max="13581" width="0" style="203" hidden="1" customWidth="1"/>
    <col min="13582" max="13582" width="14.42578125" style="203" customWidth="1"/>
    <col min="13583" max="13583" width="8.7109375" style="203" customWidth="1"/>
    <col min="13584" max="13584" width="13.28515625" style="203" customWidth="1"/>
    <col min="13585" max="13585" width="8.7109375" style="203" customWidth="1"/>
    <col min="13586" max="13586" width="13.28515625" style="203" customWidth="1"/>
    <col min="13587" max="13825" width="9.140625" style="203"/>
    <col min="13826" max="13826" width="17.28515625" style="203" customWidth="1"/>
    <col min="13827" max="13827" width="12.5703125" style="203" customWidth="1"/>
    <col min="13828" max="13828" width="13" style="203" customWidth="1"/>
    <col min="13829" max="13829" width="13.42578125" style="203" customWidth="1"/>
    <col min="13830" max="13830" width="19.5703125" style="203" customWidth="1"/>
    <col min="13831" max="13831" width="17.42578125" style="203" customWidth="1"/>
    <col min="13832" max="13832" width="19.5703125" style="203" customWidth="1"/>
    <col min="13833" max="13833" width="15.85546875" style="203" customWidth="1"/>
    <col min="13834" max="13834" width="11.42578125" style="203" customWidth="1"/>
    <col min="13835" max="13837" width="0" style="203" hidden="1" customWidth="1"/>
    <col min="13838" max="13838" width="14.42578125" style="203" customWidth="1"/>
    <col min="13839" max="13839" width="8.7109375" style="203" customWidth="1"/>
    <col min="13840" max="13840" width="13.28515625" style="203" customWidth="1"/>
    <col min="13841" max="13841" width="8.7109375" style="203" customWidth="1"/>
    <col min="13842" max="13842" width="13.28515625" style="203" customWidth="1"/>
    <col min="13843" max="14081" width="9.140625" style="203"/>
    <col min="14082" max="14082" width="17.28515625" style="203" customWidth="1"/>
    <col min="14083" max="14083" width="12.5703125" style="203" customWidth="1"/>
    <col min="14084" max="14084" width="13" style="203" customWidth="1"/>
    <col min="14085" max="14085" width="13.42578125" style="203" customWidth="1"/>
    <col min="14086" max="14086" width="19.5703125" style="203" customWidth="1"/>
    <col min="14087" max="14087" width="17.42578125" style="203" customWidth="1"/>
    <col min="14088" max="14088" width="19.5703125" style="203" customWidth="1"/>
    <col min="14089" max="14089" width="15.85546875" style="203" customWidth="1"/>
    <col min="14090" max="14090" width="11.42578125" style="203" customWidth="1"/>
    <col min="14091" max="14093" width="0" style="203" hidden="1" customWidth="1"/>
    <col min="14094" max="14094" width="14.42578125" style="203" customWidth="1"/>
    <col min="14095" max="14095" width="8.7109375" style="203" customWidth="1"/>
    <col min="14096" max="14096" width="13.28515625" style="203" customWidth="1"/>
    <col min="14097" max="14097" width="8.7109375" style="203" customWidth="1"/>
    <col min="14098" max="14098" width="13.28515625" style="203" customWidth="1"/>
    <col min="14099" max="14337" width="9.140625" style="203"/>
    <col min="14338" max="14338" width="17.28515625" style="203" customWidth="1"/>
    <col min="14339" max="14339" width="12.5703125" style="203" customWidth="1"/>
    <col min="14340" max="14340" width="13" style="203" customWidth="1"/>
    <col min="14341" max="14341" width="13.42578125" style="203" customWidth="1"/>
    <col min="14342" max="14342" width="19.5703125" style="203" customWidth="1"/>
    <col min="14343" max="14343" width="17.42578125" style="203" customWidth="1"/>
    <col min="14344" max="14344" width="19.5703125" style="203" customWidth="1"/>
    <col min="14345" max="14345" width="15.85546875" style="203" customWidth="1"/>
    <col min="14346" max="14346" width="11.42578125" style="203" customWidth="1"/>
    <col min="14347" max="14349" width="0" style="203" hidden="1" customWidth="1"/>
    <col min="14350" max="14350" width="14.42578125" style="203" customWidth="1"/>
    <col min="14351" max="14351" width="8.7109375" style="203" customWidth="1"/>
    <col min="14352" max="14352" width="13.28515625" style="203" customWidth="1"/>
    <col min="14353" max="14353" width="8.7109375" style="203" customWidth="1"/>
    <col min="14354" max="14354" width="13.28515625" style="203" customWidth="1"/>
    <col min="14355" max="14593" width="9.140625" style="203"/>
    <col min="14594" max="14594" width="17.28515625" style="203" customWidth="1"/>
    <col min="14595" max="14595" width="12.5703125" style="203" customWidth="1"/>
    <col min="14596" max="14596" width="13" style="203" customWidth="1"/>
    <col min="14597" max="14597" width="13.42578125" style="203" customWidth="1"/>
    <col min="14598" max="14598" width="19.5703125" style="203" customWidth="1"/>
    <col min="14599" max="14599" width="17.42578125" style="203" customWidth="1"/>
    <col min="14600" max="14600" width="19.5703125" style="203" customWidth="1"/>
    <col min="14601" max="14601" width="15.85546875" style="203" customWidth="1"/>
    <col min="14602" max="14602" width="11.42578125" style="203" customWidth="1"/>
    <col min="14603" max="14605" width="0" style="203" hidden="1" customWidth="1"/>
    <col min="14606" max="14606" width="14.42578125" style="203" customWidth="1"/>
    <col min="14607" max="14607" width="8.7109375" style="203" customWidth="1"/>
    <col min="14608" max="14608" width="13.28515625" style="203" customWidth="1"/>
    <col min="14609" max="14609" width="8.7109375" style="203" customWidth="1"/>
    <col min="14610" max="14610" width="13.28515625" style="203" customWidth="1"/>
    <col min="14611" max="14849" width="9.140625" style="203"/>
    <col min="14850" max="14850" width="17.28515625" style="203" customWidth="1"/>
    <col min="14851" max="14851" width="12.5703125" style="203" customWidth="1"/>
    <col min="14852" max="14852" width="13" style="203" customWidth="1"/>
    <col min="14853" max="14853" width="13.42578125" style="203" customWidth="1"/>
    <col min="14854" max="14854" width="19.5703125" style="203" customWidth="1"/>
    <col min="14855" max="14855" width="17.42578125" style="203" customWidth="1"/>
    <col min="14856" max="14856" width="19.5703125" style="203" customWidth="1"/>
    <col min="14857" max="14857" width="15.85546875" style="203" customWidth="1"/>
    <col min="14858" max="14858" width="11.42578125" style="203" customWidth="1"/>
    <col min="14859" max="14861" width="0" style="203" hidden="1" customWidth="1"/>
    <col min="14862" max="14862" width="14.42578125" style="203" customWidth="1"/>
    <col min="14863" max="14863" width="8.7109375" style="203" customWidth="1"/>
    <col min="14864" max="14864" width="13.28515625" style="203" customWidth="1"/>
    <col min="14865" max="14865" width="8.7109375" style="203" customWidth="1"/>
    <col min="14866" max="14866" width="13.28515625" style="203" customWidth="1"/>
    <col min="14867" max="15105" width="9.140625" style="203"/>
    <col min="15106" max="15106" width="17.28515625" style="203" customWidth="1"/>
    <col min="15107" max="15107" width="12.5703125" style="203" customWidth="1"/>
    <col min="15108" max="15108" width="13" style="203" customWidth="1"/>
    <col min="15109" max="15109" width="13.42578125" style="203" customWidth="1"/>
    <col min="15110" max="15110" width="19.5703125" style="203" customWidth="1"/>
    <col min="15111" max="15111" width="17.42578125" style="203" customWidth="1"/>
    <col min="15112" max="15112" width="19.5703125" style="203" customWidth="1"/>
    <col min="15113" max="15113" width="15.85546875" style="203" customWidth="1"/>
    <col min="15114" max="15114" width="11.42578125" style="203" customWidth="1"/>
    <col min="15115" max="15117" width="0" style="203" hidden="1" customWidth="1"/>
    <col min="15118" max="15118" width="14.42578125" style="203" customWidth="1"/>
    <col min="15119" max="15119" width="8.7109375" style="203" customWidth="1"/>
    <col min="15120" max="15120" width="13.28515625" style="203" customWidth="1"/>
    <col min="15121" max="15121" width="8.7109375" style="203" customWidth="1"/>
    <col min="15122" max="15122" width="13.28515625" style="203" customWidth="1"/>
    <col min="15123" max="15361" width="9.140625" style="203"/>
    <col min="15362" max="15362" width="17.28515625" style="203" customWidth="1"/>
    <col min="15363" max="15363" width="12.5703125" style="203" customWidth="1"/>
    <col min="15364" max="15364" width="13" style="203" customWidth="1"/>
    <col min="15365" max="15365" width="13.42578125" style="203" customWidth="1"/>
    <col min="15366" max="15366" width="19.5703125" style="203" customWidth="1"/>
    <col min="15367" max="15367" width="17.42578125" style="203" customWidth="1"/>
    <col min="15368" max="15368" width="19.5703125" style="203" customWidth="1"/>
    <col min="15369" max="15369" width="15.85546875" style="203" customWidth="1"/>
    <col min="15370" max="15370" width="11.42578125" style="203" customWidth="1"/>
    <col min="15371" max="15373" width="0" style="203" hidden="1" customWidth="1"/>
    <col min="15374" max="15374" width="14.42578125" style="203" customWidth="1"/>
    <col min="15375" max="15375" width="8.7109375" style="203" customWidth="1"/>
    <col min="15376" max="15376" width="13.28515625" style="203" customWidth="1"/>
    <col min="15377" max="15377" width="8.7109375" style="203" customWidth="1"/>
    <col min="15378" max="15378" width="13.28515625" style="203" customWidth="1"/>
    <col min="15379" max="15617" width="9.140625" style="203"/>
    <col min="15618" max="15618" width="17.28515625" style="203" customWidth="1"/>
    <col min="15619" max="15619" width="12.5703125" style="203" customWidth="1"/>
    <col min="15620" max="15620" width="13" style="203" customWidth="1"/>
    <col min="15621" max="15621" width="13.42578125" style="203" customWidth="1"/>
    <col min="15622" max="15622" width="19.5703125" style="203" customWidth="1"/>
    <col min="15623" max="15623" width="17.42578125" style="203" customWidth="1"/>
    <col min="15624" max="15624" width="19.5703125" style="203" customWidth="1"/>
    <col min="15625" max="15625" width="15.85546875" style="203" customWidth="1"/>
    <col min="15626" max="15626" width="11.42578125" style="203" customWidth="1"/>
    <col min="15627" max="15629" width="0" style="203" hidden="1" customWidth="1"/>
    <col min="15630" max="15630" width="14.42578125" style="203" customWidth="1"/>
    <col min="15631" max="15631" width="8.7109375" style="203" customWidth="1"/>
    <col min="15632" max="15632" width="13.28515625" style="203" customWidth="1"/>
    <col min="15633" max="15633" width="8.7109375" style="203" customWidth="1"/>
    <col min="15634" max="15634" width="13.28515625" style="203" customWidth="1"/>
    <col min="15635" max="15873" width="9.140625" style="203"/>
    <col min="15874" max="15874" width="17.28515625" style="203" customWidth="1"/>
    <col min="15875" max="15875" width="12.5703125" style="203" customWidth="1"/>
    <col min="15876" max="15876" width="13" style="203" customWidth="1"/>
    <col min="15877" max="15877" width="13.42578125" style="203" customWidth="1"/>
    <col min="15878" max="15878" width="19.5703125" style="203" customWidth="1"/>
    <col min="15879" max="15879" width="17.42578125" style="203" customWidth="1"/>
    <col min="15880" max="15880" width="19.5703125" style="203" customWidth="1"/>
    <col min="15881" max="15881" width="15.85546875" style="203" customWidth="1"/>
    <col min="15882" max="15882" width="11.42578125" style="203" customWidth="1"/>
    <col min="15883" max="15885" width="0" style="203" hidden="1" customWidth="1"/>
    <col min="15886" max="15886" width="14.42578125" style="203" customWidth="1"/>
    <col min="15887" max="15887" width="8.7109375" style="203" customWidth="1"/>
    <col min="15888" max="15888" width="13.28515625" style="203" customWidth="1"/>
    <col min="15889" max="15889" width="8.7109375" style="203" customWidth="1"/>
    <col min="15890" max="15890" width="13.28515625" style="203" customWidth="1"/>
    <col min="15891" max="16129" width="9.140625" style="203"/>
    <col min="16130" max="16130" width="17.28515625" style="203" customWidth="1"/>
    <col min="16131" max="16131" width="12.5703125" style="203" customWidth="1"/>
    <col min="16132" max="16132" width="13" style="203" customWidth="1"/>
    <col min="16133" max="16133" width="13.42578125" style="203" customWidth="1"/>
    <col min="16134" max="16134" width="19.5703125" style="203" customWidth="1"/>
    <col min="16135" max="16135" width="17.42578125" style="203" customWidth="1"/>
    <col min="16136" max="16136" width="19.5703125" style="203" customWidth="1"/>
    <col min="16137" max="16137" width="15.85546875" style="203" customWidth="1"/>
    <col min="16138" max="16138" width="11.42578125" style="203" customWidth="1"/>
    <col min="16139" max="16141" width="0" style="203" hidden="1" customWidth="1"/>
    <col min="16142" max="16142" width="14.42578125" style="203" customWidth="1"/>
    <col min="16143" max="16143" width="8.7109375" style="203" customWidth="1"/>
    <col min="16144" max="16144" width="13.28515625" style="203" customWidth="1"/>
    <col min="16145" max="16145" width="8.7109375" style="203" customWidth="1"/>
    <col min="16146" max="16146" width="13.28515625" style="203" customWidth="1"/>
    <col min="16147" max="16384" width="9.140625" style="203"/>
  </cols>
  <sheetData>
    <row r="2" spans="1:18" ht="21">
      <c r="A2" s="202" t="s">
        <v>0</v>
      </c>
    </row>
    <row r="3" spans="1:18">
      <c r="A3" s="204" t="str">
        <f>'[55]Air Bawah Tanah'!A3</f>
        <v>Bulan: Agustus 2019</v>
      </c>
    </row>
    <row r="4" spans="1:18">
      <c r="K4" s="203" t="s">
        <v>1</v>
      </c>
      <c r="L4" s="203" t="s">
        <v>2</v>
      </c>
    </row>
    <row r="5" spans="1:18" ht="32.25" customHeight="1">
      <c r="A5" s="205" t="s">
        <v>3</v>
      </c>
      <c r="B5" s="205" t="s">
        <v>4</v>
      </c>
      <c r="C5" s="205" t="s">
        <v>5</v>
      </c>
      <c r="D5" s="205" t="s">
        <v>25</v>
      </c>
      <c r="E5" s="206" t="s">
        <v>54</v>
      </c>
      <c r="F5" s="207" t="s">
        <v>7</v>
      </c>
      <c r="G5" s="208" t="s">
        <v>8</v>
      </c>
      <c r="H5" s="206" t="s">
        <v>10</v>
      </c>
      <c r="I5" s="206" t="s">
        <v>56</v>
      </c>
      <c r="K5" s="209">
        <v>3400</v>
      </c>
      <c r="L5" s="209">
        <v>12000</v>
      </c>
    </row>
    <row r="6" spans="1:18" ht="24.95" customHeight="1">
      <c r="A6" s="229" t="s">
        <v>61</v>
      </c>
      <c r="B6" s="230">
        <v>7.6</v>
      </c>
      <c r="C6" s="231">
        <v>31.5</v>
      </c>
      <c r="D6" s="266">
        <f>E6*1000/2678400</f>
        <v>2.2797192353643965</v>
      </c>
      <c r="E6" s="232">
        <v>6106</v>
      </c>
      <c r="F6" s="17">
        <v>7725</v>
      </c>
      <c r="G6" s="18">
        <v>310</v>
      </c>
      <c r="H6" s="213">
        <f t="shared" ref="H6:H11" si="0">(F6*3400)+(G6*5500)</f>
        <v>27970000</v>
      </c>
      <c r="I6" s="233">
        <f t="shared" ref="I6:I11" si="1">H6/E6</f>
        <v>4580.7402554864066</v>
      </c>
      <c r="K6" s="209">
        <f t="shared" ref="K6:K11" si="2">F6*$K$5</f>
        <v>26265000</v>
      </c>
      <c r="L6" s="209">
        <f>G6*$L$5</f>
        <v>3720000</v>
      </c>
      <c r="M6" s="209">
        <f>K6+L6</f>
        <v>29985000</v>
      </c>
    </row>
    <row r="7" spans="1:18" ht="24.95" customHeight="1">
      <c r="A7" s="229" t="s">
        <v>62</v>
      </c>
      <c r="B7" s="230">
        <v>7.3</v>
      </c>
      <c r="C7" s="231">
        <v>31.5</v>
      </c>
      <c r="D7" s="266">
        <f t="shared" ref="D7:D11" si="3">E7*1000/2678400</f>
        <v>4.8499103942652333</v>
      </c>
      <c r="E7" s="232">
        <v>12990</v>
      </c>
      <c r="F7" s="234">
        <v>7550</v>
      </c>
      <c r="G7" s="235">
        <v>230</v>
      </c>
      <c r="H7" s="213">
        <f t="shared" si="0"/>
        <v>26935000</v>
      </c>
      <c r="I7" s="233">
        <f t="shared" si="1"/>
        <v>2073.5180908391071</v>
      </c>
      <c r="K7" s="209">
        <f t="shared" si="2"/>
        <v>25670000</v>
      </c>
      <c r="L7" s="203">
        <v>0</v>
      </c>
      <c r="M7" s="209">
        <f>K7+L7</f>
        <v>25670000</v>
      </c>
      <c r="P7" s="215"/>
    </row>
    <row r="8" spans="1:18" ht="24.95" customHeight="1">
      <c r="A8" s="229" t="s">
        <v>63</v>
      </c>
      <c r="B8" s="230">
        <v>7.7</v>
      </c>
      <c r="C8" s="231">
        <v>27.8</v>
      </c>
      <c r="D8" s="266">
        <f t="shared" si="3"/>
        <v>75.495445041816012</v>
      </c>
      <c r="E8" s="232">
        <v>202207</v>
      </c>
      <c r="F8" s="234">
        <v>5600</v>
      </c>
      <c r="G8" s="236">
        <v>3400</v>
      </c>
      <c r="H8" s="213">
        <f t="shared" si="0"/>
        <v>37740000</v>
      </c>
      <c r="I8" s="233">
        <f t="shared" si="1"/>
        <v>186.64042293293505</v>
      </c>
      <c r="K8" s="209">
        <f t="shared" si="2"/>
        <v>19040000</v>
      </c>
      <c r="L8" s="209">
        <f>G8*$L$5</f>
        <v>40800000</v>
      </c>
      <c r="M8" s="209">
        <f>K8+L8</f>
        <v>59840000</v>
      </c>
      <c r="P8" s="215"/>
    </row>
    <row r="9" spans="1:18" ht="24.95" customHeight="1">
      <c r="A9" s="229" t="s">
        <v>64</v>
      </c>
      <c r="B9" s="230">
        <v>7.3</v>
      </c>
      <c r="C9" s="231">
        <v>24.3</v>
      </c>
      <c r="D9" s="266">
        <f t="shared" si="3"/>
        <v>38.035767622461172</v>
      </c>
      <c r="E9" s="232">
        <v>101875</v>
      </c>
      <c r="F9" s="234">
        <v>43975</v>
      </c>
      <c r="G9" s="236">
        <v>17600</v>
      </c>
      <c r="H9" s="213">
        <f t="shared" si="0"/>
        <v>246315000</v>
      </c>
      <c r="I9" s="233">
        <f t="shared" si="1"/>
        <v>2417.8159509202455</v>
      </c>
      <c r="K9" s="209">
        <f t="shared" si="2"/>
        <v>149515000</v>
      </c>
      <c r="L9" s="217">
        <v>0</v>
      </c>
      <c r="M9" s="209">
        <f>K9+L9</f>
        <v>149515000</v>
      </c>
      <c r="N9" s="215"/>
    </row>
    <row r="10" spans="1:18" ht="24.95" customHeight="1">
      <c r="A10" s="229" t="s">
        <v>65</v>
      </c>
      <c r="B10" s="230">
        <v>8.01</v>
      </c>
      <c r="C10" s="231">
        <v>24</v>
      </c>
      <c r="D10" s="266">
        <f t="shared" si="3"/>
        <v>19.131944444444443</v>
      </c>
      <c r="E10" s="237">
        <v>51243</v>
      </c>
      <c r="F10" s="234">
        <v>1800</v>
      </c>
      <c r="G10" s="236">
        <v>4200</v>
      </c>
      <c r="H10" s="213">
        <f t="shared" si="0"/>
        <v>29220000</v>
      </c>
      <c r="I10" s="233">
        <f t="shared" si="1"/>
        <v>570.22422574790698</v>
      </c>
      <c r="K10" s="209">
        <f t="shared" si="2"/>
        <v>6120000</v>
      </c>
      <c r="L10" s="217"/>
      <c r="M10" s="209"/>
      <c r="N10" s="215"/>
    </row>
    <row r="11" spans="1:18" ht="24.95" customHeight="1">
      <c r="A11" s="229" t="s">
        <v>66</v>
      </c>
      <c r="B11" s="230">
        <v>7.36</v>
      </c>
      <c r="C11" s="231">
        <v>23.1</v>
      </c>
      <c r="D11" s="266">
        <f t="shared" si="3"/>
        <v>21.163381123058542</v>
      </c>
      <c r="E11" s="237">
        <v>56684</v>
      </c>
      <c r="F11" s="238">
        <v>8750</v>
      </c>
      <c r="G11" s="239">
        <v>5200</v>
      </c>
      <c r="H11" s="213">
        <f t="shared" si="0"/>
        <v>58350000</v>
      </c>
      <c r="I11" s="233">
        <f t="shared" si="1"/>
        <v>1029.3910098087645</v>
      </c>
      <c r="K11" s="209">
        <f t="shared" si="2"/>
        <v>29750000</v>
      </c>
      <c r="L11" s="217"/>
      <c r="M11" s="209"/>
      <c r="N11" s="215"/>
    </row>
    <row r="12" spans="1:18" ht="24.95" customHeight="1">
      <c r="A12" s="36" t="s">
        <v>22</v>
      </c>
      <c r="B12" s="218">
        <f>AVERAGE(B6:B11)</f>
        <v>7.544999999999999</v>
      </c>
      <c r="C12" s="218">
        <f>AVERAGE(C6:C11)</f>
        <v>27.033333333333331</v>
      </c>
      <c r="D12" s="218">
        <f>AVERAGE(D6:D11)</f>
        <v>26.826027976901631</v>
      </c>
      <c r="E12" s="39">
        <f>SUM(E6:E11)</f>
        <v>431105</v>
      </c>
      <c r="F12" s="39">
        <f>SUM(F6:F11)</f>
        <v>75400</v>
      </c>
      <c r="G12" s="39">
        <f>SUM(G6:G11)</f>
        <v>30940</v>
      </c>
      <c r="H12" s="219">
        <f>SUM(H6:H11)</f>
        <v>426530000</v>
      </c>
      <c r="I12" s="219">
        <f>SUM(I6:I11)</f>
        <v>10858.329955735364</v>
      </c>
    </row>
    <row r="13" spans="1:18">
      <c r="M13" s="182"/>
      <c r="R13" s="43"/>
    </row>
    <row r="14" spans="1:18">
      <c r="E14" s="228"/>
      <c r="F14" s="228"/>
      <c r="R14" s="215"/>
    </row>
  </sheetData>
  <sheetProtection selectLockedCells="1" selectUnlockedCells="1"/>
  <pageMargins left="0.7" right="0.7" top="0.75" bottom="0.75" header="0.51180555555555551" footer="0.51180555555555551"/>
  <pageSetup firstPageNumber="0" orientation="portrait" horizontalDpi="300" verticalDpi="300" r:id="rId1"/>
  <headerFooter alignWithMargins="0"/>
  <legacy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2:R14"/>
  <sheetViews>
    <sheetView zoomScaleNormal="100" workbookViewId="0">
      <selection activeCell="C19" sqref="C19"/>
    </sheetView>
  </sheetViews>
  <sheetFormatPr defaultRowHeight="15"/>
  <cols>
    <col min="1" max="1" width="17.28515625" style="203" customWidth="1"/>
    <col min="2" max="2" width="12.5703125" style="203" customWidth="1"/>
    <col min="3" max="3" width="13" style="203" customWidth="1"/>
    <col min="4" max="4" width="18" style="203" bestFit="1" customWidth="1"/>
    <col min="5" max="5" width="13.42578125" style="203" customWidth="1"/>
    <col min="6" max="6" width="19.5703125" style="203" customWidth="1"/>
    <col min="7" max="7" width="17.42578125" style="203" customWidth="1"/>
    <col min="8" max="8" width="19.5703125" style="203" customWidth="1"/>
    <col min="9" max="9" width="15.85546875" style="203" customWidth="1"/>
    <col min="10" max="10" width="11.42578125" style="203" customWidth="1"/>
    <col min="11" max="13" width="0" style="203" hidden="1" customWidth="1"/>
    <col min="14" max="14" width="14.42578125" style="203" customWidth="1"/>
    <col min="15" max="15" width="8.7109375" style="203" customWidth="1"/>
    <col min="16" max="16" width="13.28515625" style="203" customWidth="1"/>
    <col min="17" max="17" width="8.7109375" style="203" customWidth="1"/>
    <col min="18" max="18" width="13.28515625" style="203" customWidth="1"/>
    <col min="19" max="257" width="9.140625" style="203"/>
    <col min="258" max="258" width="17.28515625" style="203" customWidth="1"/>
    <col min="259" max="259" width="12.5703125" style="203" customWidth="1"/>
    <col min="260" max="260" width="13" style="203" customWidth="1"/>
    <col min="261" max="261" width="13.42578125" style="203" customWidth="1"/>
    <col min="262" max="262" width="19.5703125" style="203" customWidth="1"/>
    <col min="263" max="263" width="17.42578125" style="203" customWidth="1"/>
    <col min="264" max="264" width="19.5703125" style="203" customWidth="1"/>
    <col min="265" max="265" width="15.85546875" style="203" customWidth="1"/>
    <col min="266" max="266" width="11.42578125" style="203" customWidth="1"/>
    <col min="267" max="269" width="0" style="203" hidden="1" customWidth="1"/>
    <col min="270" max="270" width="14.42578125" style="203" customWidth="1"/>
    <col min="271" max="271" width="8.7109375" style="203" customWidth="1"/>
    <col min="272" max="272" width="13.28515625" style="203" customWidth="1"/>
    <col min="273" max="273" width="8.7109375" style="203" customWidth="1"/>
    <col min="274" max="274" width="13.28515625" style="203" customWidth="1"/>
    <col min="275" max="513" width="9.140625" style="203"/>
    <col min="514" max="514" width="17.28515625" style="203" customWidth="1"/>
    <col min="515" max="515" width="12.5703125" style="203" customWidth="1"/>
    <col min="516" max="516" width="13" style="203" customWidth="1"/>
    <col min="517" max="517" width="13.42578125" style="203" customWidth="1"/>
    <col min="518" max="518" width="19.5703125" style="203" customWidth="1"/>
    <col min="519" max="519" width="17.42578125" style="203" customWidth="1"/>
    <col min="520" max="520" width="19.5703125" style="203" customWidth="1"/>
    <col min="521" max="521" width="15.85546875" style="203" customWidth="1"/>
    <col min="522" max="522" width="11.42578125" style="203" customWidth="1"/>
    <col min="523" max="525" width="0" style="203" hidden="1" customWidth="1"/>
    <col min="526" max="526" width="14.42578125" style="203" customWidth="1"/>
    <col min="527" max="527" width="8.7109375" style="203" customWidth="1"/>
    <col min="528" max="528" width="13.28515625" style="203" customWidth="1"/>
    <col min="529" max="529" width="8.7109375" style="203" customWidth="1"/>
    <col min="530" max="530" width="13.28515625" style="203" customWidth="1"/>
    <col min="531" max="769" width="9.140625" style="203"/>
    <col min="770" max="770" width="17.28515625" style="203" customWidth="1"/>
    <col min="771" max="771" width="12.5703125" style="203" customWidth="1"/>
    <col min="772" max="772" width="13" style="203" customWidth="1"/>
    <col min="773" max="773" width="13.42578125" style="203" customWidth="1"/>
    <col min="774" max="774" width="19.5703125" style="203" customWidth="1"/>
    <col min="775" max="775" width="17.42578125" style="203" customWidth="1"/>
    <col min="776" max="776" width="19.5703125" style="203" customWidth="1"/>
    <col min="777" max="777" width="15.85546875" style="203" customWidth="1"/>
    <col min="778" max="778" width="11.42578125" style="203" customWidth="1"/>
    <col min="779" max="781" width="0" style="203" hidden="1" customWidth="1"/>
    <col min="782" max="782" width="14.42578125" style="203" customWidth="1"/>
    <col min="783" max="783" width="8.7109375" style="203" customWidth="1"/>
    <col min="784" max="784" width="13.28515625" style="203" customWidth="1"/>
    <col min="785" max="785" width="8.7109375" style="203" customWidth="1"/>
    <col min="786" max="786" width="13.28515625" style="203" customWidth="1"/>
    <col min="787" max="1025" width="9.140625" style="203"/>
    <col min="1026" max="1026" width="17.28515625" style="203" customWidth="1"/>
    <col min="1027" max="1027" width="12.5703125" style="203" customWidth="1"/>
    <col min="1028" max="1028" width="13" style="203" customWidth="1"/>
    <col min="1029" max="1029" width="13.42578125" style="203" customWidth="1"/>
    <col min="1030" max="1030" width="19.5703125" style="203" customWidth="1"/>
    <col min="1031" max="1031" width="17.42578125" style="203" customWidth="1"/>
    <col min="1032" max="1032" width="19.5703125" style="203" customWidth="1"/>
    <col min="1033" max="1033" width="15.85546875" style="203" customWidth="1"/>
    <col min="1034" max="1034" width="11.42578125" style="203" customWidth="1"/>
    <col min="1035" max="1037" width="0" style="203" hidden="1" customWidth="1"/>
    <col min="1038" max="1038" width="14.42578125" style="203" customWidth="1"/>
    <col min="1039" max="1039" width="8.7109375" style="203" customWidth="1"/>
    <col min="1040" max="1040" width="13.28515625" style="203" customWidth="1"/>
    <col min="1041" max="1041" width="8.7109375" style="203" customWidth="1"/>
    <col min="1042" max="1042" width="13.28515625" style="203" customWidth="1"/>
    <col min="1043" max="1281" width="9.140625" style="203"/>
    <col min="1282" max="1282" width="17.28515625" style="203" customWidth="1"/>
    <col min="1283" max="1283" width="12.5703125" style="203" customWidth="1"/>
    <col min="1284" max="1284" width="13" style="203" customWidth="1"/>
    <col min="1285" max="1285" width="13.42578125" style="203" customWidth="1"/>
    <col min="1286" max="1286" width="19.5703125" style="203" customWidth="1"/>
    <col min="1287" max="1287" width="17.42578125" style="203" customWidth="1"/>
    <col min="1288" max="1288" width="19.5703125" style="203" customWidth="1"/>
    <col min="1289" max="1289" width="15.85546875" style="203" customWidth="1"/>
    <col min="1290" max="1290" width="11.42578125" style="203" customWidth="1"/>
    <col min="1291" max="1293" width="0" style="203" hidden="1" customWidth="1"/>
    <col min="1294" max="1294" width="14.42578125" style="203" customWidth="1"/>
    <col min="1295" max="1295" width="8.7109375" style="203" customWidth="1"/>
    <col min="1296" max="1296" width="13.28515625" style="203" customWidth="1"/>
    <col min="1297" max="1297" width="8.7109375" style="203" customWidth="1"/>
    <col min="1298" max="1298" width="13.28515625" style="203" customWidth="1"/>
    <col min="1299" max="1537" width="9.140625" style="203"/>
    <col min="1538" max="1538" width="17.28515625" style="203" customWidth="1"/>
    <col min="1539" max="1539" width="12.5703125" style="203" customWidth="1"/>
    <col min="1540" max="1540" width="13" style="203" customWidth="1"/>
    <col min="1541" max="1541" width="13.42578125" style="203" customWidth="1"/>
    <col min="1542" max="1542" width="19.5703125" style="203" customWidth="1"/>
    <col min="1543" max="1543" width="17.42578125" style="203" customWidth="1"/>
    <col min="1544" max="1544" width="19.5703125" style="203" customWidth="1"/>
    <col min="1545" max="1545" width="15.85546875" style="203" customWidth="1"/>
    <col min="1546" max="1546" width="11.42578125" style="203" customWidth="1"/>
    <col min="1547" max="1549" width="0" style="203" hidden="1" customWidth="1"/>
    <col min="1550" max="1550" width="14.42578125" style="203" customWidth="1"/>
    <col min="1551" max="1551" width="8.7109375" style="203" customWidth="1"/>
    <col min="1552" max="1552" width="13.28515625" style="203" customWidth="1"/>
    <col min="1553" max="1553" width="8.7109375" style="203" customWidth="1"/>
    <col min="1554" max="1554" width="13.28515625" style="203" customWidth="1"/>
    <col min="1555" max="1793" width="9.140625" style="203"/>
    <col min="1794" max="1794" width="17.28515625" style="203" customWidth="1"/>
    <col min="1795" max="1795" width="12.5703125" style="203" customWidth="1"/>
    <col min="1796" max="1796" width="13" style="203" customWidth="1"/>
    <col min="1797" max="1797" width="13.42578125" style="203" customWidth="1"/>
    <col min="1798" max="1798" width="19.5703125" style="203" customWidth="1"/>
    <col min="1799" max="1799" width="17.42578125" style="203" customWidth="1"/>
    <col min="1800" max="1800" width="19.5703125" style="203" customWidth="1"/>
    <col min="1801" max="1801" width="15.85546875" style="203" customWidth="1"/>
    <col min="1802" max="1802" width="11.42578125" style="203" customWidth="1"/>
    <col min="1803" max="1805" width="0" style="203" hidden="1" customWidth="1"/>
    <col min="1806" max="1806" width="14.42578125" style="203" customWidth="1"/>
    <col min="1807" max="1807" width="8.7109375" style="203" customWidth="1"/>
    <col min="1808" max="1808" width="13.28515625" style="203" customWidth="1"/>
    <col min="1809" max="1809" width="8.7109375" style="203" customWidth="1"/>
    <col min="1810" max="1810" width="13.28515625" style="203" customWidth="1"/>
    <col min="1811" max="2049" width="9.140625" style="203"/>
    <col min="2050" max="2050" width="17.28515625" style="203" customWidth="1"/>
    <col min="2051" max="2051" width="12.5703125" style="203" customWidth="1"/>
    <col min="2052" max="2052" width="13" style="203" customWidth="1"/>
    <col min="2053" max="2053" width="13.42578125" style="203" customWidth="1"/>
    <col min="2054" max="2054" width="19.5703125" style="203" customWidth="1"/>
    <col min="2055" max="2055" width="17.42578125" style="203" customWidth="1"/>
    <col min="2056" max="2056" width="19.5703125" style="203" customWidth="1"/>
    <col min="2057" max="2057" width="15.85546875" style="203" customWidth="1"/>
    <col min="2058" max="2058" width="11.42578125" style="203" customWidth="1"/>
    <col min="2059" max="2061" width="0" style="203" hidden="1" customWidth="1"/>
    <col min="2062" max="2062" width="14.42578125" style="203" customWidth="1"/>
    <col min="2063" max="2063" width="8.7109375" style="203" customWidth="1"/>
    <col min="2064" max="2064" width="13.28515625" style="203" customWidth="1"/>
    <col min="2065" max="2065" width="8.7109375" style="203" customWidth="1"/>
    <col min="2066" max="2066" width="13.28515625" style="203" customWidth="1"/>
    <col min="2067" max="2305" width="9.140625" style="203"/>
    <col min="2306" max="2306" width="17.28515625" style="203" customWidth="1"/>
    <col min="2307" max="2307" width="12.5703125" style="203" customWidth="1"/>
    <col min="2308" max="2308" width="13" style="203" customWidth="1"/>
    <col min="2309" max="2309" width="13.42578125" style="203" customWidth="1"/>
    <col min="2310" max="2310" width="19.5703125" style="203" customWidth="1"/>
    <col min="2311" max="2311" width="17.42578125" style="203" customWidth="1"/>
    <col min="2312" max="2312" width="19.5703125" style="203" customWidth="1"/>
    <col min="2313" max="2313" width="15.85546875" style="203" customWidth="1"/>
    <col min="2314" max="2314" width="11.42578125" style="203" customWidth="1"/>
    <col min="2315" max="2317" width="0" style="203" hidden="1" customWidth="1"/>
    <col min="2318" max="2318" width="14.42578125" style="203" customWidth="1"/>
    <col min="2319" max="2319" width="8.7109375" style="203" customWidth="1"/>
    <col min="2320" max="2320" width="13.28515625" style="203" customWidth="1"/>
    <col min="2321" max="2321" width="8.7109375" style="203" customWidth="1"/>
    <col min="2322" max="2322" width="13.28515625" style="203" customWidth="1"/>
    <col min="2323" max="2561" width="9.140625" style="203"/>
    <col min="2562" max="2562" width="17.28515625" style="203" customWidth="1"/>
    <col min="2563" max="2563" width="12.5703125" style="203" customWidth="1"/>
    <col min="2564" max="2564" width="13" style="203" customWidth="1"/>
    <col min="2565" max="2565" width="13.42578125" style="203" customWidth="1"/>
    <col min="2566" max="2566" width="19.5703125" style="203" customWidth="1"/>
    <col min="2567" max="2567" width="17.42578125" style="203" customWidth="1"/>
    <col min="2568" max="2568" width="19.5703125" style="203" customWidth="1"/>
    <col min="2569" max="2569" width="15.85546875" style="203" customWidth="1"/>
    <col min="2570" max="2570" width="11.42578125" style="203" customWidth="1"/>
    <col min="2571" max="2573" width="0" style="203" hidden="1" customWidth="1"/>
    <col min="2574" max="2574" width="14.42578125" style="203" customWidth="1"/>
    <col min="2575" max="2575" width="8.7109375" style="203" customWidth="1"/>
    <col min="2576" max="2576" width="13.28515625" style="203" customWidth="1"/>
    <col min="2577" max="2577" width="8.7109375" style="203" customWidth="1"/>
    <col min="2578" max="2578" width="13.28515625" style="203" customWidth="1"/>
    <col min="2579" max="2817" width="9.140625" style="203"/>
    <col min="2818" max="2818" width="17.28515625" style="203" customWidth="1"/>
    <col min="2819" max="2819" width="12.5703125" style="203" customWidth="1"/>
    <col min="2820" max="2820" width="13" style="203" customWidth="1"/>
    <col min="2821" max="2821" width="13.42578125" style="203" customWidth="1"/>
    <col min="2822" max="2822" width="19.5703125" style="203" customWidth="1"/>
    <col min="2823" max="2823" width="17.42578125" style="203" customWidth="1"/>
    <col min="2824" max="2824" width="19.5703125" style="203" customWidth="1"/>
    <col min="2825" max="2825" width="15.85546875" style="203" customWidth="1"/>
    <col min="2826" max="2826" width="11.42578125" style="203" customWidth="1"/>
    <col min="2827" max="2829" width="0" style="203" hidden="1" customWidth="1"/>
    <col min="2830" max="2830" width="14.42578125" style="203" customWidth="1"/>
    <col min="2831" max="2831" width="8.7109375" style="203" customWidth="1"/>
    <col min="2832" max="2832" width="13.28515625" style="203" customWidth="1"/>
    <col min="2833" max="2833" width="8.7109375" style="203" customWidth="1"/>
    <col min="2834" max="2834" width="13.28515625" style="203" customWidth="1"/>
    <col min="2835" max="3073" width="9.140625" style="203"/>
    <col min="3074" max="3074" width="17.28515625" style="203" customWidth="1"/>
    <col min="3075" max="3075" width="12.5703125" style="203" customWidth="1"/>
    <col min="3076" max="3076" width="13" style="203" customWidth="1"/>
    <col min="3077" max="3077" width="13.42578125" style="203" customWidth="1"/>
    <col min="3078" max="3078" width="19.5703125" style="203" customWidth="1"/>
    <col min="3079" max="3079" width="17.42578125" style="203" customWidth="1"/>
    <col min="3080" max="3080" width="19.5703125" style="203" customWidth="1"/>
    <col min="3081" max="3081" width="15.85546875" style="203" customWidth="1"/>
    <col min="3082" max="3082" width="11.42578125" style="203" customWidth="1"/>
    <col min="3083" max="3085" width="0" style="203" hidden="1" customWidth="1"/>
    <col min="3086" max="3086" width="14.42578125" style="203" customWidth="1"/>
    <col min="3087" max="3087" width="8.7109375" style="203" customWidth="1"/>
    <col min="3088" max="3088" width="13.28515625" style="203" customWidth="1"/>
    <col min="3089" max="3089" width="8.7109375" style="203" customWidth="1"/>
    <col min="3090" max="3090" width="13.28515625" style="203" customWidth="1"/>
    <col min="3091" max="3329" width="9.140625" style="203"/>
    <col min="3330" max="3330" width="17.28515625" style="203" customWidth="1"/>
    <col min="3331" max="3331" width="12.5703125" style="203" customWidth="1"/>
    <col min="3332" max="3332" width="13" style="203" customWidth="1"/>
    <col min="3333" max="3333" width="13.42578125" style="203" customWidth="1"/>
    <col min="3334" max="3334" width="19.5703125" style="203" customWidth="1"/>
    <col min="3335" max="3335" width="17.42578125" style="203" customWidth="1"/>
    <col min="3336" max="3336" width="19.5703125" style="203" customWidth="1"/>
    <col min="3337" max="3337" width="15.85546875" style="203" customWidth="1"/>
    <col min="3338" max="3338" width="11.42578125" style="203" customWidth="1"/>
    <col min="3339" max="3341" width="0" style="203" hidden="1" customWidth="1"/>
    <col min="3342" max="3342" width="14.42578125" style="203" customWidth="1"/>
    <col min="3343" max="3343" width="8.7109375" style="203" customWidth="1"/>
    <col min="3344" max="3344" width="13.28515625" style="203" customWidth="1"/>
    <col min="3345" max="3345" width="8.7109375" style="203" customWidth="1"/>
    <col min="3346" max="3346" width="13.28515625" style="203" customWidth="1"/>
    <col min="3347" max="3585" width="9.140625" style="203"/>
    <col min="3586" max="3586" width="17.28515625" style="203" customWidth="1"/>
    <col min="3587" max="3587" width="12.5703125" style="203" customWidth="1"/>
    <col min="3588" max="3588" width="13" style="203" customWidth="1"/>
    <col min="3589" max="3589" width="13.42578125" style="203" customWidth="1"/>
    <col min="3590" max="3590" width="19.5703125" style="203" customWidth="1"/>
    <col min="3591" max="3591" width="17.42578125" style="203" customWidth="1"/>
    <col min="3592" max="3592" width="19.5703125" style="203" customWidth="1"/>
    <col min="3593" max="3593" width="15.85546875" style="203" customWidth="1"/>
    <col min="3594" max="3594" width="11.42578125" style="203" customWidth="1"/>
    <col min="3595" max="3597" width="0" style="203" hidden="1" customWidth="1"/>
    <col min="3598" max="3598" width="14.42578125" style="203" customWidth="1"/>
    <col min="3599" max="3599" width="8.7109375" style="203" customWidth="1"/>
    <col min="3600" max="3600" width="13.28515625" style="203" customWidth="1"/>
    <col min="3601" max="3601" width="8.7109375" style="203" customWidth="1"/>
    <col min="3602" max="3602" width="13.28515625" style="203" customWidth="1"/>
    <col min="3603" max="3841" width="9.140625" style="203"/>
    <col min="3842" max="3842" width="17.28515625" style="203" customWidth="1"/>
    <col min="3843" max="3843" width="12.5703125" style="203" customWidth="1"/>
    <col min="3844" max="3844" width="13" style="203" customWidth="1"/>
    <col min="3845" max="3845" width="13.42578125" style="203" customWidth="1"/>
    <col min="3846" max="3846" width="19.5703125" style="203" customWidth="1"/>
    <col min="3847" max="3847" width="17.42578125" style="203" customWidth="1"/>
    <col min="3848" max="3848" width="19.5703125" style="203" customWidth="1"/>
    <col min="3849" max="3849" width="15.85546875" style="203" customWidth="1"/>
    <col min="3850" max="3850" width="11.42578125" style="203" customWidth="1"/>
    <col min="3851" max="3853" width="0" style="203" hidden="1" customWidth="1"/>
    <col min="3854" max="3854" width="14.42578125" style="203" customWidth="1"/>
    <col min="3855" max="3855" width="8.7109375" style="203" customWidth="1"/>
    <col min="3856" max="3856" width="13.28515625" style="203" customWidth="1"/>
    <col min="3857" max="3857" width="8.7109375" style="203" customWidth="1"/>
    <col min="3858" max="3858" width="13.28515625" style="203" customWidth="1"/>
    <col min="3859" max="4097" width="9.140625" style="203"/>
    <col min="4098" max="4098" width="17.28515625" style="203" customWidth="1"/>
    <col min="4099" max="4099" width="12.5703125" style="203" customWidth="1"/>
    <col min="4100" max="4100" width="13" style="203" customWidth="1"/>
    <col min="4101" max="4101" width="13.42578125" style="203" customWidth="1"/>
    <col min="4102" max="4102" width="19.5703125" style="203" customWidth="1"/>
    <col min="4103" max="4103" width="17.42578125" style="203" customWidth="1"/>
    <col min="4104" max="4104" width="19.5703125" style="203" customWidth="1"/>
    <col min="4105" max="4105" width="15.85546875" style="203" customWidth="1"/>
    <col min="4106" max="4106" width="11.42578125" style="203" customWidth="1"/>
    <col min="4107" max="4109" width="0" style="203" hidden="1" customWidth="1"/>
    <col min="4110" max="4110" width="14.42578125" style="203" customWidth="1"/>
    <col min="4111" max="4111" width="8.7109375" style="203" customWidth="1"/>
    <col min="4112" max="4112" width="13.28515625" style="203" customWidth="1"/>
    <col min="4113" max="4113" width="8.7109375" style="203" customWidth="1"/>
    <col min="4114" max="4114" width="13.28515625" style="203" customWidth="1"/>
    <col min="4115" max="4353" width="9.140625" style="203"/>
    <col min="4354" max="4354" width="17.28515625" style="203" customWidth="1"/>
    <col min="4355" max="4355" width="12.5703125" style="203" customWidth="1"/>
    <col min="4356" max="4356" width="13" style="203" customWidth="1"/>
    <col min="4357" max="4357" width="13.42578125" style="203" customWidth="1"/>
    <col min="4358" max="4358" width="19.5703125" style="203" customWidth="1"/>
    <col min="4359" max="4359" width="17.42578125" style="203" customWidth="1"/>
    <col min="4360" max="4360" width="19.5703125" style="203" customWidth="1"/>
    <col min="4361" max="4361" width="15.85546875" style="203" customWidth="1"/>
    <col min="4362" max="4362" width="11.42578125" style="203" customWidth="1"/>
    <col min="4363" max="4365" width="0" style="203" hidden="1" customWidth="1"/>
    <col min="4366" max="4366" width="14.42578125" style="203" customWidth="1"/>
    <col min="4367" max="4367" width="8.7109375" style="203" customWidth="1"/>
    <col min="4368" max="4368" width="13.28515625" style="203" customWidth="1"/>
    <col min="4369" max="4369" width="8.7109375" style="203" customWidth="1"/>
    <col min="4370" max="4370" width="13.28515625" style="203" customWidth="1"/>
    <col min="4371" max="4609" width="9.140625" style="203"/>
    <col min="4610" max="4610" width="17.28515625" style="203" customWidth="1"/>
    <col min="4611" max="4611" width="12.5703125" style="203" customWidth="1"/>
    <col min="4612" max="4612" width="13" style="203" customWidth="1"/>
    <col min="4613" max="4613" width="13.42578125" style="203" customWidth="1"/>
    <col min="4614" max="4614" width="19.5703125" style="203" customWidth="1"/>
    <col min="4615" max="4615" width="17.42578125" style="203" customWidth="1"/>
    <col min="4616" max="4616" width="19.5703125" style="203" customWidth="1"/>
    <col min="4617" max="4617" width="15.85546875" style="203" customWidth="1"/>
    <col min="4618" max="4618" width="11.42578125" style="203" customWidth="1"/>
    <col min="4619" max="4621" width="0" style="203" hidden="1" customWidth="1"/>
    <col min="4622" max="4622" width="14.42578125" style="203" customWidth="1"/>
    <col min="4623" max="4623" width="8.7109375" style="203" customWidth="1"/>
    <col min="4624" max="4624" width="13.28515625" style="203" customWidth="1"/>
    <col min="4625" max="4625" width="8.7109375" style="203" customWidth="1"/>
    <col min="4626" max="4626" width="13.28515625" style="203" customWidth="1"/>
    <col min="4627" max="4865" width="9.140625" style="203"/>
    <col min="4866" max="4866" width="17.28515625" style="203" customWidth="1"/>
    <col min="4867" max="4867" width="12.5703125" style="203" customWidth="1"/>
    <col min="4868" max="4868" width="13" style="203" customWidth="1"/>
    <col min="4869" max="4869" width="13.42578125" style="203" customWidth="1"/>
    <col min="4870" max="4870" width="19.5703125" style="203" customWidth="1"/>
    <col min="4871" max="4871" width="17.42578125" style="203" customWidth="1"/>
    <col min="4872" max="4872" width="19.5703125" style="203" customWidth="1"/>
    <col min="4873" max="4873" width="15.85546875" style="203" customWidth="1"/>
    <col min="4874" max="4874" width="11.42578125" style="203" customWidth="1"/>
    <col min="4875" max="4877" width="0" style="203" hidden="1" customWidth="1"/>
    <col min="4878" max="4878" width="14.42578125" style="203" customWidth="1"/>
    <col min="4879" max="4879" width="8.7109375" style="203" customWidth="1"/>
    <col min="4880" max="4880" width="13.28515625" style="203" customWidth="1"/>
    <col min="4881" max="4881" width="8.7109375" style="203" customWidth="1"/>
    <col min="4882" max="4882" width="13.28515625" style="203" customWidth="1"/>
    <col min="4883" max="5121" width="9.140625" style="203"/>
    <col min="5122" max="5122" width="17.28515625" style="203" customWidth="1"/>
    <col min="5123" max="5123" width="12.5703125" style="203" customWidth="1"/>
    <col min="5124" max="5124" width="13" style="203" customWidth="1"/>
    <col min="5125" max="5125" width="13.42578125" style="203" customWidth="1"/>
    <col min="5126" max="5126" width="19.5703125" style="203" customWidth="1"/>
    <col min="5127" max="5127" width="17.42578125" style="203" customWidth="1"/>
    <col min="5128" max="5128" width="19.5703125" style="203" customWidth="1"/>
    <col min="5129" max="5129" width="15.85546875" style="203" customWidth="1"/>
    <col min="5130" max="5130" width="11.42578125" style="203" customWidth="1"/>
    <col min="5131" max="5133" width="0" style="203" hidden="1" customWidth="1"/>
    <col min="5134" max="5134" width="14.42578125" style="203" customWidth="1"/>
    <col min="5135" max="5135" width="8.7109375" style="203" customWidth="1"/>
    <col min="5136" max="5136" width="13.28515625" style="203" customWidth="1"/>
    <col min="5137" max="5137" width="8.7109375" style="203" customWidth="1"/>
    <col min="5138" max="5138" width="13.28515625" style="203" customWidth="1"/>
    <col min="5139" max="5377" width="9.140625" style="203"/>
    <col min="5378" max="5378" width="17.28515625" style="203" customWidth="1"/>
    <col min="5379" max="5379" width="12.5703125" style="203" customWidth="1"/>
    <col min="5380" max="5380" width="13" style="203" customWidth="1"/>
    <col min="5381" max="5381" width="13.42578125" style="203" customWidth="1"/>
    <col min="5382" max="5382" width="19.5703125" style="203" customWidth="1"/>
    <col min="5383" max="5383" width="17.42578125" style="203" customWidth="1"/>
    <col min="5384" max="5384" width="19.5703125" style="203" customWidth="1"/>
    <col min="5385" max="5385" width="15.85546875" style="203" customWidth="1"/>
    <col min="5386" max="5386" width="11.42578125" style="203" customWidth="1"/>
    <col min="5387" max="5389" width="0" style="203" hidden="1" customWidth="1"/>
    <col min="5390" max="5390" width="14.42578125" style="203" customWidth="1"/>
    <col min="5391" max="5391" width="8.7109375" style="203" customWidth="1"/>
    <col min="5392" max="5392" width="13.28515625" style="203" customWidth="1"/>
    <col min="5393" max="5393" width="8.7109375" style="203" customWidth="1"/>
    <col min="5394" max="5394" width="13.28515625" style="203" customWidth="1"/>
    <col min="5395" max="5633" width="9.140625" style="203"/>
    <col min="5634" max="5634" width="17.28515625" style="203" customWidth="1"/>
    <col min="5635" max="5635" width="12.5703125" style="203" customWidth="1"/>
    <col min="5636" max="5636" width="13" style="203" customWidth="1"/>
    <col min="5637" max="5637" width="13.42578125" style="203" customWidth="1"/>
    <col min="5638" max="5638" width="19.5703125" style="203" customWidth="1"/>
    <col min="5639" max="5639" width="17.42578125" style="203" customWidth="1"/>
    <col min="5640" max="5640" width="19.5703125" style="203" customWidth="1"/>
    <col min="5641" max="5641" width="15.85546875" style="203" customWidth="1"/>
    <col min="5642" max="5642" width="11.42578125" style="203" customWidth="1"/>
    <col min="5643" max="5645" width="0" style="203" hidden="1" customWidth="1"/>
    <col min="5646" max="5646" width="14.42578125" style="203" customWidth="1"/>
    <col min="5647" max="5647" width="8.7109375" style="203" customWidth="1"/>
    <col min="5648" max="5648" width="13.28515625" style="203" customWidth="1"/>
    <col min="5649" max="5649" width="8.7109375" style="203" customWidth="1"/>
    <col min="5650" max="5650" width="13.28515625" style="203" customWidth="1"/>
    <col min="5651" max="5889" width="9.140625" style="203"/>
    <col min="5890" max="5890" width="17.28515625" style="203" customWidth="1"/>
    <col min="5891" max="5891" width="12.5703125" style="203" customWidth="1"/>
    <col min="5892" max="5892" width="13" style="203" customWidth="1"/>
    <col min="5893" max="5893" width="13.42578125" style="203" customWidth="1"/>
    <col min="5894" max="5894" width="19.5703125" style="203" customWidth="1"/>
    <col min="5895" max="5895" width="17.42578125" style="203" customWidth="1"/>
    <col min="5896" max="5896" width="19.5703125" style="203" customWidth="1"/>
    <col min="5897" max="5897" width="15.85546875" style="203" customWidth="1"/>
    <col min="5898" max="5898" width="11.42578125" style="203" customWidth="1"/>
    <col min="5899" max="5901" width="0" style="203" hidden="1" customWidth="1"/>
    <col min="5902" max="5902" width="14.42578125" style="203" customWidth="1"/>
    <col min="5903" max="5903" width="8.7109375" style="203" customWidth="1"/>
    <col min="5904" max="5904" width="13.28515625" style="203" customWidth="1"/>
    <col min="5905" max="5905" width="8.7109375" style="203" customWidth="1"/>
    <col min="5906" max="5906" width="13.28515625" style="203" customWidth="1"/>
    <col min="5907" max="6145" width="9.140625" style="203"/>
    <col min="6146" max="6146" width="17.28515625" style="203" customWidth="1"/>
    <col min="6147" max="6147" width="12.5703125" style="203" customWidth="1"/>
    <col min="6148" max="6148" width="13" style="203" customWidth="1"/>
    <col min="6149" max="6149" width="13.42578125" style="203" customWidth="1"/>
    <col min="6150" max="6150" width="19.5703125" style="203" customWidth="1"/>
    <col min="6151" max="6151" width="17.42578125" style="203" customWidth="1"/>
    <col min="6152" max="6152" width="19.5703125" style="203" customWidth="1"/>
    <col min="6153" max="6153" width="15.85546875" style="203" customWidth="1"/>
    <col min="6154" max="6154" width="11.42578125" style="203" customWidth="1"/>
    <col min="6155" max="6157" width="0" style="203" hidden="1" customWidth="1"/>
    <col min="6158" max="6158" width="14.42578125" style="203" customWidth="1"/>
    <col min="6159" max="6159" width="8.7109375" style="203" customWidth="1"/>
    <col min="6160" max="6160" width="13.28515625" style="203" customWidth="1"/>
    <col min="6161" max="6161" width="8.7109375" style="203" customWidth="1"/>
    <col min="6162" max="6162" width="13.28515625" style="203" customWidth="1"/>
    <col min="6163" max="6401" width="9.140625" style="203"/>
    <col min="6402" max="6402" width="17.28515625" style="203" customWidth="1"/>
    <col min="6403" max="6403" width="12.5703125" style="203" customWidth="1"/>
    <col min="6404" max="6404" width="13" style="203" customWidth="1"/>
    <col min="6405" max="6405" width="13.42578125" style="203" customWidth="1"/>
    <col min="6406" max="6406" width="19.5703125" style="203" customWidth="1"/>
    <col min="6407" max="6407" width="17.42578125" style="203" customWidth="1"/>
    <col min="6408" max="6408" width="19.5703125" style="203" customWidth="1"/>
    <col min="6409" max="6409" width="15.85546875" style="203" customWidth="1"/>
    <col min="6410" max="6410" width="11.42578125" style="203" customWidth="1"/>
    <col min="6411" max="6413" width="0" style="203" hidden="1" customWidth="1"/>
    <col min="6414" max="6414" width="14.42578125" style="203" customWidth="1"/>
    <col min="6415" max="6415" width="8.7109375" style="203" customWidth="1"/>
    <col min="6416" max="6416" width="13.28515625" style="203" customWidth="1"/>
    <col min="6417" max="6417" width="8.7109375" style="203" customWidth="1"/>
    <col min="6418" max="6418" width="13.28515625" style="203" customWidth="1"/>
    <col min="6419" max="6657" width="9.140625" style="203"/>
    <col min="6658" max="6658" width="17.28515625" style="203" customWidth="1"/>
    <col min="6659" max="6659" width="12.5703125" style="203" customWidth="1"/>
    <col min="6660" max="6660" width="13" style="203" customWidth="1"/>
    <col min="6661" max="6661" width="13.42578125" style="203" customWidth="1"/>
    <col min="6662" max="6662" width="19.5703125" style="203" customWidth="1"/>
    <col min="6663" max="6663" width="17.42578125" style="203" customWidth="1"/>
    <col min="6664" max="6664" width="19.5703125" style="203" customWidth="1"/>
    <col min="6665" max="6665" width="15.85546875" style="203" customWidth="1"/>
    <col min="6666" max="6666" width="11.42578125" style="203" customWidth="1"/>
    <col min="6667" max="6669" width="0" style="203" hidden="1" customWidth="1"/>
    <col min="6670" max="6670" width="14.42578125" style="203" customWidth="1"/>
    <col min="6671" max="6671" width="8.7109375" style="203" customWidth="1"/>
    <col min="6672" max="6672" width="13.28515625" style="203" customWidth="1"/>
    <col min="6673" max="6673" width="8.7109375" style="203" customWidth="1"/>
    <col min="6674" max="6674" width="13.28515625" style="203" customWidth="1"/>
    <col min="6675" max="6913" width="9.140625" style="203"/>
    <col min="6914" max="6914" width="17.28515625" style="203" customWidth="1"/>
    <col min="6915" max="6915" width="12.5703125" style="203" customWidth="1"/>
    <col min="6916" max="6916" width="13" style="203" customWidth="1"/>
    <col min="6917" max="6917" width="13.42578125" style="203" customWidth="1"/>
    <col min="6918" max="6918" width="19.5703125" style="203" customWidth="1"/>
    <col min="6919" max="6919" width="17.42578125" style="203" customWidth="1"/>
    <col min="6920" max="6920" width="19.5703125" style="203" customWidth="1"/>
    <col min="6921" max="6921" width="15.85546875" style="203" customWidth="1"/>
    <col min="6922" max="6922" width="11.42578125" style="203" customWidth="1"/>
    <col min="6923" max="6925" width="0" style="203" hidden="1" customWidth="1"/>
    <col min="6926" max="6926" width="14.42578125" style="203" customWidth="1"/>
    <col min="6927" max="6927" width="8.7109375" style="203" customWidth="1"/>
    <col min="6928" max="6928" width="13.28515625" style="203" customWidth="1"/>
    <col min="6929" max="6929" width="8.7109375" style="203" customWidth="1"/>
    <col min="6930" max="6930" width="13.28515625" style="203" customWidth="1"/>
    <col min="6931" max="7169" width="9.140625" style="203"/>
    <col min="7170" max="7170" width="17.28515625" style="203" customWidth="1"/>
    <col min="7171" max="7171" width="12.5703125" style="203" customWidth="1"/>
    <col min="7172" max="7172" width="13" style="203" customWidth="1"/>
    <col min="7173" max="7173" width="13.42578125" style="203" customWidth="1"/>
    <col min="7174" max="7174" width="19.5703125" style="203" customWidth="1"/>
    <col min="7175" max="7175" width="17.42578125" style="203" customWidth="1"/>
    <col min="7176" max="7176" width="19.5703125" style="203" customWidth="1"/>
    <col min="7177" max="7177" width="15.85546875" style="203" customWidth="1"/>
    <col min="7178" max="7178" width="11.42578125" style="203" customWidth="1"/>
    <col min="7179" max="7181" width="0" style="203" hidden="1" customWidth="1"/>
    <col min="7182" max="7182" width="14.42578125" style="203" customWidth="1"/>
    <col min="7183" max="7183" width="8.7109375" style="203" customWidth="1"/>
    <col min="7184" max="7184" width="13.28515625" style="203" customWidth="1"/>
    <col min="7185" max="7185" width="8.7109375" style="203" customWidth="1"/>
    <col min="7186" max="7186" width="13.28515625" style="203" customWidth="1"/>
    <col min="7187" max="7425" width="9.140625" style="203"/>
    <col min="7426" max="7426" width="17.28515625" style="203" customWidth="1"/>
    <col min="7427" max="7427" width="12.5703125" style="203" customWidth="1"/>
    <col min="7428" max="7428" width="13" style="203" customWidth="1"/>
    <col min="7429" max="7429" width="13.42578125" style="203" customWidth="1"/>
    <col min="7430" max="7430" width="19.5703125" style="203" customWidth="1"/>
    <col min="7431" max="7431" width="17.42578125" style="203" customWidth="1"/>
    <col min="7432" max="7432" width="19.5703125" style="203" customWidth="1"/>
    <col min="7433" max="7433" width="15.85546875" style="203" customWidth="1"/>
    <col min="7434" max="7434" width="11.42578125" style="203" customWidth="1"/>
    <col min="7435" max="7437" width="0" style="203" hidden="1" customWidth="1"/>
    <col min="7438" max="7438" width="14.42578125" style="203" customWidth="1"/>
    <col min="7439" max="7439" width="8.7109375" style="203" customWidth="1"/>
    <col min="7440" max="7440" width="13.28515625" style="203" customWidth="1"/>
    <col min="7441" max="7441" width="8.7109375" style="203" customWidth="1"/>
    <col min="7442" max="7442" width="13.28515625" style="203" customWidth="1"/>
    <col min="7443" max="7681" width="9.140625" style="203"/>
    <col min="7682" max="7682" width="17.28515625" style="203" customWidth="1"/>
    <col min="7683" max="7683" width="12.5703125" style="203" customWidth="1"/>
    <col min="7684" max="7684" width="13" style="203" customWidth="1"/>
    <col min="7685" max="7685" width="13.42578125" style="203" customWidth="1"/>
    <col min="7686" max="7686" width="19.5703125" style="203" customWidth="1"/>
    <col min="7687" max="7687" width="17.42578125" style="203" customWidth="1"/>
    <col min="7688" max="7688" width="19.5703125" style="203" customWidth="1"/>
    <col min="7689" max="7689" width="15.85546875" style="203" customWidth="1"/>
    <col min="7690" max="7690" width="11.42578125" style="203" customWidth="1"/>
    <col min="7691" max="7693" width="0" style="203" hidden="1" customWidth="1"/>
    <col min="7694" max="7694" width="14.42578125" style="203" customWidth="1"/>
    <col min="7695" max="7695" width="8.7109375" style="203" customWidth="1"/>
    <col min="7696" max="7696" width="13.28515625" style="203" customWidth="1"/>
    <col min="7697" max="7697" width="8.7109375" style="203" customWidth="1"/>
    <col min="7698" max="7698" width="13.28515625" style="203" customWidth="1"/>
    <col min="7699" max="7937" width="9.140625" style="203"/>
    <col min="7938" max="7938" width="17.28515625" style="203" customWidth="1"/>
    <col min="7939" max="7939" width="12.5703125" style="203" customWidth="1"/>
    <col min="7940" max="7940" width="13" style="203" customWidth="1"/>
    <col min="7941" max="7941" width="13.42578125" style="203" customWidth="1"/>
    <col min="7942" max="7942" width="19.5703125" style="203" customWidth="1"/>
    <col min="7943" max="7943" width="17.42578125" style="203" customWidth="1"/>
    <col min="7944" max="7944" width="19.5703125" style="203" customWidth="1"/>
    <col min="7945" max="7945" width="15.85546875" style="203" customWidth="1"/>
    <col min="7946" max="7946" width="11.42578125" style="203" customWidth="1"/>
    <col min="7947" max="7949" width="0" style="203" hidden="1" customWidth="1"/>
    <col min="7950" max="7950" width="14.42578125" style="203" customWidth="1"/>
    <col min="7951" max="7951" width="8.7109375" style="203" customWidth="1"/>
    <col min="7952" max="7952" width="13.28515625" style="203" customWidth="1"/>
    <col min="7953" max="7953" width="8.7109375" style="203" customWidth="1"/>
    <col min="7954" max="7954" width="13.28515625" style="203" customWidth="1"/>
    <col min="7955" max="8193" width="9.140625" style="203"/>
    <col min="8194" max="8194" width="17.28515625" style="203" customWidth="1"/>
    <col min="8195" max="8195" width="12.5703125" style="203" customWidth="1"/>
    <col min="8196" max="8196" width="13" style="203" customWidth="1"/>
    <col min="8197" max="8197" width="13.42578125" style="203" customWidth="1"/>
    <col min="8198" max="8198" width="19.5703125" style="203" customWidth="1"/>
    <col min="8199" max="8199" width="17.42578125" style="203" customWidth="1"/>
    <col min="8200" max="8200" width="19.5703125" style="203" customWidth="1"/>
    <col min="8201" max="8201" width="15.85546875" style="203" customWidth="1"/>
    <col min="8202" max="8202" width="11.42578125" style="203" customWidth="1"/>
    <col min="8203" max="8205" width="0" style="203" hidden="1" customWidth="1"/>
    <col min="8206" max="8206" width="14.42578125" style="203" customWidth="1"/>
    <col min="8207" max="8207" width="8.7109375" style="203" customWidth="1"/>
    <col min="8208" max="8208" width="13.28515625" style="203" customWidth="1"/>
    <col min="8209" max="8209" width="8.7109375" style="203" customWidth="1"/>
    <col min="8210" max="8210" width="13.28515625" style="203" customWidth="1"/>
    <col min="8211" max="8449" width="9.140625" style="203"/>
    <col min="8450" max="8450" width="17.28515625" style="203" customWidth="1"/>
    <col min="8451" max="8451" width="12.5703125" style="203" customWidth="1"/>
    <col min="8452" max="8452" width="13" style="203" customWidth="1"/>
    <col min="8453" max="8453" width="13.42578125" style="203" customWidth="1"/>
    <col min="8454" max="8454" width="19.5703125" style="203" customWidth="1"/>
    <col min="8455" max="8455" width="17.42578125" style="203" customWidth="1"/>
    <col min="8456" max="8456" width="19.5703125" style="203" customWidth="1"/>
    <col min="8457" max="8457" width="15.85546875" style="203" customWidth="1"/>
    <col min="8458" max="8458" width="11.42578125" style="203" customWidth="1"/>
    <col min="8459" max="8461" width="0" style="203" hidden="1" customWidth="1"/>
    <col min="8462" max="8462" width="14.42578125" style="203" customWidth="1"/>
    <col min="8463" max="8463" width="8.7109375" style="203" customWidth="1"/>
    <col min="8464" max="8464" width="13.28515625" style="203" customWidth="1"/>
    <col min="8465" max="8465" width="8.7109375" style="203" customWidth="1"/>
    <col min="8466" max="8466" width="13.28515625" style="203" customWidth="1"/>
    <col min="8467" max="8705" width="9.140625" style="203"/>
    <col min="8706" max="8706" width="17.28515625" style="203" customWidth="1"/>
    <col min="8707" max="8707" width="12.5703125" style="203" customWidth="1"/>
    <col min="8708" max="8708" width="13" style="203" customWidth="1"/>
    <col min="8709" max="8709" width="13.42578125" style="203" customWidth="1"/>
    <col min="8710" max="8710" width="19.5703125" style="203" customWidth="1"/>
    <col min="8711" max="8711" width="17.42578125" style="203" customWidth="1"/>
    <col min="8712" max="8712" width="19.5703125" style="203" customWidth="1"/>
    <col min="8713" max="8713" width="15.85546875" style="203" customWidth="1"/>
    <col min="8714" max="8714" width="11.42578125" style="203" customWidth="1"/>
    <col min="8715" max="8717" width="0" style="203" hidden="1" customWidth="1"/>
    <col min="8718" max="8718" width="14.42578125" style="203" customWidth="1"/>
    <col min="8719" max="8719" width="8.7109375" style="203" customWidth="1"/>
    <col min="8720" max="8720" width="13.28515625" style="203" customWidth="1"/>
    <col min="8721" max="8721" width="8.7109375" style="203" customWidth="1"/>
    <col min="8722" max="8722" width="13.28515625" style="203" customWidth="1"/>
    <col min="8723" max="8961" width="9.140625" style="203"/>
    <col min="8962" max="8962" width="17.28515625" style="203" customWidth="1"/>
    <col min="8963" max="8963" width="12.5703125" style="203" customWidth="1"/>
    <col min="8964" max="8964" width="13" style="203" customWidth="1"/>
    <col min="8965" max="8965" width="13.42578125" style="203" customWidth="1"/>
    <col min="8966" max="8966" width="19.5703125" style="203" customWidth="1"/>
    <col min="8967" max="8967" width="17.42578125" style="203" customWidth="1"/>
    <col min="8968" max="8968" width="19.5703125" style="203" customWidth="1"/>
    <col min="8969" max="8969" width="15.85546875" style="203" customWidth="1"/>
    <col min="8970" max="8970" width="11.42578125" style="203" customWidth="1"/>
    <col min="8971" max="8973" width="0" style="203" hidden="1" customWidth="1"/>
    <col min="8974" max="8974" width="14.42578125" style="203" customWidth="1"/>
    <col min="8975" max="8975" width="8.7109375" style="203" customWidth="1"/>
    <col min="8976" max="8976" width="13.28515625" style="203" customWidth="1"/>
    <col min="8977" max="8977" width="8.7109375" style="203" customWidth="1"/>
    <col min="8978" max="8978" width="13.28515625" style="203" customWidth="1"/>
    <col min="8979" max="9217" width="9.140625" style="203"/>
    <col min="9218" max="9218" width="17.28515625" style="203" customWidth="1"/>
    <col min="9219" max="9219" width="12.5703125" style="203" customWidth="1"/>
    <col min="9220" max="9220" width="13" style="203" customWidth="1"/>
    <col min="9221" max="9221" width="13.42578125" style="203" customWidth="1"/>
    <col min="9222" max="9222" width="19.5703125" style="203" customWidth="1"/>
    <col min="9223" max="9223" width="17.42578125" style="203" customWidth="1"/>
    <col min="9224" max="9224" width="19.5703125" style="203" customWidth="1"/>
    <col min="9225" max="9225" width="15.85546875" style="203" customWidth="1"/>
    <col min="9226" max="9226" width="11.42578125" style="203" customWidth="1"/>
    <col min="9227" max="9229" width="0" style="203" hidden="1" customWidth="1"/>
    <col min="9230" max="9230" width="14.42578125" style="203" customWidth="1"/>
    <col min="9231" max="9231" width="8.7109375" style="203" customWidth="1"/>
    <col min="9232" max="9232" width="13.28515625" style="203" customWidth="1"/>
    <col min="9233" max="9233" width="8.7109375" style="203" customWidth="1"/>
    <col min="9234" max="9234" width="13.28515625" style="203" customWidth="1"/>
    <col min="9235" max="9473" width="9.140625" style="203"/>
    <col min="9474" max="9474" width="17.28515625" style="203" customWidth="1"/>
    <col min="9475" max="9475" width="12.5703125" style="203" customWidth="1"/>
    <col min="9476" max="9476" width="13" style="203" customWidth="1"/>
    <col min="9477" max="9477" width="13.42578125" style="203" customWidth="1"/>
    <col min="9478" max="9478" width="19.5703125" style="203" customWidth="1"/>
    <col min="9479" max="9479" width="17.42578125" style="203" customWidth="1"/>
    <col min="9480" max="9480" width="19.5703125" style="203" customWidth="1"/>
    <col min="9481" max="9481" width="15.85546875" style="203" customWidth="1"/>
    <col min="9482" max="9482" width="11.42578125" style="203" customWidth="1"/>
    <col min="9483" max="9485" width="0" style="203" hidden="1" customWidth="1"/>
    <col min="9486" max="9486" width="14.42578125" style="203" customWidth="1"/>
    <col min="9487" max="9487" width="8.7109375" style="203" customWidth="1"/>
    <col min="9488" max="9488" width="13.28515625" style="203" customWidth="1"/>
    <col min="9489" max="9489" width="8.7109375" style="203" customWidth="1"/>
    <col min="9490" max="9490" width="13.28515625" style="203" customWidth="1"/>
    <col min="9491" max="9729" width="9.140625" style="203"/>
    <col min="9730" max="9730" width="17.28515625" style="203" customWidth="1"/>
    <col min="9731" max="9731" width="12.5703125" style="203" customWidth="1"/>
    <col min="9732" max="9732" width="13" style="203" customWidth="1"/>
    <col min="9733" max="9733" width="13.42578125" style="203" customWidth="1"/>
    <col min="9734" max="9734" width="19.5703125" style="203" customWidth="1"/>
    <col min="9735" max="9735" width="17.42578125" style="203" customWidth="1"/>
    <col min="9736" max="9736" width="19.5703125" style="203" customWidth="1"/>
    <col min="9737" max="9737" width="15.85546875" style="203" customWidth="1"/>
    <col min="9738" max="9738" width="11.42578125" style="203" customWidth="1"/>
    <col min="9739" max="9741" width="0" style="203" hidden="1" customWidth="1"/>
    <col min="9742" max="9742" width="14.42578125" style="203" customWidth="1"/>
    <col min="9743" max="9743" width="8.7109375" style="203" customWidth="1"/>
    <col min="9744" max="9744" width="13.28515625" style="203" customWidth="1"/>
    <col min="9745" max="9745" width="8.7109375" style="203" customWidth="1"/>
    <col min="9746" max="9746" width="13.28515625" style="203" customWidth="1"/>
    <col min="9747" max="9985" width="9.140625" style="203"/>
    <col min="9986" max="9986" width="17.28515625" style="203" customWidth="1"/>
    <col min="9987" max="9987" width="12.5703125" style="203" customWidth="1"/>
    <col min="9988" max="9988" width="13" style="203" customWidth="1"/>
    <col min="9989" max="9989" width="13.42578125" style="203" customWidth="1"/>
    <col min="9990" max="9990" width="19.5703125" style="203" customWidth="1"/>
    <col min="9991" max="9991" width="17.42578125" style="203" customWidth="1"/>
    <col min="9992" max="9992" width="19.5703125" style="203" customWidth="1"/>
    <col min="9993" max="9993" width="15.85546875" style="203" customWidth="1"/>
    <col min="9994" max="9994" width="11.42578125" style="203" customWidth="1"/>
    <col min="9995" max="9997" width="0" style="203" hidden="1" customWidth="1"/>
    <col min="9998" max="9998" width="14.42578125" style="203" customWidth="1"/>
    <col min="9999" max="9999" width="8.7109375" style="203" customWidth="1"/>
    <col min="10000" max="10000" width="13.28515625" style="203" customWidth="1"/>
    <col min="10001" max="10001" width="8.7109375" style="203" customWidth="1"/>
    <col min="10002" max="10002" width="13.28515625" style="203" customWidth="1"/>
    <col min="10003" max="10241" width="9.140625" style="203"/>
    <col min="10242" max="10242" width="17.28515625" style="203" customWidth="1"/>
    <col min="10243" max="10243" width="12.5703125" style="203" customWidth="1"/>
    <col min="10244" max="10244" width="13" style="203" customWidth="1"/>
    <col min="10245" max="10245" width="13.42578125" style="203" customWidth="1"/>
    <col min="10246" max="10246" width="19.5703125" style="203" customWidth="1"/>
    <col min="10247" max="10247" width="17.42578125" style="203" customWidth="1"/>
    <col min="10248" max="10248" width="19.5703125" style="203" customWidth="1"/>
    <col min="10249" max="10249" width="15.85546875" style="203" customWidth="1"/>
    <col min="10250" max="10250" width="11.42578125" style="203" customWidth="1"/>
    <col min="10251" max="10253" width="0" style="203" hidden="1" customWidth="1"/>
    <col min="10254" max="10254" width="14.42578125" style="203" customWidth="1"/>
    <col min="10255" max="10255" width="8.7109375" style="203" customWidth="1"/>
    <col min="10256" max="10256" width="13.28515625" style="203" customWidth="1"/>
    <col min="10257" max="10257" width="8.7109375" style="203" customWidth="1"/>
    <col min="10258" max="10258" width="13.28515625" style="203" customWidth="1"/>
    <col min="10259" max="10497" width="9.140625" style="203"/>
    <col min="10498" max="10498" width="17.28515625" style="203" customWidth="1"/>
    <col min="10499" max="10499" width="12.5703125" style="203" customWidth="1"/>
    <col min="10500" max="10500" width="13" style="203" customWidth="1"/>
    <col min="10501" max="10501" width="13.42578125" style="203" customWidth="1"/>
    <col min="10502" max="10502" width="19.5703125" style="203" customWidth="1"/>
    <col min="10503" max="10503" width="17.42578125" style="203" customWidth="1"/>
    <col min="10504" max="10504" width="19.5703125" style="203" customWidth="1"/>
    <col min="10505" max="10505" width="15.85546875" style="203" customWidth="1"/>
    <col min="10506" max="10506" width="11.42578125" style="203" customWidth="1"/>
    <col min="10507" max="10509" width="0" style="203" hidden="1" customWidth="1"/>
    <col min="10510" max="10510" width="14.42578125" style="203" customWidth="1"/>
    <col min="10511" max="10511" width="8.7109375" style="203" customWidth="1"/>
    <col min="10512" max="10512" width="13.28515625" style="203" customWidth="1"/>
    <col min="10513" max="10513" width="8.7109375" style="203" customWidth="1"/>
    <col min="10514" max="10514" width="13.28515625" style="203" customWidth="1"/>
    <col min="10515" max="10753" width="9.140625" style="203"/>
    <col min="10754" max="10754" width="17.28515625" style="203" customWidth="1"/>
    <col min="10755" max="10755" width="12.5703125" style="203" customWidth="1"/>
    <col min="10756" max="10756" width="13" style="203" customWidth="1"/>
    <col min="10757" max="10757" width="13.42578125" style="203" customWidth="1"/>
    <col min="10758" max="10758" width="19.5703125" style="203" customWidth="1"/>
    <col min="10759" max="10759" width="17.42578125" style="203" customWidth="1"/>
    <col min="10760" max="10760" width="19.5703125" style="203" customWidth="1"/>
    <col min="10761" max="10761" width="15.85546875" style="203" customWidth="1"/>
    <col min="10762" max="10762" width="11.42578125" style="203" customWidth="1"/>
    <col min="10763" max="10765" width="0" style="203" hidden="1" customWidth="1"/>
    <col min="10766" max="10766" width="14.42578125" style="203" customWidth="1"/>
    <col min="10767" max="10767" width="8.7109375" style="203" customWidth="1"/>
    <col min="10768" max="10768" width="13.28515625" style="203" customWidth="1"/>
    <col min="10769" max="10769" width="8.7109375" style="203" customWidth="1"/>
    <col min="10770" max="10770" width="13.28515625" style="203" customWidth="1"/>
    <col min="10771" max="11009" width="9.140625" style="203"/>
    <col min="11010" max="11010" width="17.28515625" style="203" customWidth="1"/>
    <col min="11011" max="11011" width="12.5703125" style="203" customWidth="1"/>
    <col min="11012" max="11012" width="13" style="203" customWidth="1"/>
    <col min="11013" max="11013" width="13.42578125" style="203" customWidth="1"/>
    <col min="11014" max="11014" width="19.5703125" style="203" customWidth="1"/>
    <col min="11015" max="11015" width="17.42578125" style="203" customWidth="1"/>
    <col min="11016" max="11016" width="19.5703125" style="203" customWidth="1"/>
    <col min="11017" max="11017" width="15.85546875" style="203" customWidth="1"/>
    <col min="11018" max="11018" width="11.42578125" style="203" customWidth="1"/>
    <col min="11019" max="11021" width="0" style="203" hidden="1" customWidth="1"/>
    <col min="11022" max="11022" width="14.42578125" style="203" customWidth="1"/>
    <col min="11023" max="11023" width="8.7109375" style="203" customWidth="1"/>
    <col min="11024" max="11024" width="13.28515625" style="203" customWidth="1"/>
    <col min="11025" max="11025" width="8.7109375" style="203" customWidth="1"/>
    <col min="11026" max="11026" width="13.28515625" style="203" customWidth="1"/>
    <col min="11027" max="11265" width="9.140625" style="203"/>
    <col min="11266" max="11266" width="17.28515625" style="203" customWidth="1"/>
    <col min="11267" max="11267" width="12.5703125" style="203" customWidth="1"/>
    <col min="11268" max="11268" width="13" style="203" customWidth="1"/>
    <col min="11269" max="11269" width="13.42578125" style="203" customWidth="1"/>
    <col min="11270" max="11270" width="19.5703125" style="203" customWidth="1"/>
    <col min="11271" max="11271" width="17.42578125" style="203" customWidth="1"/>
    <col min="11272" max="11272" width="19.5703125" style="203" customWidth="1"/>
    <col min="11273" max="11273" width="15.85546875" style="203" customWidth="1"/>
    <col min="11274" max="11274" width="11.42578125" style="203" customWidth="1"/>
    <col min="11275" max="11277" width="0" style="203" hidden="1" customWidth="1"/>
    <col min="11278" max="11278" width="14.42578125" style="203" customWidth="1"/>
    <col min="11279" max="11279" width="8.7109375" style="203" customWidth="1"/>
    <col min="11280" max="11280" width="13.28515625" style="203" customWidth="1"/>
    <col min="11281" max="11281" width="8.7109375" style="203" customWidth="1"/>
    <col min="11282" max="11282" width="13.28515625" style="203" customWidth="1"/>
    <col min="11283" max="11521" width="9.140625" style="203"/>
    <col min="11522" max="11522" width="17.28515625" style="203" customWidth="1"/>
    <col min="11523" max="11523" width="12.5703125" style="203" customWidth="1"/>
    <col min="11524" max="11524" width="13" style="203" customWidth="1"/>
    <col min="11525" max="11525" width="13.42578125" style="203" customWidth="1"/>
    <col min="11526" max="11526" width="19.5703125" style="203" customWidth="1"/>
    <col min="11527" max="11527" width="17.42578125" style="203" customWidth="1"/>
    <col min="11528" max="11528" width="19.5703125" style="203" customWidth="1"/>
    <col min="11529" max="11529" width="15.85546875" style="203" customWidth="1"/>
    <col min="11530" max="11530" width="11.42578125" style="203" customWidth="1"/>
    <col min="11531" max="11533" width="0" style="203" hidden="1" customWidth="1"/>
    <col min="11534" max="11534" width="14.42578125" style="203" customWidth="1"/>
    <col min="11535" max="11535" width="8.7109375" style="203" customWidth="1"/>
    <col min="11536" max="11536" width="13.28515625" style="203" customWidth="1"/>
    <col min="11537" max="11537" width="8.7109375" style="203" customWidth="1"/>
    <col min="11538" max="11538" width="13.28515625" style="203" customWidth="1"/>
    <col min="11539" max="11777" width="9.140625" style="203"/>
    <col min="11778" max="11778" width="17.28515625" style="203" customWidth="1"/>
    <col min="11779" max="11779" width="12.5703125" style="203" customWidth="1"/>
    <col min="11780" max="11780" width="13" style="203" customWidth="1"/>
    <col min="11781" max="11781" width="13.42578125" style="203" customWidth="1"/>
    <col min="11782" max="11782" width="19.5703125" style="203" customWidth="1"/>
    <col min="11783" max="11783" width="17.42578125" style="203" customWidth="1"/>
    <col min="11784" max="11784" width="19.5703125" style="203" customWidth="1"/>
    <col min="11785" max="11785" width="15.85546875" style="203" customWidth="1"/>
    <col min="11786" max="11786" width="11.42578125" style="203" customWidth="1"/>
    <col min="11787" max="11789" width="0" style="203" hidden="1" customWidth="1"/>
    <col min="11790" max="11790" width="14.42578125" style="203" customWidth="1"/>
    <col min="11791" max="11791" width="8.7109375" style="203" customWidth="1"/>
    <col min="11792" max="11792" width="13.28515625" style="203" customWidth="1"/>
    <col min="11793" max="11793" width="8.7109375" style="203" customWidth="1"/>
    <col min="11794" max="11794" width="13.28515625" style="203" customWidth="1"/>
    <col min="11795" max="12033" width="9.140625" style="203"/>
    <col min="12034" max="12034" width="17.28515625" style="203" customWidth="1"/>
    <col min="12035" max="12035" width="12.5703125" style="203" customWidth="1"/>
    <col min="12036" max="12036" width="13" style="203" customWidth="1"/>
    <col min="12037" max="12037" width="13.42578125" style="203" customWidth="1"/>
    <col min="12038" max="12038" width="19.5703125" style="203" customWidth="1"/>
    <col min="12039" max="12039" width="17.42578125" style="203" customWidth="1"/>
    <col min="12040" max="12040" width="19.5703125" style="203" customWidth="1"/>
    <col min="12041" max="12041" width="15.85546875" style="203" customWidth="1"/>
    <col min="12042" max="12042" width="11.42578125" style="203" customWidth="1"/>
    <col min="12043" max="12045" width="0" style="203" hidden="1" customWidth="1"/>
    <col min="12046" max="12046" width="14.42578125" style="203" customWidth="1"/>
    <col min="12047" max="12047" width="8.7109375" style="203" customWidth="1"/>
    <col min="12048" max="12048" width="13.28515625" style="203" customWidth="1"/>
    <col min="12049" max="12049" width="8.7109375" style="203" customWidth="1"/>
    <col min="12050" max="12050" width="13.28515625" style="203" customWidth="1"/>
    <col min="12051" max="12289" width="9.140625" style="203"/>
    <col min="12290" max="12290" width="17.28515625" style="203" customWidth="1"/>
    <col min="12291" max="12291" width="12.5703125" style="203" customWidth="1"/>
    <col min="12292" max="12292" width="13" style="203" customWidth="1"/>
    <col min="12293" max="12293" width="13.42578125" style="203" customWidth="1"/>
    <col min="12294" max="12294" width="19.5703125" style="203" customWidth="1"/>
    <col min="12295" max="12295" width="17.42578125" style="203" customWidth="1"/>
    <col min="12296" max="12296" width="19.5703125" style="203" customWidth="1"/>
    <col min="12297" max="12297" width="15.85546875" style="203" customWidth="1"/>
    <col min="12298" max="12298" width="11.42578125" style="203" customWidth="1"/>
    <col min="12299" max="12301" width="0" style="203" hidden="1" customWidth="1"/>
    <col min="12302" max="12302" width="14.42578125" style="203" customWidth="1"/>
    <col min="12303" max="12303" width="8.7109375" style="203" customWidth="1"/>
    <col min="12304" max="12304" width="13.28515625" style="203" customWidth="1"/>
    <col min="12305" max="12305" width="8.7109375" style="203" customWidth="1"/>
    <col min="12306" max="12306" width="13.28515625" style="203" customWidth="1"/>
    <col min="12307" max="12545" width="9.140625" style="203"/>
    <col min="12546" max="12546" width="17.28515625" style="203" customWidth="1"/>
    <col min="12547" max="12547" width="12.5703125" style="203" customWidth="1"/>
    <col min="12548" max="12548" width="13" style="203" customWidth="1"/>
    <col min="12549" max="12549" width="13.42578125" style="203" customWidth="1"/>
    <col min="12550" max="12550" width="19.5703125" style="203" customWidth="1"/>
    <col min="12551" max="12551" width="17.42578125" style="203" customWidth="1"/>
    <col min="12552" max="12552" width="19.5703125" style="203" customWidth="1"/>
    <col min="12553" max="12553" width="15.85546875" style="203" customWidth="1"/>
    <col min="12554" max="12554" width="11.42578125" style="203" customWidth="1"/>
    <col min="12555" max="12557" width="0" style="203" hidden="1" customWidth="1"/>
    <col min="12558" max="12558" width="14.42578125" style="203" customWidth="1"/>
    <col min="12559" max="12559" width="8.7109375" style="203" customWidth="1"/>
    <col min="12560" max="12560" width="13.28515625" style="203" customWidth="1"/>
    <col min="12561" max="12561" width="8.7109375" style="203" customWidth="1"/>
    <col min="12562" max="12562" width="13.28515625" style="203" customWidth="1"/>
    <col min="12563" max="12801" width="9.140625" style="203"/>
    <col min="12802" max="12802" width="17.28515625" style="203" customWidth="1"/>
    <col min="12803" max="12803" width="12.5703125" style="203" customWidth="1"/>
    <col min="12804" max="12804" width="13" style="203" customWidth="1"/>
    <col min="12805" max="12805" width="13.42578125" style="203" customWidth="1"/>
    <col min="12806" max="12806" width="19.5703125" style="203" customWidth="1"/>
    <col min="12807" max="12807" width="17.42578125" style="203" customWidth="1"/>
    <col min="12808" max="12808" width="19.5703125" style="203" customWidth="1"/>
    <col min="12809" max="12809" width="15.85546875" style="203" customWidth="1"/>
    <col min="12810" max="12810" width="11.42578125" style="203" customWidth="1"/>
    <col min="12811" max="12813" width="0" style="203" hidden="1" customWidth="1"/>
    <col min="12814" max="12814" width="14.42578125" style="203" customWidth="1"/>
    <col min="12815" max="12815" width="8.7109375" style="203" customWidth="1"/>
    <col min="12816" max="12816" width="13.28515625" style="203" customWidth="1"/>
    <col min="12817" max="12817" width="8.7109375" style="203" customWidth="1"/>
    <col min="12818" max="12818" width="13.28515625" style="203" customWidth="1"/>
    <col min="12819" max="13057" width="9.140625" style="203"/>
    <col min="13058" max="13058" width="17.28515625" style="203" customWidth="1"/>
    <col min="13059" max="13059" width="12.5703125" style="203" customWidth="1"/>
    <col min="13060" max="13060" width="13" style="203" customWidth="1"/>
    <col min="13061" max="13061" width="13.42578125" style="203" customWidth="1"/>
    <col min="13062" max="13062" width="19.5703125" style="203" customWidth="1"/>
    <col min="13063" max="13063" width="17.42578125" style="203" customWidth="1"/>
    <col min="13064" max="13064" width="19.5703125" style="203" customWidth="1"/>
    <col min="13065" max="13065" width="15.85546875" style="203" customWidth="1"/>
    <col min="13066" max="13066" width="11.42578125" style="203" customWidth="1"/>
    <col min="13067" max="13069" width="0" style="203" hidden="1" customWidth="1"/>
    <col min="13070" max="13070" width="14.42578125" style="203" customWidth="1"/>
    <col min="13071" max="13071" width="8.7109375" style="203" customWidth="1"/>
    <col min="13072" max="13072" width="13.28515625" style="203" customWidth="1"/>
    <col min="13073" max="13073" width="8.7109375" style="203" customWidth="1"/>
    <col min="13074" max="13074" width="13.28515625" style="203" customWidth="1"/>
    <col min="13075" max="13313" width="9.140625" style="203"/>
    <col min="13314" max="13314" width="17.28515625" style="203" customWidth="1"/>
    <col min="13315" max="13315" width="12.5703125" style="203" customWidth="1"/>
    <col min="13316" max="13316" width="13" style="203" customWidth="1"/>
    <col min="13317" max="13317" width="13.42578125" style="203" customWidth="1"/>
    <col min="13318" max="13318" width="19.5703125" style="203" customWidth="1"/>
    <col min="13319" max="13319" width="17.42578125" style="203" customWidth="1"/>
    <col min="13320" max="13320" width="19.5703125" style="203" customWidth="1"/>
    <col min="13321" max="13321" width="15.85546875" style="203" customWidth="1"/>
    <col min="13322" max="13322" width="11.42578125" style="203" customWidth="1"/>
    <col min="13323" max="13325" width="0" style="203" hidden="1" customWidth="1"/>
    <col min="13326" max="13326" width="14.42578125" style="203" customWidth="1"/>
    <col min="13327" max="13327" width="8.7109375" style="203" customWidth="1"/>
    <col min="13328" max="13328" width="13.28515625" style="203" customWidth="1"/>
    <col min="13329" max="13329" width="8.7109375" style="203" customWidth="1"/>
    <col min="13330" max="13330" width="13.28515625" style="203" customWidth="1"/>
    <col min="13331" max="13569" width="9.140625" style="203"/>
    <col min="13570" max="13570" width="17.28515625" style="203" customWidth="1"/>
    <col min="13571" max="13571" width="12.5703125" style="203" customWidth="1"/>
    <col min="13572" max="13572" width="13" style="203" customWidth="1"/>
    <col min="13573" max="13573" width="13.42578125" style="203" customWidth="1"/>
    <col min="13574" max="13574" width="19.5703125" style="203" customWidth="1"/>
    <col min="13575" max="13575" width="17.42578125" style="203" customWidth="1"/>
    <col min="13576" max="13576" width="19.5703125" style="203" customWidth="1"/>
    <col min="13577" max="13577" width="15.85546875" style="203" customWidth="1"/>
    <col min="13578" max="13578" width="11.42578125" style="203" customWidth="1"/>
    <col min="13579" max="13581" width="0" style="203" hidden="1" customWidth="1"/>
    <col min="13582" max="13582" width="14.42578125" style="203" customWidth="1"/>
    <col min="13583" max="13583" width="8.7109375" style="203" customWidth="1"/>
    <col min="13584" max="13584" width="13.28515625" style="203" customWidth="1"/>
    <col min="13585" max="13585" width="8.7109375" style="203" customWidth="1"/>
    <col min="13586" max="13586" width="13.28515625" style="203" customWidth="1"/>
    <col min="13587" max="13825" width="9.140625" style="203"/>
    <col min="13826" max="13826" width="17.28515625" style="203" customWidth="1"/>
    <col min="13827" max="13827" width="12.5703125" style="203" customWidth="1"/>
    <col min="13828" max="13828" width="13" style="203" customWidth="1"/>
    <col min="13829" max="13829" width="13.42578125" style="203" customWidth="1"/>
    <col min="13830" max="13830" width="19.5703125" style="203" customWidth="1"/>
    <col min="13831" max="13831" width="17.42578125" style="203" customWidth="1"/>
    <col min="13832" max="13832" width="19.5703125" style="203" customWidth="1"/>
    <col min="13833" max="13833" width="15.85546875" style="203" customWidth="1"/>
    <col min="13834" max="13834" width="11.42578125" style="203" customWidth="1"/>
    <col min="13835" max="13837" width="0" style="203" hidden="1" customWidth="1"/>
    <col min="13838" max="13838" width="14.42578125" style="203" customWidth="1"/>
    <col min="13839" max="13839" width="8.7109375" style="203" customWidth="1"/>
    <col min="13840" max="13840" width="13.28515625" style="203" customWidth="1"/>
    <col min="13841" max="13841" width="8.7109375" style="203" customWidth="1"/>
    <col min="13842" max="13842" width="13.28515625" style="203" customWidth="1"/>
    <col min="13843" max="14081" width="9.140625" style="203"/>
    <col min="14082" max="14082" width="17.28515625" style="203" customWidth="1"/>
    <col min="14083" max="14083" width="12.5703125" style="203" customWidth="1"/>
    <col min="14084" max="14084" width="13" style="203" customWidth="1"/>
    <col min="14085" max="14085" width="13.42578125" style="203" customWidth="1"/>
    <col min="14086" max="14086" width="19.5703125" style="203" customWidth="1"/>
    <col min="14087" max="14087" width="17.42578125" style="203" customWidth="1"/>
    <col min="14088" max="14088" width="19.5703125" style="203" customWidth="1"/>
    <col min="14089" max="14089" width="15.85546875" style="203" customWidth="1"/>
    <col min="14090" max="14090" width="11.42578125" style="203" customWidth="1"/>
    <col min="14091" max="14093" width="0" style="203" hidden="1" customWidth="1"/>
    <col min="14094" max="14094" width="14.42578125" style="203" customWidth="1"/>
    <col min="14095" max="14095" width="8.7109375" style="203" customWidth="1"/>
    <col min="14096" max="14096" width="13.28515625" style="203" customWidth="1"/>
    <col min="14097" max="14097" width="8.7109375" style="203" customWidth="1"/>
    <col min="14098" max="14098" width="13.28515625" style="203" customWidth="1"/>
    <col min="14099" max="14337" width="9.140625" style="203"/>
    <col min="14338" max="14338" width="17.28515625" style="203" customWidth="1"/>
    <col min="14339" max="14339" width="12.5703125" style="203" customWidth="1"/>
    <col min="14340" max="14340" width="13" style="203" customWidth="1"/>
    <col min="14341" max="14341" width="13.42578125" style="203" customWidth="1"/>
    <col min="14342" max="14342" width="19.5703125" style="203" customWidth="1"/>
    <col min="14343" max="14343" width="17.42578125" style="203" customWidth="1"/>
    <col min="14344" max="14344" width="19.5703125" style="203" customWidth="1"/>
    <col min="14345" max="14345" width="15.85546875" style="203" customWidth="1"/>
    <col min="14346" max="14346" width="11.42578125" style="203" customWidth="1"/>
    <col min="14347" max="14349" width="0" style="203" hidden="1" customWidth="1"/>
    <col min="14350" max="14350" width="14.42578125" style="203" customWidth="1"/>
    <col min="14351" max="14351" width="8.7109375" style="203" customWidth="1"/>
    <col min="14352" max="14352" width="13.28515625" style="203" customWidth="1"/>
    <col min="14353" max="14353" width="8.7109375" style="203" customWidth="1"/>
    <col min="14354" max="14354" width="13.28515625" style="203" customWidth="1"/>
    <col min="14355" max="14593" width="9.140625" style="203"/>
    <col min="14594" max="14594" width="17.28515625" style="203" customWidth="1"/>
    <col min="14595" max="14595" width="12.5703125" style="203" customWidth="1"/>
    <col min="14596" max="14596" width="13" style="203" customWidth="1"/>
    <col min="14597" max="14597" width="13.42578125" style="203" customWidth="1"/>
    <col min="14598" max="14598" width="19.5703125" style="203" customWidth="1"/>
    <col min="14599" max="14599" width="17.42578125" style="203" customWidth="1"/>
    <col min="14600" max="14600" width="19.5703125" style="203" customWidth="1"/>
    <col min="14601" max="14601" width="15.85546875" style="203" customWidth="1"/>
    <col min="14602" max="14602" width="11.42578125" style="203" customWidth="1"/>
    <col min="14603" max="14605" width="0" style="203" hidden="1" customWidth="1"/>
    <col min="14606" max="14606" width="14.42578125" style="203" customWidth="1"/>
    <col min="14607" max="14607" width="8.7109375" style="203" customWidth="1"/>
    <col min="14608" max="14608" width="13.28515625" style="203" customWidth="1"/>
    <col min="14609" max="14609" width="8.7109375" style="203" customWidth="1"/>
    <col min="14610" max="14610" width="13.28515625" style="203" customWidth="1"/>
    <col min="14611" max="14849" width="9.140625" style="203"/>
    <col min="14850" max="14850" width="17.28515625" style="203" customWidth="1"/>
    <col min="14851" max="14851" width="12.5703125" style="203" customWidth="1"/>
    <col min="14852" max="14852" width="13" style="203" customWidth="1"/>
    <col min="14853" max="14853" width="13.42578125" style="203" customWidth="1"/>
    <col min="14854" max="14854" width="19.5703125" style="203" customWidth="1"/>
    <col min="14855" max="14855" width="17.42578125" style="203" customWidth="1"/>
    <col min="14856" max="14856" width="19.5703125" style="203" customWidth="1"/>
    <col min="14857" max="14857" width="15.85546875" style="203" customWidth="1"/>
    <col min="14858" max="14858" width="11.42578125" style="203" customWidth="1"/>
    <col min="14859" max="14861" width="0" style="203" hidden="1" customWidth="1"/>
    <col min="14862" max="14862" width="14.42578125" style="203" customWidth="1"/>
    <col min="14863" max="14863" width="8.7109375" style="203" customWidth="1"/>
    <col min="14864" max="14864" width="13.28515625" style="203" customWidth="1"/>
    <col min="14865" max="14865" width="8.7109375" style="203" customWidth="1"/>
    <col min="14866" max="14866" width="13.28515625" style="203" customWidth="1"/>
    <col min="14867" max="15105" width="9.140625" style="203"/>
    <col min="15106" max="15106" width="17.28515625" style="203" customWidth="1"/>
    <col min="15107" max="15107" width="12.5703125" style="203" customWidth="1"/>
    <col min="15108" max="15108" width="13" style="203" customWidth="1"/>
    <col min="15109" max="15109" width="13.42578125" style="203" customWidth="1"/>
    <col min="15110" max="15110" width="19.5703125" style="203" customWidth="1"/>
    <col min="15111" max="15111" width="17.42578125" style="203" customWidth="1"/>
    <col min="15112" max="15112" width="19.5703125" style="203" customWidth="1"/>
    <col min="15113" max="15113" width="15.85546875" style="203" customWidth="1"/>
    <col min="15114" max="15114" width="11.42578125" style="203" customWidth="1"/>
    <col min="15115" max="15117" width="0" style="203" hidden="1" customWidth="1"/>
    <col min="15118" max="15118" width="14.42578125" style="203" customWidth="1"/>
    <col min="15119" max="15119" width="8.7109375" style="203" customWidth="1"/>
    <col min="15120" max="15120" width="13.28515625" style="203" customWidth="1"/>
    <col min="15121" max="15121" width="8.7109375" style="203" customWidth="1"/>
    <col min="15122" max="15122" width="13.28515625" style="203" customWidth="1"/>
    <col min="15123" max="15361" width="9.140625" style="203"/>
    <col min="15362" max="15362" width="17.28515625" style="203" customWidth="1"/>
    <col min="15363" max="15363" width="12.5703125" style="203" customWidth="1"/>
    <col min="15364" max="15364" width="13" style="203" customWidth="1"/>
    <col min="15365" max="15365" width="13.42578125" style="203" customWidth="1"/>
    <col min="15366" max="15366" width="19.5703125" style="203" customWidth="1"/>
    <col min="15367" max="15367" width="17.42578125" style="203" customWidth="1"/>
    <col min="15368" max="15368" width="19.5703125" style="203" customWidth="1"/>
    <col min="15369" max="15369" width="15.85546875" style="203" customWidth="1"/>
    <col min="15370" max="15370" width="11.42578125" style="203" customWidth="1"/>
    <col min="15371" max="15373" width="0" style="203" hidden="1" customWidth="1"/>
    <col min="15374" max="15374" width="14.42578125" style="203" customWidth="1"/>
    <col min="15375" max="15375" width="8.7109375" style="203" customWidth="1"/>
    <col min="15376" max="15376" width="13.28515625" style="203" customWidth="1"/>
    <col min="15377" max="15377" width="8.7109375" style="203" customWidth="1"/>
    <col min="15378" max="15378" width="13.28515625" style="203" customWidth="1"/>
    <col min="15379" max="15617" width="9.140625" style="203"/>
    <col min="15618" max="15618" width="17.28515625" style="203" customWidth="1"/>
    <col min="15619" max="15619" width="12.5703125" style="203" customWidth="1"/>
    <col min="15620" max="15620" width="13" style="203" customWidth="1"/>
    <col min="15621" max="15621" width="13.42578125" style="203" customWidth="1"/>
    <col min="15622" max="15622" width="19.5703125" style="203" customWidth="1"/>
    <col min="15623" max="15623" width="17.42578125" style="203" customWidth="1"/>
    <col min="15624" max="15624" width="19.5703125" style="203" customWidth="1"/>
    <col min="15625" max="15625" width="15.85546875" style="203" customWidth="1"/>
    <col min="15626" max="15626" width="11.42578125" style="203" customWidth="1"/>
    <col min="15627" max="15629" width="0" style="203" hidden="1" customWidth="1"/>
    <col min="15630" max="15630" width="14.42578125" style="203" customWidth="1"/>
    <col min="15631" max="15631" width="8.7109375" style="203" customWidth="1"/>
    <col min="15632" max="15632" width="13.28515625" style="203" customWidth="1"/>
    <col min="15633" max="15633" width="8.7109375" style="203" customWidth="1"/>
    <col min="15634" max="15634" width="13.28515625" style="203" customWidth="1"/>
    <col min="15635" max="15873" width="9.140625" style="203"/>
    <col min="15874" max="15874" width="17.28515625" style="203" customWidth="1"/>
    <col min="15875" max="15875" width="12.5703125" style="203" customWidth="1"/>
    <col min="15876" max="15876" width="13" style="203" customWidth="1"/>
    <col min="15877" max="15877" width="13.42578125" style="203" customWidth="1"/>
    <col min="15878" max="15878" width="19.5703125" style="203" customWidth="1"/>
    <col min="15879" max="15879" width="17.42578125" style="203" customWidth="1"/>
    <col min="15880" max="15880" width="19.5703125" style="203" customWidth="1"/>
    <col min="15881" max="15881" width="15.85546875" style="203" customWidth="1"/>
    <col min="15882" max="15882" width="11.42578125" style="203" customWidth="1"/>
    <col min="15883" max="15885" width="0" style="203" hidden="1" customWidth="1"/>
    <col min="15886" max="15886" width="14.42578125" style="203" customWidth="1"/>
    <col min="15887" max="15887" width="8.7109375" style="203" customWidth="1"/>
    <col min="15888" max="15888" width="13.28515625" style="203" customWidth="1"/>
    <col min="15889" max="15889" width="8.7109375" style="203" customWidth="1"/>
    <col min="15890" max="15890" width="13.28515625" style="203" customWidth="1"/>
    <col min="15891" max="16129" width="9.140625" style="203"/>
    <col min="16130" max="16130" width="17.28515625" style="203" customWidth="1"/>
    <col min="16131" max="16131" width="12.5703125" style="203" customWidth="1"/>
    <col min="16132" max="16132" width="13" style="203" customWidth="1"/>
    <col min="16133" max="16133" width="13.42578125" style="203" customWidth="1"/>
    <col min="16134" max="16134" width="19.5703125" style="203" customWidth="1"/>
    <col min="16135" max="16135" width="17.42578125" style="203" customWidth="1"/>
    <col min="16136" max="16136" width="19.5703125" style="203" customWidth="1"/>
    <col min="16137" max="16137" width="15.85546875" style="203" customWidth="1"/>
    <col min="16138" max="16138" width="11.42578125" style="203" customWidth="1"/>
    <col min="16139" max="16141" width="0" style="203" hidden="1" customWidth="1"/>
    <col min="16142" max="16142" width="14.42578125" style="203" customWidth="1"/>
    <col min="16143" max="16143" width="8.7109375" style="203" customWidth="1"/>
    <col min="16144" max="16144" width="13.28515625" style="203" customWidth="1"/>
    <col min="16145" max="16145" width="8.7109375" style="203" customWidth="1"/>
    <col min="16146" max="16146" width="13.28515625" style="203" customWidth="1"/>
    <col min="16147" max="16384" width="9.140625" style="203"/>
  </cols>
  <sheetData>
    <row r="2" spans="1:18" ht="21">
      <c r="A2" s="202" t="s">
        <v>0</v>
      </c>
    </row>
    <row r="3" spans="1:18">
      <c r="A3" s="204" t="str">
        <f>'[56]Air Bawah Tanah'!A3</f>
        <v>Bulan: Juli 2019</v>
      </c>
    </row>
    <row r="4" spans="1:18">
      <c r="K4" s="203" t="s">
        <v>1</v>
      </c>
      <c r="L4" s="203" t="s">
        <v>2</v>
      </c>
    </row>
    <row r="5" spans="1:18" ht="32.25" customHeight="1">
      <c r="A5" s="205" t="s">
        <v>3</v>
      </c>
      <c r="B5" s="205" t="s">
        <v>4</v>
      </c>
      <c r="C5" s="205" t="s">
        <v>5</v>
      </c>
      <c r="D5" s="205" t="s">
        <v>25</v>
      </c>
      <c r="E5" s="206" t="s">
        <v>54</v>
      </c>
      <c r="F5" s="207" t="s">
        <v>7</v>
      </c>
      <c r="G5" s="208" t="s">
        <v>8</v>
      </c>
      <c r="H5" s="206" t="s">
        <v>10</v>
      </c>
      <c r="I5" s="206" t="s">
        <v>56</v>
      </c>
      <c r="K5" s="209">
        <v>3400</v>
      </c>
      <c r="L5" s="209">
        <v>12000</v>
      </c>
    </row>
    <row r="6" spans="1:18" ht="24.95" customHeight="1">
      <c r="A6" s="210" t="s">
        <v>13</v>
      </c>
      <c r="B6" s="211">
        <v>7.5612903225806427</v>
      </c>
      <c r="C6" s="222">
        <v>29.419354838709676</v>
      </c>
      <c r="D6" s="266">
        <f>E6*1000/2678400</f>
        <v>8.3921271988560449</v>
      </c>
      <c r="E6" s="220">
        <v>22477.473489416028</v>
      </c>
      <c r="F6" s="17">
        <v>8725</v>
      </c>
      <c r="G6" s="18">
        <v>205</v>
      </c>
      <c r="H6" s="213">
        <f t="shared" ref="H6:H11" si="0">(F6*3400)+(G6*5500)</f>
        <v>30792500</v>
      </c>
      <c r="I6" s="214">
        <f t="shared" ref="I6:I11" si="1">H6/E6</f>
        <v>1369.9270967664256</v>
      </c>
      <c r="K6" s="209">
        <f t="shared" ref="K6:K11" si="2">F6*$K$5</f>
        <v>29665000</v>
      </c>
      <c r="L6" s="209">
        <f>G6*$L$5</f>
        <v>2460000</v>
      </c>
      <c r="M6" s="209">
        <f>K6+L6</f>
        <v>32125000</v>
      </c>
    </row>
    <row r="7" spans="1:18" ht="24.95" customHeight="1">
      <c r="A7" s="210" t="s">
        <v>32</v>
      </c>
      <c r="B7" s="210">
        <v>7.3</v>
      </c>
      <c r="C7" s="222">
        <v>30.6</v>
      </c>
      <c r="D7" s="266">
        <f t="shared" ref="D7:D11" si="3">E7*1000/2678400</f>
        <v>7.2095553850228393</v>
      </c>
      <c r="E7" s="191">
        <v>19310.073143245172</v>
      </c>
      <c r="F7" s="24">
        <v>6700</v>
      </c>
      <c r="G7" s="25">
        <v>230</v>
      </c>
      <c r="H7" s="213">
        <f t="shared" si="0"/>
        <v>24045000</v>
      </c>
      <c r="I7" s="214">
        <f t="shared" si="1"/>
        <v>1245.2050192472288</v>
      </c>
      <c r="K7" s="209">
        <f t="shared" si="2"/>
        <v>22780000</v>
      </c>
      <c r="L7" s="203">
        <v>0</v>
      </c>
      <c r="M7" s="209">
        <f>K7+L7</f>
        <v>22780000</v>
      </c>
      <c r="P7" s="215"/>
    </row>
    <row r="8" spans="1:18" ht="24.95" customHeight="1">
      <c r="A8" s="210" t="s">
        <v>17</v>
      </c>
      <c r="B8" s="211">
        <v>7.8129032258064521</v>
      </c>
      <c r="C8" s="222">
        <v>24.451612903225808</v>
      </c>
      <c r="D8" s="266">
        <f t="shared" si="3"/>
        <v>48.225277488015905</v>
      </c>
      <c r="E8" s="220">
        <v>129166.58322390179</v>
      </c>
      <c r="F8" s="24">
        <v>1950</v>
      </c>
      <c r="G8" s="28">
        <v>1200</v>
      </c>
      <c r="H8" s="213">
        <f t="shared" si="0"/>
        <v>13230000</v>
      </c>
      <c r="I8" s="214">
        <f t="shared" si="1"/>
        <v>102.42587261959747</v>
      </c>
      <c r="K8" s="209">
        <f t="shared" si="2"/>
        <v>6630000</v>
      </c>
      <c r="L8" s="209">
        <f>G8*$L$5</f>
        <v>14400000</v>
      </c>
      <c r="M8" s="209">
        <f>K8+L8</f>
        <v>21030000</v>
      </c>
      <c r="P8" s="215"/>
    </row>
    <row r="9" spans="1:18" ht="24.95" customHeight="1">
      <c r="A9" s="210" t="s">
        <v>18</v>
      </c>
      <c r="B9" s="211">
        <v>7.9483870967741934</v>
      </c>
      <c r="C9" s="222">
        <v>24.483870967741936</v>
      </c>
      <c r="D9" s="266">
        <f t="shared" si="3"/>
        <v>12.42647389687534</v>
      </c>
      <c r="E9" s="220">
        <v>33283.06768539091</v>
      </c>
      <c r="F9" s="24">
        <v>19025</v>
      </c>
      <c r="G9" s="28">
        <v>18400</v>
      </c>
      <c r="H9" s="213">
        <f t="shared" si="0"/>
        <v>165885000</v>
      </c>
      <c r="I9" s="214">
        <f t="shared" si="1"/>
        <v>4984.0658189332908</v>
      </c>
      <c r="K9" s="209">
        <f t="shared" si="2"/>
        <v>64685000</v>
      </c>
      <c r="L9" s="217">
        <v>0</v>
      </c>
      <c r="M9" s="209">
        <f>K9+L9</f>
        <v>64685000</v>
      </c>
      <c r="N9" s="215"/>
    </row>
    <row r="10" spans="1:18" ht="24.95" customHeight="1">
      <c r="A10" s="210" t="s">
        <v>19</v>
      </c>
      <c r="B10" s="211">
        <v>7.9580645161290375</v>
      </c>
      <c r="C10" s="222">
        <v>22.193548387096776</v>
      </c>
      <c r="D10" s="266">
        <f t="shared" si="3"/>
        <v>15.95440145962446</v>
      </c>
      <c r="E10" s="221">
        <v>42732.268869458152</v>
      </c>
      <c r="F10" s="24">
        <v>0</v>
      </c>
      <c r="G10" s="28">
        <v>1200</v>
      </c>
      <c r="H10" s="213">
        <f t="shared" si="0"/>
        <v>6600000</v>
      </c>
      <c r="I10" s="214">
        <f t="shared" si="1"/>
        <v>154.45002511245522</v>
      </c>
      <c r="K10" s="209">
        <f t="shared" si="2"/>
        <v>0</v>
      </c>
      <c r="L10" s="217"/>
      <c r="M10" s="209"/>
      <c r="N10" s="215"/>
    </row>
    <row r="11" spans="1:18" ht="24.95" customHeight="1">
      <c r="A11" s="210" t="s">
        <v>20</v>
      </c>
      <c r="B11" s="210">
        <v>7.9</v>
      </c>
      <c r="C11" s="222">
        <v>24.4</v>
      </c>
      <c r="D11" s="266">
        <f t="shared" si="3"/>
        <v>23.793106805189801</v>
      </c>
      <c r="E11" s="227">
        <v>63727.457267020371</v>
      </c>
      <c r="F11" s="51">
        <v>40775</v>
      </c>
      <c r="G11" s="28">
        <v>36800</v>
      </c>
      <c r="H11" s="213">
        <f t="shared" si="0"/>
        <v>341035000</v>
      </c>
      <c r="I11" s="214">
        <f t="shared" si="1"/>
        <v>5351.4609655780068</v>
      </c>
      <c r="K11" s="209">
        <f t="shared" si="2"/>
        <v>138635000</v>
      </c>
      <c r="L11" s="217"/>
      <c r="M11" s="209"/>
      <c r="N11" s="215"/>
    </row>
    <row r="12" spans="1:18" ht="24.95" customHeight="1">
      <c r="A12" s="36" t="s">
        <v>22</v>
      </c>
      <c r="B12" s="218">
        <f>AVERAGE(B6:B11)</f>
        <v>7.7467741935483874</v>
      </c>
      <c r="C12" s="218">
        <f>AVERAGE(C6:C11)</f>
        <v>25.9247311827957</v>
      </c>
      <c r="D12" s="218">
        <f>AVERAGE(D6:D11)</f>
        <v>19.333490372264066</v>
      </c>
      <c r="E12" s="39">
        <f>SUM(E6:E11)</f>
        <v>310696.92367843242</v>
      </c>
      <c r="F12" s="39">
        <f>SUM(F6:F11)</f>
        <v>77175</v>
      </c>
      <c r="G12" s="39">
        <f>SUM(G6:G11)</f>
        <v>58035</v>
      </c>
      <c r="H12" s="219">
        <f>SUM(H6:H11)</f>
        <v>581587500</v>
      </c>
      <c r="I12" s="219">
        <f>SUM(I6:I11)</f>
        <v>13207.534798257006</v>
      </c>
    </row>
    <row r="13" spans="1:18">
      <c r="M13" s="182"/>
      <c r="R13" s="43"/>
    </row>
    <row r="14" spans="1:18">
      <c r="E14" s="228"/>
      <c r="F14" s="228"/>
      <c r="R14" s="215"/>
    </row>
  </sheetData>
  <sheetProtection selectLockedCells="1" selectUnlockedCells="1"/>
  <pageMargins left="0.7" right="0.7" top="0.75" bottom="0.75" header="0.51180555555555551" footer="0.51180555555555551"/>
  <pageSetup firstPageNumber="0" orientation="portrait" horizontalDpi="300" verticalDpi="300" r:id="rId1"/>
  <headerFooter alignWithMargins="0"/>
  <legacy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2:R14"/>
  <sheetViews>
    <sheetView zoomScaleNormal="100" workbookViewId="0">
      <selection activeCell="C19" sqref="C19"/>
    </sheetView>
  </sheetViews>
  <sheetFormatPr defaultRowHeight="15"/>
  <cols>
    <col min="1" max="1" width="17.28515625" style="203" customWidth="1"/>
    <col min="2" max="2" width="12.5703125" style="203" customWidth="1"/>
    <col min="3" max="3" width="13" style="203" customWidth="1"/>
    <col min="4" max="4" width="18" style="203" bestFit="1" customWidth="1"/>
    <col min="5" max="5" width="13.42578125" style="203" customWidth="1"/>
    <col min="6" max="6" width="19.5703125" style="203" customWidth="1"/>
    <col min="7" max="7" width="17.42578125" style="203" customWidth="1"/>
    <col min="8" max="8" width="19.5703125" style="203" customWidth="1"/>
    <col min="9" max="9" width="15.85546875" style="203" customWidth="1"/>
    <col min="10" max="10" width="11.42578125" style="203" customWidth="1"/>
    <col min="11" max="13" width="0" style="203" hidden="1" customWidth="1"/>
    <col min="14" max="14" width="14.42578125" style="203" customWidth="1"/>
    <col min="15" max="15" width="8.7109375" style="203" customWidth="1"/>
    <col min="16" max="16" width="13.28515625" style="203" customWidth="1"/>
    <col min="17" max="17" width="8.7109375" style="203" customWidth="1"/>
    <col min="18" max="18" width="13.28515625" style="203" customWidth="1"/>
    <col min="19" max="257" width="9.140625" style="203"/>
    <col min="258" max="258" width="17.28515625" style="203" customWidth="1"/>
    <col min="259" max="259" width="12.5703125" style="203" customWidth="1"/>
    <col min="260" max="260" width="13" style="203" customWidth="1"/>
    <col min="261" max="261" width="13.42578125" style="203" customWidth="1"/>
    <col min="262" max="262" width="19.5703125" style="203" customWidth="1"/>
    <col min="263" max="263" width="17.42578125" style="203" customWidth="1"/>
    <col min="264" max="264" width="19.5703125" style="203" customWidth="1"/>
    <col min="265" max="265" width="15.85546875" style="203" customWidth="1"/>
    <col min="266" max="266" width="11.42578125" style="203" customWidth="1"/>
    <col min="267" max="269" width="0" style="203" hidden="1" customWidth="1"/>
    <col min="270" max="270" width="14.42578125" style="203" customWidth="1"/>
    <col min="271" max="271" width="8.7109375" style="203" customWidth="1"/>
    <col min="272" max="272" width="13.28515625" style="203" customWidth="1"/>
    <col min="273" max="273" width="8.7109375" style="203" customWidth="1"/>
    <col min="274" max="274" width="13.28515625" style="203" customWidth="1"/>
    <col min="275" max="513" width="9.140625" style="203"/>
    <col min="514" max="514" width="17.28515625" style="203" customWidth="1"/>
    <col min="515" max="515" width="12.5703125" style="203" customWidth="1"/>
    <col min="516" max="516" width="13" style="203" customWidth="1"/>
    <col min="517" max="517" width="13.42578125" style="203" customWidth="1"/>
    <col min="518" max="518" width="19.5703125" style="203" customWidth="1"/>
    <col min="519" max="519" width="17.42578125" style="203" customWidth="1"/>
    <col min="520" max="520" width="19.5703125" style="203" customWidth="1"/>
    <col min="521" max="521" width="15.85546875" style="203" customWidth="1"/>
    <col min="522" max="522" width="11.42578125" style="203" customWidth="1"/>
    <col min="523" max="525" width="0" style="203" hidden="1" customWidth="1"/>
    <col min="526" max="526" width="14.42578125" style="203" customWidth="1"/>
    <col min="527" max="527" width="8.7109375" style="203" customWidth="1"/>
    <col min="528" max="528" width="13.28515625" style="203" customWidth="1"/>
    <col min="529" max="529" width="8.7109375" style="203" customWidth="1"/>
    <col min="530" max="530" width="13.28515625" style="203" customWidth="1"/>
    <col min="531" max="769" width="9.140625" style="203"/>
    <col min="770" max="770" width="17.28515625" style="203" customWidth="1"/>
    <col min="771" max="771" width="12.5703125" style="203" customWidth="1"/>
    <col min="772" max="772" width="13" style="203" customWidth="1"/>
    <col min="773" max="773" width="13.42578125" style="203" customWidth="1"/>
    <col min="774" max="774" width="19.5703125" style="203" customWidth="1"/>
    <col min="775" max="775" width="17.42578125" style="203" customWidth="1"/>
    <col min="776" max="776" width="19.5703125" style="203" customWidth="1"/>
    <col min="777" max="777" width="15.85546875" style="203" customWidth="1"/>
    <col min="778" max="778" width="11.42578125" style="203" customWidth="1"/>
    <col min="779" max="781" width="0" style="203" hidden="1" customWidth="1"/>
    <col min="782" max="782" width="14.42578125" style="203" customWidth="1"/>
    <col min="783" max="783" width="8.7109375" style="203" customWidth="1"/>
    <col min="784" max="784" width="13.28515625" style="203" customWidth="1"/>
    <col min="785" max="785" width="8.7109375" style="203" customWidth="1"/>
    <col min="786" max="786" width="13.28515625" style="203" customWidth="1"/>
    <col min="787" max="1025" width="9.140625" style="203"/>
    <col min="1026" max="1026" width="17.28515625" style="203" customWidth="1"/>
    <col min="1027" max="1027" width="12.5703125" style="203" customWidth="1"/>
    <col min="1028" max="1028" width="13" style="203" customWidth="1"/>
    <col min="1029" max="1029" width="13.42578125" style="203" customWidth="1"/>
    <col min="1030" max="1030" width="19.5703125" style="203" customWidth="1"/>
    <col min="1031" max="1031" width="17.42578125" style="203" customWidth="1"/>
    <col min="1032" max="1032" width="19.5703125" style="203" customWidth="1"/>
    <col min="1033" max="1033" width="15.85546875" style="203" customWidth="1"/>
    <col min="1034" max="1034" width="11.42578125" style="203" customWidth="1"/>
    <col min="1035" max="1037" width="0" style="203" hidden="1" customWidth="1"/>
    <col min="1038" max="1038" width="14.42578125" style="203" customWidth="1"/>
    <col min="1039" max="1039" width="8.7109375" style="203" customWidth="1"/>
    <col min="1040" max="1040" width="13.28515625" style="203" customWidth="1"/>
    <col min="1041" max="1041" width="8.7109375" style="203" customWidth="1"/>
    <col min="1042" max="1042" width="13.28515625" style="203" customWidth="1"/>
    <col min="1043" max="1281" width="9.140625" style="203"/>
    <col min="1282" max="1282" width="17.28515625" style="203" customWidth="1"/>
    <col min="1283" max="1283" width="12.5703125" style="203" customWidth="1"/>
    <col min="1284" max="1284" width="13" style="203" customWidth="1"/>
    <col min="1285" max="1285" width="13.42578125" style="203" customWidth="1"/>
    <col min="1286" max="1286" width="19.5703125" style="203" customWidth="1"/>
    <col min="1287" max="1287" width="17.42578125" style="203" customWidth="1"/>
    <col min="1288" max="1288" width="19.5703125" style="203" customWidth="1"/>
    <col min="1289" max="1289" width="15.85546875" style="203" customWidth="1"/>
    <col min="1290" max="1290" width="11.42578125" style="203" customWidth="1"/>
    <col min="1291" max="1293" width="0" style="203" hidden="1" customWidth="1"/>
    <col min="1294" max="1294" width="14.42578125" style="203" customWidth="1"/>
    <col min="1295" max="1295" width="8.7109375" style="203" customWidth="1"/>
    <col min="1296" max="1296" width="13.28515625" style="203" customWidth="1"/>
    <col min="1297" max="1297" width="8.7109375" style="203" customWidth="1"/>
    <col min="1298" max="1298" width="13.28515625" style="203" customWidth="1"/>
    <col min="1299" max="1537" width="9.140625" style="203"/>
    <col min="1538" max="1538" width="17.28515625" style="203" customWidth="1"/>
    <col min="1539" max="1539" width="12.5703125" style="203" customWidth="1"/>
    <col min="1540" max="1540" width="13" style="203" customWidth="1"/>
    <col min="1541" max="1541" width="13.42578125" style="203" customWidth="1"/>
    <col min="1542" max="1542" width="19.5703125" style="203" customWidth="1"/>
    <col min="1543" max="1543" width="17.42578125" style="203" customWidth="1"/>
    <col min="1544" max="1544" width="19.5703125" style="203" customWidth="1"/>
    <col min="1545" max="1545" width="15.85546875" style="203" customWidth="1"/>
    <col min="1546" max="1546" width="11.42578125" style="203" customWidth="1"/>
    <col min="1547" max="1549" width="0" style="203" hidden="1" customWidth="1"/>
    <col min="1550" max="1550" width="14.42578125" style="203" customWidth="1"/>
    <col min="1551" max="1551" width="8.7109375" style="203" customWidth="1"/>
    <col min="1552" max="1552" width="13.28515625" style="203" customWidth="1"/>
    <col min="1553" max="1553" width="8.7109375" style="203" customWidth="1"/>
    <col min="1554" max="1554" width="13.28515625" style="203" customWidth="1"/>
    <col min="1555" max="1793" width="9.140625" style="203"/>
    <col min="1794" max="1794" width="17.28515625" style="203" customWidth="1"/>
    <col min="1795" max="1795" width="12.5703125" style="203" customWidth="1"/>
    <col min="1796" max="1796" width="13" style="203" customWidth="1"/>
    <col min="1797" max="1797" width="13.42578125" style="203" customWidth="1"/>
    <col min="1798" max="1798" width="19.5703125" style="203" customWidth="1"/>
    <col min="1799" max="1799" width="17.42578125" style="203" customWidth="1"/>
    <col min="1800" max="1800" width="19.5703125" style="203" customWidth="1"/>
    <col min="1801" max="1801" width="15.85546875" style="203" customWidth="1"/>
    <col min="1802" max="1802" width="11.42578125" style="203" customWidth="1"/>
    <col min="1803" max="1805" width="0" style="203" hidden="1" customWidth="1"/>
    <col min="1806" max="1806" width="14.42578125" style="203" customWidth="1"/>
    <col min="1807" max="1807" width="8.7109375" style="203" customWidth="1"/>
    <col min="1808" max="1808" width="13.28515625" style="203" customWidth="1"/>
    <col min="1809" max="1809" width="8.7109375" style="203" customWidth="1"/>
    <col min="1810" max="1810" width="13.28515625" style="203" customWidth="1"/>
    <col min="1811" max="2049" width="9.140625" style="203"/>
    <col min="2050" max="2050" width="17.28515625" style="203" customWidth="1"/>
    <col min="2051" max="2051" width="12.5703125" style="203" customWidth="1"/>
    <col min="2052" max="2052" width="13" style="203" customWidth="1"/>
    <col min="2053" max="2053" width="13.42578125" style="203" customWidth="1"/>
    <col min="2054" max="2054" width="19.5703125" style="203" customWidth="1"/>
    <col min="2055" max="2055" width="17.42578125" style="203" customWidth="1"/>
    <col min="2056" max="2056" width="19.5703125" style="203" customWidth="1"/>
    <col min="2057" max="2057" width="15.85546875" style="203" customWidth="1"/>
    <col min="2058" max="2058" width="11.42578125" style="203" customWidth="1"/>
    <col min="2059" max="2061" width="0" style="203" hidden="1" customWidth="1"/>
    <col min="2062" max="2062" width="14.42578125" style="203" customWidth="1"/>
    <col min="2063" max="2063" width="8.7109375" style="203" customWidth="1"/>
    <col min="2064" max="2064" width="13.28515625" style="203" customWidth="1"/>
    <col min="2065" max="2065" width="8.7109375" style="203" customWidth="1"/>
    <col min="2066" max="2066" width="13.28515625" style="203" customWidth="1"/>
    <col min="2067" max="2305" width="9.140625" style="203"/>
    <col min="2306" max="2306" width="17.28515625" style="203" customWidth="1"/>
    <col min="2307" max="2307" width="12.5703125" style="203" customWidth="1"/>
    <col min="2308" max="2308" width="13" style="203" customWidth="1"/>
    <col min="2309" max="2309" width="13.42578125" style="203" customWidth="1"/>
    <col min="2310" max="2310" width="19.5703125" style="203" customWidth="1"/>
    <col min="2311" max="2311" width="17.42578125" style="203" customWidth="1"/>
    <col min="2312" max="2312" width="19.5703125" style="203" customWidth="1"/>
    <col min="2313" max="2313" width="15.85546875" style="203" customWidth="1"/>
    <col min="2314" max="2314" width="11.42578125" style="203" customWidth="1"/>
    <col min="2315" max="2317" width="0" style="203" hidden="1" customWidth="1"/>
    <col min="2318" max="2318" width="14.42578125" style="203" customWidth="1"/>
    <col min="2319" max="2319" width="8.7109375" style="203" customWidth="1"/>
    <col min="2320" max="2320" width="13.28515625" style="203" customWidth="1"/>
    <col min="2321" max="2321" width="8.7109375" style="203" customWidth="1"/>
    <col min="2322" max="2322" width="13.28515625" style="203" customWidth="1"/>
    <col min="2323" max="2561" width="9.140625" style="203"/>
    <col min="2562" max="2562" width="17.28515625" style="203" customWidth="1"/>
    <col min="2563" max="2563" width="12.5703125" style="203" customWidth="1"/>
    <col min="2564" max="2564" width="13" style="203" customWidth="1"/>
    <col min="2565" max="2565" width="13.42578125" style="203" customWidth="1"/>
    <col min="2566" max="2566" width="19.5703125" style="203" customWidth="1"/>
    <col min="2567" max="2567" width="17.42578125" style="203" customWidth="1"/>
    <col min="2568" max="2568" width="19.5703125" style="203" customWidth="1"/>
    <col min="2569" max="2569" width="15.85546875" style="203" customWidth="1"/>
    <col min="2570" max="2570" width="11.42578125" style="203" customWidth="1"/>
    <col min="2571" max="2573" width="0" style="203" hidden="1" customWidth="1"/>
    <col min="2574" max="2574" width="14.42578125" style="203" customWidth="1"/>
    <col min="2575" max="2575" width="8.7109375" style="203" customWidth="1"/>
    <col min="2576" max="2576" width="13.28515625" style="203" customWidth="1"/>
    <col min="2577" max="2577" width="8.7109375" style="203" customWidth="1"/>
    <col min="2578" max="2578" width="13.28515625" style="203" customWidth="1"/>
    <col min="2579" max="2817" width="9.140625" style="203"/>
    <col min="2818" max="2818" width="17.28515625" style="203" customWidth="1"/>
    <col min="2819" max="2819" width="12.5703125" style="203" customWidth="1"/>
    <col min="2820" max="2820" width="13" style="203" customWidth="1"/>
    <col min="2821" max="2821" width="13.42578125" style="203" customWidth="1"/>
    <col min="2822" max="2822" width="19.5703125" style="203" customWidth="1"/>
    <col min="2823" max="2823" width="17.42578125" style="203" customWidth="1"/>
    <col min="2824" max="2824" width="19.5703125" style="203" customWidth="1"/>
    <col min="2825" max="2825" width="15.85546875" style="203" customWidth="1"/>
    <col min="2826" max="2826" width="11.42578125" style="203" customWidth="1"/>
    <col min="2827" max="2829" width="0" style="203" hidden="1" customWidth="1"/>
    <col min="2830" max="2830" width="14.42578125" style="203" customWidth="1"/>
    <col min="2831" max="2831" width="8.7109375" style="203" customWidth="1"/>
    <col min="2832" max="2832" width="13.28515625" style="203" customWidth="1"/>
    <col min="2833" max="2833" width="8.7109375" style="203" customWidth="1"/>
    <col min="2834" max="2834" width="13.28515625" style="203" customWidth="1"/>
    <col min="2835" max="3073" width="9.140625" style="203"/>
    <col min="3074" max="3074" width="17.28515625" style="203" customWidth="1"/>
    <col min="3075" max="3075" width="12.5703125" style="203" customWidth="1"/>
    <col min="3076" max="3076" width="13" style="203" customWidth="1"/>
    <col min="3077" max="3077" width="13.42578125" style="203" customWidth="1"/>
    <col min="3078" max="3078" width="19.5703125" style="203" customWidth="1"/>
    <col min="3079" max="3079" width="17.42578125" style="203" customWidth="1"/>
    <col min="3080" max="3080" width="19.5703125" style="203" customWidth="1"/>
    <col min="3081" max="3081" width="15.85546875" style="203" customWidth="1"/>
    <col min="3082" max="3082" width="11.42578125" style="203" customWidth="1"/>
    <col min="3083" max="3085" width="0" style="203" hidden="1" customWidth="1"/>
    <col min="3086" max="3086" width="14.42578125" style="203" customWidth="1"/>
    <col min="3087" max="3087" width="8.7109375" style="203" customWidth="1"/>
    <col min="3088" max="3088" width="13.28515625" style="203" customWidth="1"/>
    <col min="3089" max="3089" width="8.7109375" style="203" customWidth="1"/>
    <col min="3090" max="3090" width="13.28515625" style="203" customWidth="1"/>
    <col min="3091" max="3329" width="9.140625" style="203"/>
    <col min="3330" max="3330" width="17.28515625" style="203" customWidth="1"/>
    <col min="3331" max="3331" width="12.5703125" style="203" customWidth="1"/>
    <col min="3332" max="3332" width="13" style="203" customWidth="1"/>
    <col min="3333" max="3333" width="13.42578125" style="203" customWidth="1"/>
    <col min="3334" max="3334" width="19.5703125" style="203" customWidth="1"/>
    <col min="3335" max="3335" width="17.42578125" style="203" customWidth="1"/>
    <col min="3336" max="3336" width="19.5703125" style="203" customWidth="1"/>
    <col min="3337" max="3337" width="15.85546875" style="203" customWidth="1"/>
    <col min="3338" max="3338" width="11.42578125" style="203" customWidth="1"/>
    <col min="3339" max="3341" width="0" style="203" hidden="1" customWidth="1"/>
    <col min="3342" max="3342" width="14.42578125" style="203" customWidth="1"/>
    <col min="3343" max="3343" width="8.7109375" style="203" customWidth="1"/>
    <col min="3344" max="3344" width="13.28515625" style="203" customWidth="1"/>
    <col min="3345" max="3345" width="8.7109375" style="203" customWidth="1"/>
    <col min="3346" max="3346" width="13.28515625" style="203" customWidth="1"/>
    <col min="3347" max="3585" width="9.140625" style="203"/>
    <col min="3586" max="3586" width="17.28515625" style="203" customWidth="1"/>
    <col min="3587" max="3587" width="12.5703125" style="203" customWidth="1"/>
    <col min="3588" max="3588" width="13" style="203" customWidth="1"/>
    <col min="3589" max="3589" width="13.42578125" style="203" customWidth="1"/>
    <col min="3590" max="3590" width="19.5703125" style="203" customWidth="1"/>
    <col min="3591" max="3591" width="17.42578125" style="203" customWidth="1"/>
    <col min="3592" max="3592" width="19.5703125" style="203" customWidth="1"/>
    <col min="3593" max="3593" width="15.85546875" style="203" customWidth="1"/>
    <col min="3594" max="3594" width="11.42578125" style="203" customWidth="1"/>
    <col min="3595" max="3597" width="0" style="203" hidden="1" customWidth="1"/>
    <col min="3598" max="3598" width="14.42578125" style="203" customWidth="1"/>
    <col min="3599" max="3599" width="8.7109375" style="203" customWidth="1"/>
    <col min="3600" max="3600" width="13.28515625" style="203" customWidth="1"/>
    <col min="3601" max="3601" width="8.7109375" style="203" customWidth="1"/>
    <col min="3602" max="3602" width="13.28515625" style="203" customWidth="1"/>
    <col min="3603" max="3841" width="9.140625" style="203"/>
    <col min="3842" max="3842" width="17.28515625" style="203" customWidth="1"/>
    <col min="3843" max="3843" width="12.5703125" style="203" customWidth="1"/>
    <col min="3844" max="3844" width="13" style="203" customWidth="1"/>
    <col min="3845" max="3845" width="13.42578125" style="203" customWidth="1"/>
    <col min="3846" max="3846" width="19.5703125" style="203" customWidth="1"/>
    <col min="3847" max="3847" width="17.42578125" style="203" customWidth="1"/>
    <col min="3848" max="3848" width="19.5703125" style="203" customWidth="1"/>
    <col min="3849" max="3849" width="15.85546875" style="203" customWidth="1"/>
    <col min="3850" max="3850" width="11.42578125" style="203" customWidth="1"/>
    <col min="3851" max="3853" width="0" style="203" hidden="1" customWidth="1"/>
    <col min="3854" max="3854" width="14.42578125" style="203" customWidth="1"/>
    <col min="3855" max="3855" width="8.7109375" style="203" customWidth="1"/>
    <col min="3856" max="3856" width="13.28515625" style="203" customWidth="1"/>
    <col min="3857" max="3857" width="8.7109375" style="203" customWidth="1"/>
    <col min="3858" max="3858" width="13.28515625" style="203" customWidth="1"/>
    <col min="3859" max="4097" width="9.140625" style="203"/>
    <col min="4098" max="4098" width="17.28515625" style="203" customWidth="1"/>
    <col min="4099" max="4099" width="12.5703125" style="203" customWidth="1"/>
    <col min="4100" max="4100" width="13" style="203" customWidth="1"/>
    <col min="4101" max="4101" width="13.42578125" style="203" customWidth="1"/>
    <col min="4102" max="4102" width="19.5703125" style="203" customWidth="1"/>
    <col min="4103" max="4103" width="17.42578125" style="203" customWidth="1"/>
    <col min="4104" max="4104" width="19.5703125" style="203" customWidth="1"/>
    <col min="4105" max="4105" width="15.85546875" style="203" customWidth="1"/>
    <col min="4106" max="4106" width="11.42578125" style="203" customWidth="1"/>
    <col min="4107" max="4109" width="0" style="203" hidden="1" customWidth="1"/>
    <col min="4110" max="4110" width="14.42578125" style="203" customWidth="1"/>
    <col min="4111" max="4111" width="8.7109375" style="203" customWidth="1"/>
    <col min="4112" max="4112" width="13.28515625" style="203" customWidth="1"/>
    <col min="4113" max="4113" width="8.7109375" style="203" customWidth="1"/>
    <col min="4114" max="4114" width="13.28515625" style="203" customWidth="1"/>
    <col min="4115" max="4353" width="9.140625" style="203"/>
    <col min="4354" max="4354" width="17.28515625" style="203" customWidth="1"/>
    <col min="4355" max="4355" width="12.5703125" style="203" customWidth="1"/>
    <col min="4356" max="4356" width="13" style="203" customWidth="1"/>
    <col min="4357" max="4357" width="13.42578125" style="203" customWidth="1"/>
    <col min="4358" max="4358" width="19.5703125" style="203" customWidth="1"/>
    <col min="4359" max="4359" width="17.42578125" style="203" customWidth="1"/>
    <col min="4360" max="4360" width="19.5703125" style="203" customWidth="1"/>
    <col min="4361" max="4361" width="15.85546875" style="203" customWidth="1"/>
    <col min="4362" max="4362" width="11.42578125" style="203" customWidth="1"/>
    <col min="4363" max="4365" width="0" style="203" hidden="1" customWidth="1"/>
    <col min="4366" max="4366" width="14.42578125" style="203" customWidth="1"/>
    <col min="4367" max="4367" width="8.7109375" style="203" customWidth="1"/>
    <col min="4368" max="4368" width="13.28515625" style="203" customWidth="1"/>
    <col min="4369" max="4369" width="8.7109375" style="203" customWidth="1"/>
    <col min="4370" max="4370" width="13.28515625" style="203" customWidth="1"/>
    <col min="4371" max="4609" width="9.140625" style="203"/>
    <col min="4610" max="4610" width="17.28515625" style="203" customWidth="1"/>
    <col min="4611" max="4611" width="12.5703125" style="203" customWidth="1"/>
    <col min="4612" max="4612" width="13" style="203" customWidth="1"/>
    <col min="4613" max="4613" width="13.42578125" style="203" customWidth="1"/>
    <col min="4614" max="4614" width="19.5703125" style="203" customWidth="1"/>
    <col min="4615" max="4615" width="17.42578125" style="203" customWidth="1"/>
    <col min="4616" max="4616" width="19.5703125" style="203" customWidth="1"/>
    <col min="4617" max="4617" width="15.85546875" style="203" customWidth="1"/>
    <col min="4618" max="4618" width="11.42578125" style="203" customWidth="1"/>
    <col min="4619" max="4621" width="0" style="203" hidden="1" customWidth="1"/>
    <col min="4622" max="4622" width="14.42578125" style="203" customWidth="1"/>
    <col min="4623" max="4623" width="8.7109375" style="203" customWidth="1"/>
    <col min="4624" max="4624" width="13.28515625" style="203" customWidth="1"/>
    <col min="4625" max="4625" width="8.7109375" style="203" customWidth="1"/>
    <col min="4626" max="4626" width="13.28515625" style="203" customWidth="1"/>
    <col min="4627" max="4865" width="9.140625" style="203"/>
    <col min="4866" max="4866" width="17.28515625" style="203" customWidth="1"/>
    <col min="4867" max="4867" width="12.5703125" style="203" customWidth="1"/>
    <col min="4868" max="4868" width="13" style="203" customWidth="1"/>
    <col min="4869" max="4869" width="13.42578125" style="203" customWidth="1"/>
    <col min="4870" max="4870" width="19.5703125" style="203" customWidth="1"/>
    <col min="4871" max="4871" width="17.42578125" style="203" customWidth="1"/>
    <col min="4872" max="4872" width="19.5703125" style="203" customWidth="1"/>
    <col min="4873" max="4873" width="15.85546875" style="203" customWidth="1"/>
    <col min="4874" max="4874" width="11.42578125" style="203" customWidth="1"/>
    <col min="4875" max="4877" width="0" style="203" hidden="1" customWidth="1"/>
    <col min="4878" max="4878" width="14.42578125" style="203" customWidth="1"/>
    <col min="4879" max="4879" width="8.7109375" style="203" customWidth="1"/>
    <col min="4880" max="4880" width="13.28515625" style="203" customWidth="1"/>
    <col min="4881" max="4881" width="8.7109375" style="203" customWidth="1"/>
    <col min="4882" max="4882" width="13.28515625" style="203" customWidth="1"/>
    <col min="4883" max="5121" width="9.140625" style="203"/>
    <col min="5122" max="5122" width="17.28515625" style="203" customWidth="1"/>
    <col min="5123" max="5123" width="12.5703125" style="203" customWidth="1"/>
    <col min="5124" max="5124" width="13" style="203" customWidth="1"/>
    <col min="5125" max="5125" width="13.42578125" style="203" customWidth="1"/>
    <col min="5126" max="5126" width="19.5703125" style="203" customWidth="1"/>
    <col min="5127" max="5127" width="17.42578125" style="203" customWidth="1"/>
    <col min="5128" max="5128" width="19.5703125" style="203" customWidth="1"/>
    <col min="5129" max="5129" width="15.85546875" style="203" customWidth="1"/>
    <col min="5130" max="5130" width="11.42578125" style="203" customWidth="1"/>
    <col min="5131" max="5133" width="0" style="203" hidden="1" customWidth="1"/>
    <col min="5134" max="5134" width="14.42578125" style="203" customWidth="1"/>
    <col min="5135" max="5135" width="8.7109375" style="203" customWidth="1"/>
    <col min="5136" max="5136" width="13.28515625" style="203" customWidth="1"/>
    <col min="5137" max="5137" width="8.7109375" style="203" customWidth="1"/>
    <col min="5138" max="5138" width="13.28515625" style="203" customWidth="1"/>
    <col min="5139" max="5377" width="9.140625" style="203"/>
    <col min="5378" max="5378" width="17.28515625" style="203" customWidth="1"/>
    <col min="5379" max="5379" width="12.5703125" style="203" customWidth="1"/>
    <col min="5380" max="5380" width="13" style="203" customWidth="1"/>
    <col min="5381" max="5381" width="13.42578125" style="203" customWidth="1"/>
    <col min="5382" max="5382" width="19.5703125" style="203" customWidth="1"/>
    <col min="5383" max="5383" width="17.42578125" style="203" customWidth="1"/>
    <col min="5384" max="5384" width="19.5703125" style="203" customWidth="1"/>
    <col min="5385" max="5385" width="15.85546875" style="203" customWidth="1"/>
    <col min="5386" max="5386" width="11.42578125" style="203" customWidth="1"/>
    <col min="5387" max="5389" width="0" style="203" hidden="1" customWidth="1"/>
    <col min="5390" max="5390" width="14.42578125" style="203" customWidth="1"/>
    <col min="5391" max="5391" width="8.7109375" style="203" customWidth="1"/>
    <col min="5392" max="5392" width="13.28515625" style="203" customWidth="1"/>
    <col min="5393" max="5393" width="8.7109375" style="203" customWidth="1"/>
    <col min="5394" max="5394" width="13.28515625" style="203" customWidth="1"/>
    <col min="5395" max="5633" width="9.140625" style="203"/>
    <col min="5634" max="5634" width="17.28515625" style="203" customWidth="1"/>
    <col min="5635" max="5635" width="12.5703125" style="203" customWidth="1"/>
    <col min="5636" max="5636" width="13" style="203" customWidth="1"/>
    <col min="5637" max="5637" width="13.42578125" style="203" customWidth="1"/>
    <col min="5638" max="5638" width="19.5703125" style="203" customWidth="1"/>
    <col min="5639" max="5639" width="17.42578125" style="203" customWidth="1"/>
    <col min="5640" max="5640" width="19.5703125" style="203" customWidth="1"/>
    <col min="5641" max="5641" width="15.85546875" style="203" customWidth="1"/>
    <col min="5642" max="5642" width="11.42578125" style="203" customWidth="1"/>
    <col min="5643" max="5645" width="0" style="203" hidden="1" customWidth="1"/>
    <col min="5646" max="5646" width="14.42578125" style="203" customWidth="1"/>
    <col min="5647" max="5647" width="8.7109375" style="203" customWidth="1"/>
    <col min="5648" max="5648" width="13.28515625" style="203" customWidth="1"/>
    <col min="5649" max="5649" width="8.7109375" style="203" customWidth="1"/>
    <col min="5650" max="5650" width="13.28515625" style="203" customWidth="1"/>
    <col min="5651" max="5889" width="9.140625" style="203"/>
    <col min="5890" max="5890" width="17.28515625" style="203" customWidth="1"/>
    <col min="5891" max="5891" width="12.5703125" style="203" customWidth="1"/>
    <col min="5892" max="5892" width="13" style="203" customWidth="1"/>
    <col min="5893" max="5893" width="13.42578125" style="203" customWidth="1"/>
    <col min="5894" max="5894" width="19.5703125" style="203" customWidth="1"/>
    <col min="5895" max="5895" width="17.42578125" style="203" customWidth="1"/>
    <col min="5896" max="5896" width="19.5703125" style="203" customWidth="1"/>
    <col min="5897" max="5897" width="15.85546875" style="203" customWidth="1"/>
    <col min="5898" max="5898" width="11.42578125" style="203" customWidth="1"/>
    <col min="5899" max="5901" width="0" style="203" hidden="1" customWidth="1"/>
    <col min="5902" max="5902" width="14.42578125" style="203" customWidth="1"/>
    <col min="5903" max="5903" width="8.7109375" style="203" customWidth="1"/>
    <col min="5904" max="5904" width="13.28515625" style="203" customWidth="1"/>
    <col min="5905" max="5905" width="8.7109375" style="203" customWidth="1"/>
    <col min="5906" max="5906" width="13.28515625" style="203" customWidth="1"/>
    <col min="5907" max="6145" width="9.140625" style="203"/>
    <col min="6146" max="6146" width="17.28515625" style="203" customWidth="1"/>
    <col min="6147" max="6147" width="12.5703125" style="203" customWidth="1"/>
    <col min="6148" max="6148" width="13" style="203" customWidth="1"/>
    <col min="6149" max="6149" width="13.42578125" style="203" customWidth="1"/>
    <col min="6150" max="6150" width="19.5703125" style="203" customWidth="1"/>
    <col min="6151" max="6151" width="17.42578125" style="203" customWidth="1"/>
    <col min="6152" max="6152" width="19.5703125" style="203" customWidth="1"/>
    <col min="6153" max="6153" width="15.85546875" style="203" customWidth="1"/>
    <col min="6154" max="6154" width="11.42578125" style="203" customWidth="1"/>
    <col min="6155" max="6157" width="0" style="203" hidden="1" customWidth="1"/>
    <col min="6158" max="6158" width="14.42578125" style="203" customWidth="1"/>
    <col min="6159" max="6159" width="8.7109375" style="203" customWidth="1"/>
    <col min="6160" max="6160" width="13.28515625" style="203" customWidth="1"/>
    <col min="6161" max="6161" width="8.7109375" style="203" customWidth="1"/>
    <col min="6162" max="6162" width="13.28515625" style="203" customWidth="1"/>
    <col min="6163" max="6401" width="9.140625" style="203"/>
    <col min="6402" max="6402" width="17.28515625" style="203" customWidth="1"/>
    <col min="6403" max="6403" width="12.5703125" style="203" customWidth="1"/>
    <col min="6404" max="6404" width="13" style="203" customWidth="1"/>
    <col min="6405" max="6405" width="13.42578125" style="203" customWidth="1"/>
    <col min="6406" max="6406" width="19.5703125" style="203" customWidth="1"/>
    <col min="6407" max="6407" width="17.42578125" style="203" customWidth="1"/>
    <col min="6408" max="6408" width="19.5703125" style="203" customWidth="1"/>
    <col min="6409" max="6409" width="15.85546875" style="203" customWidth="1"/>
    <col min="6410" max="6410" width="11.42578125" style="203" customWidth="1"/>
    <col min="6411" max="6413" width="0" style="203" hidden="1" customWidth="1"/>
    <col min="6414" max="6414" width="14.42578125" style="203" customWidth="1"/>
    <col min="6415" max="6415" width="8.7109375" style="203" customWidth="1"/>
    <col min="6416" max="6416" width="13.28515625" style="203" customWidth="1"/>
    <col min="6417" max="6417" width="8.7109375" style="203" customWidth="1"/>
    <col min="6418" max="6418" width="13.28515625" style="203" customWidth="1"/>
    <col min="6419" max="6657" width="9.140625" style="203"/>
    <col min="6658" max="6658" width="17.28515625" style="203" customWidth="1"/>
    <col min="6659" max="6659" width="12.5703125" style="203" customWidth="1"/>
    <col min="6660" max="6660" width="13" style="203" customWidth="1"/>
    <col min="6661" max="6661" width="13.42578125" style="203" customWidth="1"/>
    <col min="6662" max="6662" width="19.5703125" style="203" customWidth="1"/>
    <col min="6663" max="6663" width="17.42578125" style="203" customWidth="1"/>
    <col min="6664" max="6664" width="19.5703125" style="203" customWidth="1"/>
    <col min="6665" max="6665" width="15.85546875" style="203" customWidth="1"/>
    <col min="6666" max="6666" width="11.42578125" style="203" customWidth="1"/>
    <col min="6667" max="6669" width="0" style="203" hidden="1" customWidth="1"/>
    <col min="6670" max="6670" width="14.42578125" style="203" customWidth="1"/>
    <col min="6671" max="6671" width="8.7109375" style="203" customWidth="1"/>
    <col min="6672" max="6672" width="13.28515625" style="203" customWidth="1"/>
    <col min="6673" max="6673" width="8.7109375" style="203" customWidth="1"/>
    <col min="6674" max="6674" width="13.28515625" style="203" customWidth="1"/>
    <col min="6675" max="6913" width="9.140625" style="203"/>
    <col min="6914" max="6914" width="17.28515625" style="203" customWidth="1"/>
    <col min="6915" max="6915" width="12.5703125" style="203" customWidth="1"/>
    <col min="6916" max="6916" width="13" style="203" customWidth="1"/>
    <col min="6917" max="6917" width="13.42578125" style="203" customWidth="1"/>
    <col min="6918" max="6918" width="19.5703125" style="203" customWidth="1"/>
    <col min="6919" max="6919" width="17.42578125" style="203" customWidth="1"/>
    <col min="6920" max="6920" width="19.5703125" style="203" customWidth="1"/>
    <col min="6921" max="6921" width="15.85546875" style="203" customWidth="1"/>
    <col min="6922" max="6922" width="11.42578125" style="203" customWidth="1"/>
    <col min="6923" max="6925" width="0" style="203" hidden="1" customWidth="1"/>
    <col min="6926" max="6926" width="14.42578125" style="203" customWidth="1"/>
    <col min="6927" max="6927" width="8.7109375" style="203" customWidth="1"/>
    <col min="6928" max="6928" width="13.28515625" style="203" customWidth="1"/>
    <col min="6929" max="6929" width="8.7109375" style="203" customWidth="1"/>
    <col min="6930" max="6930" width="13.28515625" style="203" customWidth="1"/>
    <col min="6931" max="7169" width="9.140625" style="203"/>
    <col min="7170" max="7170" width="17.28515625" style="203" customWidth="1"/>
    <col min="7171" max="7171" width="12.5703125" style="203" customWidth="1"/>
    <col min="7172" max="7172" width="13" style="203" customWidth="1"/>
    <col min="7173" max="7173" width="13.42578125" style="203" customWidth="1"/>
    <col min="7174" max="7174" width="19.5703125" style="203" customWidth="1"/>
    <col min="7175" max="7175" width="17.42578125" style="203" customWidth="1"/>
    <col min="7176" max="7176" width="19.5703125" style="203" customWidth="1"/>
    <col min="7177" max="7177" width="15.85546875" style="203" customWidth="1"/>
    <col min="7178" max="7178" width="11.42578125" style="203" customWidth="1"/>
    <col min="7179" max="7181" width="0" style="203" hidden="1" customWidth="1"/>
    <col min="7182" max="7182" width="14.42578125" style="203" customWidth="1"/>
    <col min="7183" max="7183" width="8.7109375" style="203" customWidth="1"/>
    <col min="7184" max="7184" width="13.28515625" style="203" customWidth="1"/>
    <col min="7185" max="7185" width="8.7109375" style="203" customWidth="1"/>
    <col min="7186" max="7186" width="13.28515625" style="203" customWidth="1"/>
    <col min="7187" max="7425" width="9.140625" style="203"/>
    <col min="7426" max="7426" width="17.28515625" style="203" customWidth="1"/>
    <col min="7427" max="7427" width="12.5703125" style="203" customWidth="1"/>
    <col min="7428" max="7428" width="13" style="203" customWidth="1"/>
    <col min="7429" max="7429" width="13.42578125" style="203" customWidth="1"/>
    <col min="7430" max="7430" width="19.5703125" style="203" customWidth="1"/>
    <col min="7431" max="7431" width="17.42578125" style="203" customWidth="1"/>
    <col min="7432" max="7432" width="19.5703125" style="203" customWidth="1"/>
    <col min="7433" max="7433" width="15.85546875" style="203" customWidth="1"/>
    <col min="7434" max="7434" width="11.42578125" style="203" customWidth="1"/>
    <col min="7435" max="7437" width="0" style="203" hidden="1" customWidth="1"/>
    <col min="7438" max="7438" width="14.42578125" style="203" customWidth="1"/>
    <col min="7439" max="7439" width="8.7109375" style="203" customWidth="1"/>
    <col min="7440" max="7440" width="13.28515625" style="203" customWidth="1"/>
    <col min="7441" max="7441" width="8.7109375" style="203" customWidth="1"/>
    <col min="7442" max="7442" width="13.28515625" style="203" customWidth="1"/>
    <col min="7443" max="7681" width="9.140625" style="203"/>
    <col min="7682" max="7682" width="17.28515625" style="203" customWidth="1"/>
    <col min="7683" max="7683" width="12.5703125" style="203" customWidth="1"/>
    <col min="7684" max="7684" width="13" style="203" customWidth="1"/>
    <col min="7685" max="7685" width="13.42578125" style="203" customWidth="1"/>
    <col min="7686" max="7686" width="19.5703125" style="203" customWidth="1"/>
    <col min="7687" max="7687" width="17.42578125" style="203" customWidth="1"/>
    <col min="7688" max="7688" width="19.5703125" style="203" customWidth="1"/>
    <col min="7689" max="7689" width="15.85546875" style="203" customWidth="1"/>
    <col min="7690" max="7690" width="11.42578125" style="203" customWidth="1"/>
    <col min="7691" max="7693" width="0" style="203" hidden="1" customWidth="1"/>
    <col min="7694" max="7694" width="14.42578125" style="203" customWidth="1"/>
    <col min="7695" max="7695" width="8.7109375" style="203" customWidth="1"/>
    <col min="7696" max="7696" width="13.28515625" style="203" customWidth="1"/>
    <col min="7697" max="7697" width="8.7109375" style="203" customWidth="1"/>
    <col min="7698" max="7698" width="13.28515625" style="203" customWidth="1"/>
    <col min="7699" max="7937" width="9.140625" style="203"/>
    <col min="7938" max="7938" width="17.28515625" style="203" customWidth="1"/>
    <col min="7939" max="7939" width="12.5703125" style="203" customWidth="1"/>
    <col min="7940" max="7940" width="13" style="203" customWidth="1"/>
    <col min="7941" max="7941" width="13.42578125" style="203" customWidth="1"/>
    <col min="7942" max="7942" width="19.5703125" style="203" customWidth="1"/>
    <col min="7943" max="7943" width="17.42578125" style="203" customWidth="1"/>
    <col min="7944" max="7944" width="19.5703125" style="203" customWidth="1"/>
    <col min="7945" max="7945" width="15.85546875" style="203" customWidth="1"/>
    <col min="7946" max="7946" width="11.42578125" style="203" customWidth="1"/>
    <col min="7947" max="7949" width="0" style="203" hidden="1" customWidth="1"/>
    <col min="7950" max="7950" width="14.42578125" style="203" customWidth="1"/>
    <col min="7951" max="7951" width="8.7109375" style="203" customWidth="1"/>
    <col min="7952" max="7952" width="13.28515625" style="203" customWidth="1"/>
    <col min="7953" max="7953" width="8.7109375" style="203" customWidth="1"/>
    <col min="7954" max="7954" width="13.28515625" style="203" customWidth="1"/>
    <col min="7955" max="8193" width="9.140625" style="203"/>
    <col min="8194" max="8194" width="17.28515625" style="203" customWidth="1"/>
    <col min="8195" max="8195" width="12.5703125" style="203" customWidth="1"/>
    <col min="8196" max="8196" width="13" style="203" customWidth="1"/>
    <col min="8197" max="8197" width="13.42578125" style="203" customWidth="1"/>
    <col min="8198" max="8198" width="19.5703125" style="203" customWidth="1"/>
    <col min="8199" max="8199" width="17.42578125" style="203" customWidth="1"/>
    <col min="8200" max="8200" width="19.5703125" style="203" customWidth="1"/>
    <col min="8201" max="8201" width="15.85546875" style="203" customWidth="1"/>
    <col min="8202" max="8202" width="11.42578125" style="203" customWidth="1"/>
    <col min="8203" max="8205" width="0" style="203" hidden="1" customWidth="1"/>
    <col min="8206" max="8206" width="14.42578125" style="203" customWidth="1"/>
    <col min="8207" max="8207" width="8.7109375" style="203" customWidth="1"/>
    <col min="8208" max="8208" width="13.28515625" style="203" customWidth="1"/>
    <col min="8209" max="8209" width="8.7109375" style="203" customWidth="1"/>
    <col min="8210" max="8210" width="13.28515625" style="203" customWidth="1"/>
    <col min="8211" max="8449" width="9.140625" style="203"/>
    <col min="8450" max="8450" width="17.28515625" style="203" customWidth="1"/>
    <col min="8451" max="8451" width="12.5703125" style="203" customWidth="1"/>
    <col min="8452" max="8452" width="13" style="203" customWidth="1"/>
    <col min="8453" max="8453" width="13.42578125" style="203" customWidth="1"/>
    <col min="8454" max="8454" width="19.5703125" style="203" customWidth="1"/>
    <col min="8455" max="8455" width="17.42578125" style="203" customWidth="1"/>
    <col min="8456" max="8456" width="19.5703125" style="203" customWidth="1"/>
    <col min="8457" max="8457" width="15.85546875" style="203" customWidth="1"/>
    <col min="8458" max="8458" width="11.42578125" style="203" customWidth="1"/>
    <col min="8459" max="8461" width="0" style="203" hidden="1" customWidth="1"/>
    <col min="8462" max="8462" width="14.42578125" style="203" customWidth="1"/>
    <col min="8463" max="8463" width="8.7109375" style="203" customWidth="1"/>
    <col min="8464" max="8464" width="13.28515625" style="203" customWidth="1"/>
    <col min="8465" max="8465" width="8.7109375" style="203" customWidth="1"/>
    <col min="8466" max="8466" width="13.28515625" style="203" customWidth="1"/>
    <col min="8467" max="8705" width="9.140625" style="203"/>
    <col min="8706" max="8706" width="17.28515625" style="203" customWidth="1"/>
    <col min="8707" max="8707" width="12.5703125" style="203" customWidth="1"/>
    <col min="8708" max="8708" width="13" style="203" customWidth="1"/>
    <col min="8709" max="8709" width="13.42578125" style="203" customWidth="1"/>
    <col min="8710" max="8710" width="19.5703125" style="203" customWidth="1"/>
    <col min="8711" max="8711" width="17.42578125" style="203" customWidth="1"/>
    <col min="8712" max="8712" width="19.5703125" style="203" customWidth="1"/>
    <col min="8713" max="8713" width="15.85546875" style="203" customWidth="1"/>
    <col min="8714" max="8714" width="11.42578125" style="203" customWidth="1"/>
    <col min="8715" max="8717" width="0" style="203" hidden="1" customWidth="1"/>
    <col min="8718" max="8718" width="14.42578125" style="203" customWidth="1"/>
    <col min="8719" max="8719" width="8.7109375" style="203" customWidth="1"/>
    <col min="8720" max="8720" width="13.28515625" style="203" customWidth="1"/>
    <col min="8721" max="8721" width="8.7109375" style="203" customWidth="1"/>
    <col min="8722" max="8722" width="13.28515625" style="203" customWidth="1"/>
    <col min="8723" max="8961" width="9.140625" style="203"/>
    <col min="8962" max="8962" width="17.28515625" style="203" customWidth="1"/>
    <col min="8963" max="8963" width="12.5703125" style="203" customWidth="1"/>
    <col min="8964" max="8964" width="13" style="203" customWidth="1"/>
    <col min="8965" max="8965" width="13.42578125" style="203" customWidth="1"/>
    <col min="8966" max="8966" width="19.5703125" style="203" customWidth="1"/>
    <col min="8967" max="8967" width="17.42578125" style="203" customWidth="1"/>
    <col min="8968" max="8968" width="19.5703125" style="203" customWidth="1"/>
    <col min="8969" max="8969" width="15.85546875" style="203" customWidth="1"/>
    <col min="8970" max="8970" width="11.42578125" style="203" customWidth="1"/>
    <col min="8971" max="8973" width="0" style="203" hidden="1" customWidth="1"/>
    <col min="8974" max="8974" width="14.42578125" style="203" customWidth="1"/>
    <col min="8975" max="8975" width="8.7109375" style="203" customWidth="1"/>
    <col min="8976" max="8976" width="13.28515625" style="203" customWidth="1"/>
    <col min="8977" max="8977" width="8.7109375" style="203" customWidth="1"/>
    <col min="8978" max="8978" width="13.28515625" style="203" customWidth="1"/>
    <col min="8979" max="9217" width="9.140625" style="203"/>
    <col min="9218" max="9218" width="17.28515625" style="203" customWidth="1"/>
    <col min="9219" max="9219" width="12.5703125" style="203" customWidth="1"/>
    <col min="9220" max="9220" width="13" style="203" customWidth="1"/>
    <col min="9221" max="9221" width="13.42578125" style="203" customWidth="1"/>
    <col min="9222" max="9222" width="19.5703125" style="203" customWidth="1"/>
    <col min="9223" max="9223" width="17.42578125" style="203" customWidth="1"/>
    <col min="9224" max="9224" width="19.5703125" style="203" customWidth="1"/>
    <col min="9225" max="9225" width="15.85546875" style="203" customWidth="1"/>
    <col min="9226" max="9226" width="11.42578125" style="203" customWidth="1"/>
    <col min="9227" max="9229" width="0" style="203" hidden="1" customWidth="1"/>
    <col min="9230" max="9230" width="14.42578125" style="203" customWidth="1"/>
    <col min="9231" max="9231" width="8.7109375" style="203" customWidth="1"/>
    <col min="9232" max="9232" width="13.28515625" style="203" customWidth="1"/>
    <col min="9233" max="9233" width="8.7109375" style="203" customWidth="1"/>
    <col min="9234" max="9234" width="13.28515625" style="203" customWidth="1"/>
    <col min="9235" max="9473" width="9.140625" style="203"/>
    <col min="9474" max="9474" width="17.28515625" style="203" customWidth="1"/>
    <col min="9475" max="9475" width="12.5703125" style="203" customWidth="1"/>
    <col min="9476" max="9476" width="13" style="203" customWidth="1"/>
    <col min="9477" max="9477" width="13.42578125" style="203" customWidth="1"/>
    <col min="9478" max="9478" width="19.5703125" style="203" customWidth="1"/>
    <col min="9479" max="9479" width="17.42578125" style="203" customWidth="1"/>
    <col min="9480" max="9480" width="19.5703125" style="203" customWidth="1"/>
    <col min="9481" max="9481" width="15.85546875" style="203" customWidth="1"/>
    <col min="9482" max="9482" width="11.42578125" style="203" customWidth="1"/>
    <col min="9483" max="9485" width="0" style="203" hidden="1" customWidth="1"/>
    <col min="9486" max="9486" width="14.42578125" style="203" customWidth="1"/>
    <col min="9487" max="9487" width="8.7109375" style="203" customWidth="1"/>
    <col min="9488" max="9488" width="13.28515625" style="203" customWidth="1"/>
    <col min="9489" max="9489" width="8.7109375" style="203" customWidth="1"/>
    <col min="9490" max="9490" width="13.28515625" style="203" customWidth="1"/>
    <col min="9491" max="9729" width="9.140625" style="203"/>
    <col min="9730" max="9730" width="17.28515625" style="203" customWidth="1"/>
    <col min="9731" max="9731" width="12.5703125" style="203" customWidth="1"/>
    <col min="9732" max="9732" width="13" style="203" customWidth="1"/>
    <col min="9733" max="9733" width="13.42578125" style="203" customWidth="1"/>
    <col min="9734" max="9734" width="19.5703125" style="203" customWidth="1"/>
    <col min="9735" max="9735" width="17.42578125" style="203" customWidth="1"/>
    <col min="9736" max="9736" width="19.5703125" style="203" customWidth="1"/>
    <col min="9737" max="9737" width="15.85546875" style="203" customWidth="1"/>
    <col min="9738" max="9738" width="11.42578125" style="203" customWidth="1"/>
    <col min="9739" max="9741" width="0" style="203" hidden="1" customWidth="1"/>
    <col min="9742" max="9742" width="14.42578125" style="203" customWidth="1"/>
    <col min="9743" max="9743" width="8.7109375" style="203" customWidth="1"/>
    <col min="9744" max="9744" width="13.28515625" style="203" customWidth="1"/>
    <col min="9745" max="9745" width="8.7109375" style="203" customWidth="1"/>
    <col min="9746" max="9746" width="13.28515625" style="203" customWidth="1"/>
    <col min="9747" max="9985" width="9.140625" style="203"/>
    <col min="9986" max="9986" width="17.28515625" style="203" customWidth="1"/>
    <col min="9987" max="9987" width="12.5703125" style="203" customWidth="1"/>
    <col min="9988" max="9988" width="13" style="203" customWidth="1"/>
    <col min="9989" max="9989" width="13.42578125" style="203" customWidth="1"/>
    <col min="9990" max="9990" width="19.5703125" style="203" customWidth="1"/>
    <col min="9991" max="9991" width="17.42578125" style="203" customWidth="1"/>
    <col min="9992" max="9992" width="19.5703125" style="203" customWidth="1"/>
    <col min="9993" max="9993" width="15.85546875" style="203" customWidth="1"/>
    <col min="9994" max="9994" width="11.42578125" style="203" customWidth="1"/>
    <col min="9995" max="9997" width="0" style="203" hidden="1" customWidth="1"/>
    <col min="9998" max="9998" width="14.42578125" style="203" customWidth="1"/>
    <col min="9999" max="9999" width="8.7109375" style="203" customWidth="1"/>
    <col min="10000" max="10000" width="13.28515625" style="203" customWidth="1"/>
    <col min="10001" max="10001" width="8.7109375" style="203" customWidth="1"/>
    <col min="10002" max="10002" width="13.28515625" style="203" customWidth="1"/>
    <col min="10003" max="10241" width="9.140625" style="203"/>
    <col min="10242" max="10242" width="17.28515625" style="203" customWidth="1"/>
    <col min="10243" max="10243" width="12.5703125" style="203" customWidth="1"/>
    <col min="10244" max="10244" width="13" style="203" customWidth="1"/>
    <col min="10245" max="10245" width="13.42578125" style="203" customWidth="1"/>
    <col min="10246" max="10246" width="19.5703125" style="203" customWidth="1"/>
    <col min="10247" max="10247" width="17.42578125" style="203" customWidth="1"/>
    <col min="10248" max="10248" width="19.5703125" style="203" customWidth="1"/>
    <col min="10249" max="10249" width="15.85546875" style="203" customWidth="1"/>
    <col min="10250" max="10250" width="11.42578125" style="203" customWidth="1"/>
    <col min="10251" max="10253" width="0" style="203" hidden="1" customWidth="1"/>
    <col min="10254" max="10254" width="14.42578125" style="203" customWidth="1"/>
    <col min="10255" max="10255" width="8.7109375" style="203" customWidth="1"/>
    <col min="10256" max="10256" width="13.28515625" style="203" customWidth="1"/>
    <col min="10257" max="10257" width="8.7109375" style="203" customWidth="1"/>
    <col min="10258" max="10258" width="13.28515625" style="203" customWidth="1"/>
    <col min="10259" max="10497" width="9.140625" style="203"/>
    <col min="10498" max="10498" width="17.28515625" style="203" customWidth="1"/>
    <col min="10499" max="10499" width="12.5703125" style="203" customWidth="1"/>
    <col min="10500" max="10500" width="13" style="203" customWidth="1"/>
    <col min="10501" max="10501" width="13.42578125" style="203" customWidth="1"/>
    <col min="10502" max="10502" width="19.5703125" style="203" customWidth="1"/>
    <col min="10503" max="10503" width="17.42578125" style="203" customWidth="1"/>
    <col min="10504" max="10504" width="19.5703125" style="203" customWidth="1"/>
    <col min="10505" max="10505" width="15.85546875" style="203" customWidth="1"/>
    <col min="10506" max="10506" width="11.42578125" style="203" customWidth="1"/>
    <col min="10507" max="10509" width="0" style="203" hidden="1" customWidth="1"/>
    <col min="10510" max="10510" width="14.42578125" style="203" customWidth="1"/>
    <col min="10511" max="10511" width="8.7109375" style="203" customWidth="1"/>
    <col min="10512" max="10512" width="13.28515625" style="203" customWidth="1"/>
    <col min="10513" max="10513" width="8.7109375" style="203" customWidth="1"/>
    <col min="10514" max="10514" width="13.28515625" style="203" customWidth="1"/>
    <col min="10515" max="10753" width="9.140625" style="203"/>
    <col min="10754" max="10754" width="17.28515625" style="203" customWidth="1"/>
    <col min="10755" max="10755" width="12.5703125" style="203" customWidth="1"/>
    <col min="10756" max="10756" width="13" style="203" customWidth="1"/>
    <col min="10757" max="10757" width="13.42578125" style="203" customWidth="1"/>
    <col min="10758" max="10758" width="19.5703125" style="203" customWidth="1"/>
    <col min="10759" max="10759" width="17.42578125" style="203" customWidth="1"/>
    <col min="10760" max="10760" width="19.5703125" style="203" customWidth="1"/>
    <col min="10761" max="10761" width="15.85546875" style="203" customWidth="1"/>
    <col min="10762" max="10762" width="11.42578125" style="203" customWidth="1"/>
    <col min="10763" max="10765" width="0" style="203" hidden="1" customWidth="1"/>
    <col min="10766" max="10766" width="14.42578125" style="203" customWidth="1"/>
    <col min="10767" max="10767" width="8.7109375" style="203" customWidth="1"/>
    <col min="10768" max="10768" width="13.28515625" style="203" customWidth="1"/>
    <col min="10769" max="10769" width="8.7109375" style="203" customWidth="1"/>
    <col min="10770" max="10770" width="13.28515625" style="203" customWidth="1"/>
    <col min="10771" max="11009" width="9.140625" style="203"/>
    <col min="11010" max="11010" width="17.28515625" style="203" customWidth="1"/>
    <col min="11011" max="11011" width="12.5703125" style="203" customWidth="1"/>
    <col min="11012" max="11012" width="13" style="203" customWidth="1"/>
    <col min="11013" max="11013" width="13.42578125" style="203" customWidth="1"/>
    <col min="11014" max="11014" width="19.5703125" style="203" customWidth="1"/>
    <col min="11015" max="11015" width="17.42578125" style="203" customWidth="1"/>
    <col min="11016" max="11016" width="19.5703125" style="203" customWidth="1"/>
    <col min="11017" max="11017" width="15.85546875" style="203" customWidth="1"/>
    <col min="11018" max="11018" width="11.42578125" style="203" customWidth="1"/>
    <col min="11019" max="11021" width="0" style="203" hidden="1" customWidth="1"/>
    <col min="11022" max="11022" width="14.42578125" style="203" customWidth="1"/>
    <col min="11023" max="11023" width="8.7109375" style="203" customWidth="1"/>
    <col min="11024" max="11024" width="13.28515625" style="203" customWidth="1"/>
    <col min="11025" max="11025" width="8.7109375" style="203" customWidth="1"/>
    <col min="11026" max="11026" width="13.28515625" style="203" customWidth="1"/>
    <col min="11027" max="11265" width="9.140625" style="203"/>
    <col min="11266" max="11266" width="17.28515625" style="203" customWidth="1"/>
    <col min="11267" max="11267" width="12.5703125" style="203" customWidth="1"/>
    <col min="11268" max="11268" width="13" style="203" customWidth="1"/>
    <col min="11269" max="11269" width="13.42578125" style="203" customWidth="1"/>
    <col min="11270" max="11270" width="19.5703125" style="203" customWidth="1"/>
    <col min="11271" max="11271" width="17.42578125" style="203" customWidth="1"/>
    <col min="11272" max="11272" width="19.5703125" style="203" customWidth="1"/>
    <col min="11273" max="11273" width="15.85546875" style="203" customWidth="1"/>
    <col min="11274" max="11274" width="11.42578125" style="203" customWidth="1"/>
    <col min="11275" max="11277" width="0" style="203" hidden="1" customWidth="1"/>
    <col min="11278" max="11278" width="14.42578125" style="203" customWidth="1"/>
    <col min="11279" max="11279" width="8.7109375" style="203" customWidth="1"/>
    <col min="11280" max="11280" width="13.28515625" style="203" customWidth="1"/>
    <col min="11281" max="11281" width="8.7109375" style="203" customWidth="1"/>
    <col min="11282" max="11282" width="13.28515625" style="203" customWidth="1"/>
    <col min="11283" max="11521" width="9.140625" style="203"/>
    <col min="11522" max="11522" width="17.28515625" style="203" customWidth="1"/>
    <col min="11523" max="11523" width="12.5703125" style="203" customWidth="1"/>
    <col min="11524" max="11524" width="13" style="203" customWidth="1"/>
    <col min="11525" max="11525" width="13.42578125" style="203" customWidth="1"/>
    <col min="11526" max="11526" width="19.5703125" style="203" customWidth="1"/>
    <col min="11527" max="11527" width="17.42578125" style="203" customWidth="1"/>
    <col min="11528" max="11528" width="19.5703125" style="203" customWidth="1"/>
    <col min="11529" max="11529" width="15.85546875" style="203" customWidth="1"/>
    <col min="11530" max="11530" width="11.42578125" style="203" customWidth="1"/>
    <col min="11531" max="11533" width="0" style="203" hidden="1" customWidth="1"/>
    <col min="11534" max="11534" width="14.42578125" style="203" customWidth="1"/>
    <col min="11535" max="11535" width="8.7109375" style="203" customWidth="1"/>
    <col min="11536" max="11536" width="13.28515625" style="203" customWidth="1"/>
    <col min="11537" max="11537" width="8.7109375" style="203" customWidth="1"/>
    <col min="11538" max="11538" width="13.28515625" style="203" customWidth="1"/>
    <col min="11539" max="11777" width="9.140625" style="203"/>
    <col min="11778" max="11778" width="17.28515625" style="203" customWidth="1"/>
    <col min="11779" max="11779" width="12.5703125" style="203" customWidth="1"/>
    <col min="11780" max="11780" width="13" style="203" customWidth="1"/>
    <col min="11781" max="11781" width="13.42578125" style="203" customWidth="1"/>
    <col min="11782" max="11782" width="19.5703125" style="203" customWidth="1"/>
    <col min="11783" max="11783" width="17.42578125" style="203" customWidth="1"/>
    <col min="11784" max="11784" width="19.5703125" style="203" customWidth="1"/>
    <col min="11785" max="11785" width="15.85546875" style="203" customWidth="1"/>
    <col min="11786" max="11786" width="11.42578125" style="203" customWidth="1"/>
    <col min="11787" max="11789" width="0" style="203" hidden="1" customWidth="1"/>
    <col min="11790" max="11790" width="14.42578125" style="203" customWidth="1"/>
    <col min="11791" max="11791" width="8.7109375" style="203" customWidth="1"/>
    <col min="11792" max="11792" width="13.28515625" style="203" customWidth="1"/>
    <col min="11793" max="11793" width="8.7109375" style="203" customWidth="1"/>
    <col min="11794" max="11794" width="13.28515625" style="203" customWidth="1"/>
    <col min="11795" max="12033" width="9.140625" style="203"/>
    <col min="12034" max="12034" width="17.28515625" style="203" customWidth="1"/>
    <col min="12035" max="12035" width="12.5703125" style="203" customWidth="1"/>
    <col min="12036" max="12036" width="13" style="203" customWidth="1"/>
    <col min="12037" max="12037" width="13.42578125" style="203" customWidth="1"/>
    <col min="12038" max="12038" width="19.5703125" style="203" customWidth="1"/>
    <col min="12039" max="12039" width="17.42578125" style="203" customWidth="1"/>
    <col min="12040" max="12040" width="19.5703125" style="203" customWidth="1"/>
    <col min="12041" max="12041" width="15.85546875" style="203" customWidth="1"/>
    <col min="12042" max="12042" width="11.42578125" style="203" customWidth="1"/>
    <col min="12043" max="12045" width="0" style="203" hidden="1" customWidth="1"/>
    <col min="12046" max="12046" width="14.42578125" style="203" customWidth="1"/>
    <col min="12047" max="12047" width="8.7109375" style="203" customWidth="1"/>
    <col min="12048" max="12048" width="13.28515625" style="203" customWidth="1"/>
    <col min="12049" max="12049" width="8.7109375" style="203" customWidth="1"/>
    <col min="12050" max="12050" width="13.28515625" style="203" customWidth="1"/>
    <col min="12051" max="12289" width="9.140625" style="203"/>
    <col min="12290" max="12290" width="17.28515625" style="203" customWidth="1"/>
    <col min="12291" max="12291" width="12.5703125" style="203" customWidth="1"/>
    <col min="12292" max="12292" width="13" style="203" customWidth="1"/>
    <col min="12293" max="12293" width="13.42578125" style="203" customWidth="1"/>
    <col min="12294" max="12294" width="19.5703125" style="203" customWidth="1"/>
    <col min="12295" max="12295" width="17.42578125" style="203" customWidth="1"/>
    <col min="12296" max="12296" width="19.5703125" style="203" customWidth="1"/>
    <col min="12297" max="12297" width="15.85546875" style="203" customWidth="1"/>
    <col min="12298" max="12298" width="11.42578125" style="203" customWidth="1"/>
    <col min="12299" max="12301" width="0" style="203" hidden="1" customWidth="1"/>
    <col min="12302" max="12302" width="14.42578125" style="203" customWidth="1"/>
    <col min="12303" max="12303" width="8.7109375" style="203" customWidth="1"/>
    <col min="12304" max="12304" width="13.28515625" style="203" customWidth="1"/>
    <col min="12305" max="12305" width="8.7109375" style="203" customWidth="1"/>
    <col min="12306" max="12306" width="13.28515625" style="203" customWidth="1"/>
    <col min="12307" max="12545" width="9.140625" style="203"/>
    <col min="12546" max="12546" width="17.28515625" style="203" customWidth="1"/>
    <col min="12547" max="12547" width="12.5703125" style="203" customWidth="1"/>
    <col min="12548" max="12548" width="13" style="203" customWidth="1"/>
    <col min="12549" max="12549" width="13.42578125" style="203" customWidth="1"/>
    <col min="12550" max="12550" width="19.5703125" style="203" customWidth="1"/>
    <col min="12551" max="12551" width="17.42578125" style="203" customWidth="1"/>
    <col min="12552" max="12552" width="19.5703125" style="203" customWidth="1"/>
    <col min="12553" max="12553" width="15.85546875" style="203" customWidth="1"/>
    <col min="12554" max="12554" width="11.42578125" style="203" customWidth="1"/>
    <col min="12555" max="12557" width="0" style="203" hidden="1" customWidth="1"/>
    <col min="12558" max="12558" width="14.42578125" style="203" customWidth="1"/>
    <col min="12559" max="12559" width="8.7109375" style="203" customWidth="1"/>
    <col min="12560" max="12560" width="13.28515625" style="203" customWidth="1"/>
    <col min="12561" max="12561" width="8.7109375" style="203" customWidth="1"/>
    <col min="12562" max="12562" width="13.28515625" style="203" customWidth="1"/>
    <col min="12563" max="12801" width="9.140625" style="203"/>
    <col min="12802" max="12802" width="17.28515625" style="203" customWidth="1"/>
    <col min="12803" max="12803" width="12.5703125" style="203" customWidth="1"/>
    <col min="12804" max="12804" width="13" style="203" customWidth="1"/>
    <col min="12805" max="12805" width="13.42578125" style="203" customWidth="1"/>
    <col min="12806" max="12806" width="19.5703125" style="203" customWidth="1"/>
    <col min="12807" max="12807" width="17.42578125" style="203" customWidth="1"/>
    <col min="12808" max="12808" width="19.5703125" style="203" customWidth="1"/>
    <col min="12809" max="12809" width="15.85546875" style="203" customWidth="1"/>
    <col min="12810" max="12810" width="11.42578125" style="203" customWidth="1"/>
    <col min="12811" max="12813" width="0" style="203" hidden="1" customWidth="1"/>
    <col min="12814" max="12814" width="14.42578125" style="203" customWidth="1"/>
    <col min="12815" max="12815" width="8.7109375" style="203" customWidth="1"/>
    <col min="12816" max="12816" width="13.28515625" style="203" customWidth="1"/>
    <col min="12817" max="12817" width="8.7109375" style="203" customWidth="1"/>
    <col min="12818" max="12818" width="13.28515625" style="203" customWidth="1"/>
    <col min="12819" max="13057" width="9.140625" style="203"/>
    <col min="13058" max="13058" width="17.28515625" style="203" customWidth="1"/>
    <col min="13059" max="13059" width="12.5703125" style="203" customWidth="1"/>
    <col min="13060" max="13060" width="13" style="203" customWidth="1"/>
    <col min="13061" max="13061" width="13.42578125" style="203" customWidth="1"/>
    <col min="13062" max="13062" width="19.5703125" style="203" customWidth="1"/>
    <col min="13063" max="13063" width="17.42578125" style="203" customWidth="1"/>
    <col min="13064" max="13064" width="19.5703125" style="203" customWidth="1"/>
    <col min="13065" max="13065" width="15.85546875" style="203" customWidth="1"/>
    <col min="13066" max="13066" width="11.42578125" style="203" customWidth="1"/>
    <col min="13067" max="13069" width="0" style="203" hidden="1" customWidth="1"/>
    <col min="13070" max="13070" width="14.42578125" style="203" customWidth="1"/>
    <col min="13071" max="13071" width="8.7109375" style="203" customWidth="1"/>
    <col min="13072" max="13072" width="13.28515625" style="203" customWidth="1"/>
    <col min="13073" max="13073" width="8.7109375" style="203" customWidth="1"/>
    <col min="13074" max="13074" width="13.28515625" style="203" customWidth="1"/>
    <col min="13075" max="13313" width="9.140625" style="203"/>
    <col min="13314" max="13314" width="17.28515625" style="203" customWidth="1"/>
    <col min="13315" max="13315" width="12.5703125" style="203" customWidth="1"/>
    <col min="13316" max="13316" width="13" style="203" customWidth="1"/>
    <col min="13317" max="13317" width="13.42578125" style="203" customWidth="1"/>
    <col min="13318" max="13318" width="19.5703125" style="203" customWidth="1"/>
    <col min="13319" max="13319" width="17.42578125" style="203" customWidth="1"/>
    <col min="13320" max="13320" width="19.5703125" style="203" customWidth="1"/>
    <col min="13321" max="13321" width="15.85546875" style="203" customWidth="1"/>
    <col min="13322" max="13322" width="11.42578125" style="203" customWidth="1"/>
    <col min="13323" max="13325" width="0" style="203" hidden="1" customWidth="1"/>
    <col min="13326" max="13326" width="14.42578125" style="203" customWidth="1"/>
    <col min="13327" max="13327" width="8.7109375" style="203" customWidth="1"/>
    <col min="13328" max="13328" width="13.28515625" style="203" customWidth="1"/>
    <col min="13329" max="13329" width="8.7109375" style="203" customWidth="1"/>
    <col min="13330" max="13330" width="13.28515625" style="203" customWidth="1"/>
    <col min="13331" max="13569" width="9.140625" style="203"/>
    <col min="13570" max="13570" width="17.28515625" style="203" customWidth="1"/>
    <col min="13571" max="13571" width="12.5703125" style="203" customWidth="1"/>
    <col min="13572" max="13572" width="13" style="203" customWidth="1"/>
    <col min="13573" max="13573" width="13.42578125" style="203" customWidth="1"/>
    <col min="13574" max="13574" width="19.5703125" style="203" customWidth="1"/>
    <col min="13575" max="13575" width="17.42578125" style="203" customWidth="1"/>
    <col min="13576" max="13576" width="19.5703125" style="203" customWidth="1"/>
    <col min="13577" max="13577" width="15.85546875" style="203" customWidth="1"/>
    <col min="13578" max="13578" width="11.42578125" style="203" customWidth="1"/>
    <col min="13579" max="13581" width="0" style="203" hidden="1" customWidth="1"/>
    <col min="13582" max="13582" width="14.42578125" style="203" customWidth="1"/>
    <col min="13583" max="13583" width="8.7109375" style="203" customWidth="1"/>
    <col min="13584" max="13584" width="13.28515625" style="203" customWidth="1"/>
    <col min="13585" max="13585" width="8.7109375" style="203" customWidth="1"/>
    <col min="13586" max="13586" width="13.28515625" style="203" customWidth="1"/>
    <col min="13587" max="13825" width="9.140625" style="203"/>
    <col min="13826" max="13826" width="17.28515625" style="203" customWidth="1"/>
    <col min="13827" max="13827" width="12.5703125" style="203" customWidth="1"/>
    <col min="13828" max="13828" width="13" style="203" customWidth="1"/>
    <col min="13829" max="13829" width="13.42578125" style="203" customWidth="1"/>
    <col min="13830" max="13830" width="19.5703125" style="203" customWidth="1"/>
    <col min="13831" max="13831" width="17.42578125" style="203" customWidth="1"/>
    <col min="13832" max="13832" width="19.5703125" style="203" customWidth="1"/>
    <col min="13833" max="13833" width="15.85546875" style="203" customWidth="1"/>
    <col min="13834" max="13834" width="11.42578125" style="203" customWidth="1"/>
    <col min="13835" max="13837" width="0" style="203" hidden="1" customWidth="1"/>
    <col min="13838" max="13838" width="14.42578125" style="203" customWidth="1"/>
    <col min="13839" max="13839" width="8.7109375" style="203" customWidth="1"/>
    <col min="13840" max="13840" width="13.28515625" style="203" customWidth="1"/>
    <col min="13841" max="13841" width="8.7109375" style="203" customWidth="1"/>
    <col min="13842" max="13842" width="13.28515625" style="203" customWidth="1"/>
    <col min="13843" max="14081" width="9.140625" style="203"/>
    <col min="14082" max="14082" width="17.28515625" style="203" customWidth="1"/>
    <col min="14083" max="14083" width="12.5703125" style="203" customWidth="1"/>
    <col min="14084" max="14084" width="13" style="203" customWidth="1"/>
    <col min="14085" max="14085" width="13.42578125" style="203" customWidth="1"/>
    <col min="14086" max="14086" width="19.5703125" style="203" customWidth="1"/>
    <col min="14087" max="14087" width="17.42578125" style="203" customWidth="1"/>
    <col min="14088" max="14088" width="19.5703125" style="203" customWidth="1"/>
    <col min="14089" max="14089" width="15.85546875" style="203" customWidth="1"/>
    <col min="14090" max="14090" width="11.42578125" style="203" customWidth="1"/>
    <col min="14091" max="14093" width="0" style="203" hidden="1" customWidth="1"/>
    <col min="14094" max="14094" width="14.42578125" style="203" customWidth="1"/>
    <col min="14095" max="14095" width="8.7109375" style="203" customWidth="1"/>
    <col min="14096" max="14096" width="13.28515625" style="203" customWidth="1"/>
    <col min="14097" max="14097" width="8.7109375" style="203" customWidth="1"/>
    <col min="14098" max="14098" width="13.28515625" style="203" customWidth="1"/>
    <col min="14099" max="14337" width="9.140625" style="203"/>
    <col min="14338" max="14338" width="17.28515625" style="203" customWidth="1"/>
    <col min="14339" max="14339" width="12.5703125" style="203" customWidth="1"/>
    <col min="14340" max="14340" width="13" style="203" customWidth="1"/>
    <col min="14341" max="14341" width="13.42578125" style="203" customWidth="1"/>
    <col min="14342" max="14342" width="19.5703125" style="203" customWidth="1"/>
    <col min="14343" max="14343" width="17.42578125" style="203" customWidth="1"/>
    <col min="14344" max="14344" width="19.5703125" style="203" customWidth="1"/>
    <col min="14345" max="14345" width="15.85546875" style="203" customWidth="1"/>
    <col min="14346" max="14346" width="11.42578125" style="203" customWidth="1"/>
    <col min="14347" max="14349" width="0" style="203" hidden="1" customWidth="1"/>
    <col min="14350" max="14350" width="14.42578125" style="203" customWidth="1"/>
    <col min="14351" max="14351" width="8.7109375" style="203" customWidth="1"/>
    <col min="14352" max="14352" width="13.28515625" style="203" customWidth="1"/>
    <col min="14353" max="14353" width="8.7109375" style="203" customWidth="1"/>
    <col min="14354" max="14354" width="13.28515625" style="203" customWidth="1"/>
    <col min="14355" max="14593" width="9.140625" style="203"/>
    <col min="14594" max="14594" width="17.28515625" style="203" customWidth="1"/>
    <col min="14595" max="14595" width="12.5703125" style="203" customWidth="1"/>
    <col min="14596" max="14596" width="13" style="203" customWidth="1"/>
    <col min="14597" max="14597" width="13.42578125" style="203" customWidth="1"/>
    <col min="14598" max="14598" width="19.5703125" style="203" customWidth="1"/>
    <col min="14599" max="14599" width="17.42578125" style="203" customWidth="1"/>
    <col min="14600" max="14600" width="19.5703125" style="203" customWidth="1"/>
    <col min="14601" max="14601" width="15.85546875" style="203" customWidth="1"/>
    <col min="14602" max="14602" width="11.42578125" style="203" customWidth="1"/>
    <col min="14603" max="14605" width="0" style="203" hidden="1" customWidth="1"/>
    <col min="14606" max="14606" width="14.42578125" style="203" customWidth="1"/>
    <col min="14607" max="14607" width="8.7109375" style="203" customWidth="1"/>
    <col min="14608" max="14608" width="13.28515625" style="203" customWidth="1"/>
    <col min="14609" max="14609" width="8.7109375" style="203" customWidth="1"/>
    <col min="14610" max="14610" width="13.28515625" style="203" customWidth="1"/>
    <col min="14611" max="14849" width="9.140625" style="203"/>
    <col min="14850" max="14850" width="17.28515625" style="203" customWidth="1"/>
    <col min="14851" max="14851" width="12.5703125" style="203" customWidth="1"/>
    <col min="14852" max="14852" width="13" style="203" customWidth="1"/>
    <col min="14853" max="14853" width="13.42578125" style="203" customWidth="1"/>
    <col min="14854" max="14854" width="19.5703125" style="203" customWidth="1"/>
    <col min="14855" max="14855" width="17.42578125" style="203" customWidth="1"/>
    <col min="14856" max="14856" width="19.5703125" style="203" customWidth="1"/>
    <col min="14857" max="14857" width="15.85546875" style="203" customWidth="1"/>
    <col min="14858" max="14858" width="11.42578125" style="203" customWidth="1"/>
    <col min="14859" max="14861" width="0" style="203" hidden="1" customWidth="1"/>
    <col min="14862" max="14862" width="14.42578125" style="203" customWidth="1"/>
    <col min="14863" max="14863" width="8.7109375" style="203" customWidth="1"/>
    <col min="14864" max="14864" width="13.28515625" style="203" customWidth="1"/>
    <col min="14865" max="14865" width="8.7109375" style="203" customWidth="1"/>
    <col min="14866" max="14866" width="13.28515625" style="203" customWidth="1"/>
    <col min="14867" max="15105" width="9.140625" style="203"/>
    <col min="15106" max="15106" width="17.28515625" style="203" customWidth="1"/>
    <col min="15107" max="15107" width="12.5703125" style="203" customWidth="1"/>
    <col min="15108" max="15108" width="13" style="203" customWidth="1"/>
    <col min="15109" max="15109" width="13.42578125" style="203" customWidth="1"/>
    <col min="15110" max="15110" width="19.5703125" style="203" customWidth="1"/>
    <col min="15111" max="15111" width="17.42578125" style="203" customWidth="1"/>
    <col min="15112" max="15112" width="19.5703125" style="203" customWidth="1"/>
    <col min="15113" max="15113" width="15.85546875" style="203" customWidth="1"/>
    <col min="15114" max="15114" width="11.42578125" style="203" customWidth="1"/>
    <col min="15115" max="15117" width="0" style="203" hidden="1" customWidth="1"/>
    <col min="15118" max="15118" width="14.42578125" style="203" customWidth="1"/>
    <col min="15119" max="15119" width="8.7109375" style="203" customWidth="1"/>
    <col min="15120" max="15120" width="13.28515625" style="203" customWidth="1"/>
    <col min="15121" max="15121" width="8.7109375" style="203" customWidth="1"/>
    <col min="15122" max="15122" width="13.28515625" style="203" customWidth="1"/>
    <col min="15123" max="15361" width="9.140625" style="203"/>
    <col min="15362" max="15362" width="17.28515625" style="203" customWidth="1"/>
    <col min="15363" max="15363" width="12.5703125" style="203" customWidth="1"/>
    <col min="15364" max="15364" width="13" style="203" customWidth="1"/>
    <col min="15365" max="15365" width="13.42578125" style="203" customWidth="1"/>
    <col min="15366" max="15366" width="19.5703125" style="203" customWidth="1"/>
    <col min="15367" max="15367" width="17.42578125" style="203" customWidth="1"/>
    <col min="15368" max="15368" width="19.5703125" style="203" customWidth="1"/>
    <col min="15369" max="15369" width="15.85546875" style="203" customWidth="1"/>
    <col min="15370" max="15370" width="11.42578125" style="203" customWidth="1"/>
    <col min="15371" max="15373" width="0" style="203" hidden="1" customWidth="1"/>
    <col min="15374" max="15374" width="14.42578125" style="203" customWidth="1"/>
    <col min="15375" max="15375" width="8.7109375" style="203" customWidth="1"/>
    <col min="15376" max="15376" width="13.28515625" style="203" customWidth="1"/>
    <col min="15377" max="15377" width="8.7109375" style="203" customWidth="1"/>
    <col min="15378" max="15378" width="13.28515625" style="203" customWidth="1"/>
    <col min="15379" max="15617" width="9.140625" style="203"/>
    <col min="15618" max="15618" width="17.28515625" style="203" customWidth="1"/>
    <col min="15619" max="15619" width="12.5703125" style="203" customWidth="1"/>
    <col min="15620" max="15620" width="13" style="203" customWidth="1"/>
    <col min="15621" max="15621" width="13.42578125" style="203" customWidth="1"/>
    <col min="15622" max="15622" width="19.5703125" style="203" customWidth="1"/>
    <col min="15623" max="15623" width="17.42578125" style="203" customWidth="1"/>
    <col min="15624" max="15624" width="19.5703125" style="203" customWidth="1"/>
    <col min="15625" max="15625" width="15.85546875" style="203" customWidth="1"/>
    <col min="15626" max="15626" width="11.42578125" style="203" customWidth="1"/>
    <col min="15627" max="15629" width="0" style="203" hidden="1" customWidth="1"/>
    <col min="15630" max="15630" width="14.42578125" style="203" customWidth="1"/>
    <col min="15631" max="15631" width="8.7109375" style="203" customWidth="1"/>
    <col min="15632" max="15632" width="13.28515625" style="203" customWidth="1"/>
    <col min="15633" max="15633" width="8.7109375" style="203" customWidth="1"/>
    <col min="15634" max="15634" width="13.28515625" style="203" customWidth="1"/>
    <col min="15635" max="15873" width="9.140625" style="203"/>
    <col min="15874" max="15874" width="17.28515625" style="203" customWidth="1"/>
    <col min="15875" max="15875" width="12.5703125" style="203" customWidth="1"/>
    <col min="15876" max="15876" width="13" style="203" customWidth="1"/>
    <col min="15877" max="15877" width="13.42578125" style="203" customWidth="1"/>
    <col min="15878" max="15878" width="19.5703125" style="203" customWidth="1"/>
    <col min="15879" max="15879" width="17.42578125" style="203" customWidth="1"/>
    <col min="15880" max="15880" width="19.5703125" style="203" customWidth="1"/>
    <col min="15881" max="15881" width="15.85546875" style="203" customWidth="1"/>
    <col min="15882" max="15882" width="11.42578125" style="203" customWidth="1"/>
    <col min="15883" max="15885" width="0" style="203" hidden="1" customWidth="1"/>
    <col min="15886" max="15886" width="14.42578125" style="203" customWidth="1"/>
    <col min="15887" max="15887" width="8.7109375" style="203" customWidth="1"/>
    <col min="15888" max="15888" width="13.28515625" style="203" customWidth="1"/>
    <col min="15889" max="15889" width="8.7109375" style="203" customWidth="1"/>
    <col min="15890" max="15890" width="13.28515625" style="203" customWidth="1"/>
    <col min="15891" max="16129" width="9.140625" style="203"/>
    <col min="16130" max="16130" width="17.28515625" style="203" customWidth="1"/>
    <col min="16131" max="16131" width="12.5703125" style="203" customWidth="1"/>
    <col min="16132" max="16132" width="13" style="203" customWidth="1"/>
    <col min="16133" max="16133" width="13.42578125" style="203" customWidth="1"/>
    <col min="16134" max="16134" width="19.5703125" style="203" customWidth="1"/>
    <col min="16135" max="16135" width="17.42578125" style="203" customWidth="1"/>
    <col min="16136" max="16136" width="19.5703125" style="203" customWidth="1"/>
    <col min="16137" max="16137" width="15.85546875" style="203" customWidth="1"/>
    <col min="16138" max="16138" width="11.42578125" style="203" customWidth="1"/>
    <col min="16139" max="16141" width="0" style="203" hidden="1" customWidth="1"/>
    <col min="16142" max="16142" width="14.42578125" style="203" customWidth="1"/>
    <col min="16143" max="16143" width="8.7109375" style="203" customWidth="1"/>
    <col min="16144" max="16144" width="13.28515625" style="203" customWidth="1"/>
    <col min="16145" max="16145" width="8.7109375" style="203" customWidth="1"/>
    <col min="16146" max="16146" width="13.28515625" style="203" customWidth="1"/>
    <col min="16147" max="16384" width="9.140625" style="203"/>
  </cols>
  <sheetData>
    <row r="2" spans="1:18" ht="21">
      <c r="A2" s="202" t="s">
        <v>0</v>
      </c>
    </row>
    <row r="3" spans="1:18">
      <c r="A3" s="204" t="str">
        <f>'[57]Air Bawah Tanah'!A3</f>
        <v>Bulan: Juni 2019</v>
      </c>
    </row>
    <row r="4" spans="1:18">
      <c r="K4" s="203" t="s">
        <v>1</v>
      </c>
      <c r="L4" s="203" t="s">
        <v>2</v>
      </c>
    </row>
    <row r="5" spans="1:18" ht="32.25" customHeight="1">
      <c r="A5" s="205" t="s">
        <v>3</v>
      </c>
      <c r="B5" s="205" t="s">
        <v>4</v>
      </c>
      <c r="C5" s="205" t="s">
        <v>5</v>
      </c>
      <c r="D5" s="205" t="s">
        <v>25</v>
      </c>
      <c r="E5" s="206" t="s">
        <v>54</v>
      </c>
      <c r="F5" s="207" t="s">
        <v>7</v>
      </c>
      <c r="G5" s="208" t="s">
        <v>8</v>
      </c>
      <c r="H5" s="206" t="s">
        <v>10</v>
      </c>
      <c r="I5" s="206" t="s">
        <v>56</v>
      </c>
      <c r="K5" s="209">
        <v>3400</v>
      </c>
      <c r="L5" s="209">
        <v>12000</v>
      </c>
    </row>
    <row r="6" spans="1:18" ht="24.95" customHeight="1">
      <c r="A6" s="210" t="s">
        <v>13</v>
      </c>
      <c r="B6" s="211">
        <v>7.9</v>
      </c>
      <c r="C6" s="222">
        <v>29</v>
      </c>
      <c r="D6" s="266">
        <f>E6*1000/2592000</f>
        <v>4.8209808068326394</v>
      </c>
      <c r="E6" s="220">
        <v>12495.982251310201</v>
      </c>
      <c r="F6" s="17">
        <v>32525</v>
      </c>
      <c r="G6" s="18">
        <v>0</v>
      </c>
      <c r="H6" s="213">
        <f t="shared" ref="H6:H11" si="0">(F6*3400)+(G6*5500)</f>
        <v>110585000</v>
      </c>
      <c r="I6" s="214">
        <f t="shared" ref="I6:I11" si="1">H6/E6</f>
        <v>8849.64445179211</v>
      </c>
      <c r="K6" s="209">
        <f t="shared" ref="K6:K11" si="2">F6*$K$5</f>
        <v>110585000</v>
      </c>
      <c r="L6" s="209">
        <f>G6*$L$5</f>
        <v>0</v>
      </c>
      <c r="M6" s="209">
        <f>K6+L6</f>
        <v>110585000</v>
      </c>
    </row>
    <row r="7" spans="1:18" ht="24.95" customHeight="1">
      <c r="A7" s="210" t="s">
        <v>32</v>
      </c>
      <c r="B7" s="210">
        <v>7.5</v>
      </c>
      <c r="C7" s="222">
        <v>28.96</v>
      </c>
      <c r="D7" s="266">
        <f t="shared" ref="D7:D11" si="3">E7*1000/2592000</f>
        <v>31.74919546107693</v>
      </c>
      <c r="E7" s="220">
        <v>82293.914635111403</v>
      </c>
      <c r="F7" s="24">
        <v>23000</v>
      </c>
      <c r="G7" s="25">
        <v>2100</v>
      </c>
      <c r="H7" s="213">
        <f>(F7*3400)+(G7*5500)</f>
        <v>89750000</v>
      </c>
      <c r="I7" s="214">
        <f t="shared" si="1"/>
        <v>1090.6031192944051</v>
      </c>
      <c r="K7" s="209">
        <f t="shared" si="2"/>
        <v>78200000</v>
      </c>
      <c r="L7" s="203">
        <v>0</v>
      </c>
      <c r="M7" s="209">
        <f>K7+L7</f>
        <v>78200000</v>
      </c>
      <c r="P7" s="215"/>
    </row>
    <row r="8" spans="1:18" ht="24.95" customHeight="1">
      <c r="A8" s="210" t="s">
        <v>17</v>
      </c>
      <c r="B8" s="210">
        <v>7.5</v>
      </c>
      <c r="C8" s="222">
        <v>27</v>
      </c>
      <c r="D8" s="266">
        <f t="shared" si="3"/>
        <v>57.713525671613802</v>
      </c>
      <c r="E8" s="220">
        <v>149593.45854082299</v>
      </c>
      <c r="F8" s="24">
        <v>16300</v>
      </c>
      <c r="G8" s="28">
        <v>3400</v>
      </c>
      <c r="H8" s="213">
        <f t="shared" si="0"/>
        <v>74120000</v>
      </c>
      <c r="I8" s="214">
        <f t="shared" si="1"/>
        <v>495.47621081153881</v>
      </c>
      <c r="K8" s="209">
        <f t="shared" si="2"/>
        <v>55420000</v>
      </c>
      <c r="L8" s="209">
        <f>G8*$L$5</f>
        <v>40800000</v>
      </c>
      <c r="M8" s="209">
        <f>K8+L8</f>
        <v>96220000</v>
      </c>
      <c r="P8" s="215"/>
    </row>
    <row r="9" spans="1:18" ht="24.95" customHeight="1">
      <c r="A9" s="210" t="s">
        <v>18</v>
      </c>
      <c r="B9" s="210">
        <v>7.8</v>
      </c>
      <c r="C9" s="222">
        <v>23</v>
      </c>
      <c r="D9" s="266">
        <f t="shared" si="3"/>
        <v>92.076930718631942</v>
      </c>
      <c r="E9" s="220">
        <v>238663.404422694</v>
      </c>
      <c r="F9" s="24">
        <v>74525</v>
      </c>
      <c r="G9" s="28">
        <v>44800</v>
      </c>
      <c r="H9" s="213">
        <f t="shared" si="0"/>
        <v>499785000</v>
      </c>
      <c r="I9" s="214">
        <f t="shared" si="1"/>
        <v>2094.0998525053992</v>
      </c>
      <c r="K9" s="209">
        <f t="shared" si="2"/>
        <v>253385000</v>
      </c>
      <c r="L9" s="217">
        <v>0</v>
      </c>
      <c r="M9" s="209">
        <f>K9+L9</f>
        <v>253385000</v>
      </c>
      <c r="N9" s="215"/>
    </row>
    <row r="10" spans="1:18" ht="24.95" customHeight="1">
      <c r="A10" s="210" t="s">
        <v>19</v>
      </c>
      <c r="B10" s="210">
        <v>8.1</v>
      </c>
      <c r="C10" s="222">
        <v>21</v>
      </c>
      <c r="D10" s="266">
        <f t="shared" si="3"/>
        <v>53.438971423976469</v>
      </c>
      <c r="E10" s="221">
        <v>138513.81393094701</v>
      </c>
      <c r="F10" s="24">
        <v>14775</v>
      </c>
      <c r="G10" s="28">
        <v>12600</v>
      </c>
      <c r="H10" s="213">
        <f t="shared" si="0"/>
        <v>119535000</v>
      </c>
      <c r="I10" s="214">
        <f t="shared" si="1"/>
        <v>862.98251854931607</v>
      </c>
      <c r="K10" s="209">
        <f t="shared" si="2"/>
        <v>50235000</v>
      </c>
      <c r="L10" s="217"/>
      <c r="M10" s="209"/>
      <c r="N10" s="215"/>
    </row>
    <row r="11" spans="1:18" ht="24.95" customHeight="1">
      <c r="A11" s="210" t="s">
        <v>20</v>
      </c>
      <c r="B11" s="210">
        <v>7.6</v>
      </c>
      <c r="C11" s="222">
        <v>19</v>
      </c>
      <c r="D11" s="266">
        <f t="shared" si="3"/>
        <v>44.711547470399694</v>
      </c>
      <c r="E11" s="227">
        <v>115892.331043276</v>
      </c>
      <c r="F11" s="51">
        <v>37200</v>
      </c>
      <c r="G11" s="28">
        <v>13600</v>
      </c>
      <c r="H11" s="213">
        <f t="shared" si="0"/>
        <v>201280000</v>
      </c>
      <c r="I11" s="214">
        <f t="shared" si="1"/>
        <v>1736.78446354521</v>
      </c>
      <c r="K11" s="209">
        <f t="shared" si="2"/>
        <v>126480000</v>
      </c>
      <c r="L11" s="217"/>
      <c r="M11" s="209"/>
      <c r="N11" s="215"/>
    </row>
    <row r="12" spans="1:18" ht="24.95" customHeight="1">
      <c r="A12" s="36" t="s">
        <v>22</v>
      </c>
      <c r="B12" s="218">
        <f>AVERAGE(B6:B11)</f>
        <v>7.7333333333333334</v>
      </c>
      <c r="C12" s="218">
        <f>AVERAGE(C6:C11)</f>
        <v>24.66</v>
      </c>
      <c r="D12" s="218">
        <f>AVERAGE(D6:D11)</f>
        <v>47.418525258755245</v>
      </c>
      <c r="E12" s="39">
        <f>SUM(E6:E11)</f>
        <v>737452.90482416155</v>
      </c>
      <c r="F12" s="39">
        <f>SUM(F6:F11)</f>
        <v>198325</v>
      </c>
      <c r="G12" s="39">
        <f>SUM(G6:G11)</f>
        <v>76500</v>
      </c>
      <c r="H12" s="219">
        <f>SUM(H6:H11)</f>
        <v>1095055000</v>
      </c>
      <c r="I12" s="219">
        <f>SUM(I6:I10)</f>
        <v>13392.806152952768</v>
      </c>
    </row>
    <row r="13" spans="1:18">
      <c r="M13" s="182"/>
      <c r="R13" s="43"/>
    </row>
    <row r="14" spans="1:18">
      <c r="R14" s="215"/>
    </row>
  </sheetData>
  <sheetProtection selectLockedCells="1" selectUnlockedCells="1"/>
  <pageMargins left="0.7" right="0.7" top="0.75" bottom="0.75" header="0.51180555555555551" footer="0.51180555555555551"/>
  <pageSetup firstPageNumber="0" orientation="portrait" horizontalDpi="300" verticalDpi="300" r:id="rId1"/>
  <headerFooter alignWithMargins="0"/>
  <legacy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2:R20"/>
  <sheetViews>
    <sheetView zoomScaleNormal="100" workbookViewId="0">
      <selection activeCell="C19" sqref="C19"/>
    </sheetView>
  </sheetViews>
  <sheetFormatPr defaultRowHeight="15"/>
  <cols>
    <col min="1" max="1" width="17.28515625" style="203" customWidth="1"/>
    <col min="2" max="2" width="12.5703125" style="203" customWidth="1"/>
    <col min="3" max="3" width="13" style="203" customWidth="1"/>
    <col min="4" max="4" width="18" style="203" bestFit="1" customWidth="1"/>
    <col min="5" max="5" width="13.42578125" style="203" customWidth="1"/>
    <col min="6" max="6" width="19.5703125" style="203" customWidth="1"/>
    <col min="7" max="7" width="17.42578125" style="203" customWidth="1"/>
    <col min="8" max="8" width="19.5703125" style="203" customWidth="1"/>
    <col min="9" max="9" width="15.85546875" style="203" customWidth="1"/>
    <col min="10" max="10" width="11.42578125" style="203" customWidth="1"/>
    <col min="11" max="13" width="0" style="203" hidden="1" customWidth="1"/>
    <col min="14" max="14" width="14.42578125" style="203" customWidth="1"/>
    <col min="15" max="15" width="8.7109375" style="203" customWidth="1"/>
    <col min="16" max="16" width="13.28515625" style="203" customWidth="1"/>
    <col min="17" max="17" width="8.7109375" style="203" customWidth="1"/>
    <col min="18" max="18" width="13.28515625" style="203" customWidth="1"/>
    <col min="19" max="257" width="9.140625" style="203"/>
    <col min="258" max="258" width="17.28515625" style="203" customWidth="1"/>
    <col min="259" max="259" width="12.5703125" style="203" customWidth="1"/>
    <col min="260" max="260" width="13" style="203" customWidth="1"/>
    <col min="261" max="261" width="13.42578125" style="203" customWidth="1"/>
    <col min="262" max="262" width="19.5703125" style="203" customWidth="1"/>
    <col min="263" max="263" width="17.42578125" style="203" customWidth="1"/>
    <col min="264" max="264" width="19.5703125" style="203" customWidth="1"/>
    <col min="265" max="265" width="15.85546875" style="203" customWidth="1"/>
    <col min="266" max="266" width="11.42578125" style="203" customWidth="1"/>
    <col min="267" max="269" width="0" style="203" hidden="1" customWidth="1"/>
    <col min="270" max="270" width="14.42578125" style="203" customWidth="1"/>
    <col min="271" max="271" width="8.7109375" style="203" customWidth="1"/>
    <col min="272" max="272" width="13.28515625" style="203" customWidth="1"/>
    <col min="273" max="273" width="8.7109375" style="203" customWidth="1"/>
    <col min="274" max="274" width="13.28515625" style="203" customWidth="1"/>
    <col min="275" max="513" width="9.140625" style="203"/>
    <col min="514" max="514" width="17.28515625" style="203" customWidth="1"/>
    <col min="515" max="515" width="12.5703125" style="203" customWidth="1"/>
    <col min="516" max="516" width="13" style="203" customWidth="1"/>
    <col min="517" max="517" width="13.42578125" style="203" customWidth="1"/>
    <col min="518" max="518" width="19.5703125" style="203" customWidth="1"/>
    <col min="519" max="519" width="17.42578125" style="203" customWidth="1"/>
    <col min="520" max="520" width="19.5703125" style="203" customWidth="1"/>
    <col min="521" max="521" width="15.85546875" style="203" customWidth="1"/>
    <col min="522" max="522" width="11.42578125" style="203" customWidth="1"/>
    <col min="523" max="525" width="0" style="203" hidden="1" customWidth="1"/>
    <col min="526" max="526" width="14.42578125" style="203" customWidth="1"/>
    <col min="527" max="527" width="8.7109375" style="203" customWidth="1"/>
    <col min="528" max="528" width="13.28515625" style="203" customWidth="1"/>
    <col min="529" max="529" width="8.7109375" style="203" customWidth="1"/>
    <col min="530" max="530" width="13.28515625" style="203" customWidth="1"/>
    <col min="531" max="769" width="9.140625" style="203"/>
    <col min="770" max="770" width="17.28515625" style="203" customWidth="1"/>
    <col min="771" max="771" width="12.5703125" style="203" customWidth="1"/>
    <col min="772" max="772" width="13" style="203" customWidth="1"/>
    <col min="773" max="773" width="13.42578125" style="203" customWidth="1"/>
    <col min="774" max="774" width="19.5703125" style="203" customWidth="1"/>
    <col min="775" max="775" width="17.42578125" style="203" customWidth="1"/>
    <col min="776" max="776" width="19.5703125" style="203" customWidth="1"/>
    <col min="777" max="777" width="15.85546875" style="203" customWidth="1"/>
    <col min="778" max="778" width="11.42578125" style="203" customWidth="1"/>
    <col min="779" max="781" width="0" style="203" hidden="1" customWidth="1"/>
    <col min="782" max="782" width="14.42578125" style="203" customWidth="1"/>
    <col min="783" max="783" width="8.7109375" style="203" customWidth="1"/>
    <col min="784" max="784" width="13.28515625" style="203" customWidth="1"/>
    <col min="785" max="785" width="8.7109375" style="203" customWidth="1"/>
    <col min="786" max="786" width="13.28515625" style="203" customWidth="1"/>
    <col min="787" max="1025" width="9.140625" style="203"/>
    <col min="1026" max="1026" width="17.28515625" style="203" customWidth="1"/>
    <col min="1027" max="1027" width="12.5703125" style="203" customWidth="1"/>
    <col min="1028" max="1028" width="13" style="203" customWidth="1"/>
    <col min="1029" max="1029" width="13.42578125" style="203" customWidth="1"/>
    <col min="1030" max="1030" width="19.5703125" style="203" customWidth="1"/>
    <col min="1031" max="1031" width="17.42578125" style="203" customWidth="1"/>
    <col min="1032" max="1032" width="19.5703125" style="203" customWidth="1"/>
    <col min="1033" max="1033" width="15.85546875" style="203" customWidth="1"/>
    <col min="1034" max="1034" width="11.42578125" style="203" customWidth="1"/>
    <col min="1035" max="1037" width="0" style="203" hidden="1" customWidth="1"/>
    <col min="1038" max="1038" width="14.42578125" style="203" customWidth="1"/>
    <col min="1039" max="1039" width="8.7109375" style="203" customWidth="1"/>
    <col min="1040" max="1040" width="13.28515625" style="203" customWidth="1"/>
    <col min="1041" max="1041" width="8.7109375" style="203" customWidth="1"/>
    <col min="1042" max="1042" width="13.28515625" style="203" customWidth="1"/>
    <col min="1043" max="1281" width="9.140625" style="203"/>
    <col min="1282" max="1282" width="17.28515625" style="203" customWidth="1"/>
    <col min="1283" max="1283" width="12.5703125" style="203" customWidth="1"/>
    <col min="1284" max="1284" width="13" style="203" customWidth="1"/>
    <col min="1285" max="1285" width="13.42578125" style="203" customWidth="1"/>
    <col min="1286" max="1286" width="19.5703125" style="203" customWidth="1"/>
    <col min="1287" max="1287" width="17.42578125" style="203" customWidth="1"/>
    <col min="1288" max="1288" width="19.5703125" style="203" customWidth="1"/>
    <col min="1289" max="1289" width="15.85546875" style="203" customWidth="1"/>
    <col min="1290" max="1290" width="11.42578125" style="203" customWidth="1"/>
    <col min="1291" max="1293" width="0" style="203" hidden="1" customWidth="1"/>
    <col min="1294" max="1294" width="14.42578125" style="203" customWidth="1"/>
    <col min="1295" max="1295" width="8.7109375" style="203" customWidth="1"/>
    <col min="1296" max="1296" width="13.28515625" style="203" customWidth="1"/>
    <col min="1297" max="1297" width="8.7109375" style="203" customWidth="1"/>
    <col min="1298" max="1298" width="13.28515625" style="203" customWidth="1"/>
    <col min="1299" max="1537" width="9.140625" style="203"/>
    <col min="1538" max="1538" width="17.28515625" style="203" customWidth="1"/>
    <col min="1539" max="1539" width="12.5703125" style="203" customWidth="1"/>
    <col min="1540" max="1540" width="13" style="203" customWidth="1"/>
    <col min="1541" max="1541" width="13.42578125" style="203" customWidth="1"/>
    <col min="1542" max="1542" width="19.5703125" style="203" customWidth="1"/>
    <col min="1543" max="1543" width="17.42578125" style="203" customWidth="1"/>
    <col min="1544" max="1544" width="19.5703125" style="203" customWidth="1"/>
    <col min="1545" max="1545" width="15.85546875" style="203" customWidth="1"/>
    <col min="1546" max="1546" width="11.42578125" style="203" customWidth="1"/>
    <col min="1547" max="1549" width="0" style="203" hidden="1" customWidth="1"/>
    <col min="1550" max="1550" width="14.42578125" style="203" customWidth="1"/>
    <col min="1551" max="1551" width="8.7109375" style="203" customWidth="1"/>
    <col min="1552" max="1552" width="13.28515625" style="203" customWidth="1"/>
    <col min="1553" max="1553" width="8.7109375" style="203" customWidth="1"/>
    <col min="1554" max="1554" width="13.28515625" style="203" customWidth="1"/>
    <col min="1555" max="1793" width="9.140625" style="203"/>
    <col min="1794" max="1794" width="17.28515625" style="203" customWidth="1"/>
    <col min="1795" max="1795" width="12.5703125" style="203" customWidth="1"/>
    <col min="1796" max="1796" width="13" style="203" customWidth="1"/>
    <col min="1797" max="1797" width="13.42578125" style="203" customWidth="1"/>
    <col min="1798" max="1798" width="19.5703125" style="203" customWidth="1"/>
    <col min="1799" max="1799" width="17.42578125" style="203" customWidth="1"/>
    <col min="1800" max="1800" width="19.5703125" style="203" customWidth="1"/>
    <col min="1801" max="1801" width="15.85546875" style="203" customWidth="1"/>
    <col min="1802" max="1802" width="11.42578125" style="203" customWidth="1"/>
    <col min="1803" max="1805" width="0" style="203" hidden="1" customWidth="1"/>
    <col min="1806" max="1806" width="14.42578125" style="203" customWidth="1"/>
    <col min="1807" max="1807" width="8.7109375" style="203" customWidth="1"/>
    <col min="1808" max="1808" width="13.28515625" style="203" customWidth="1"/>
    <col min="1809" max="1809" width="8.7109375" style="203" customWidth="1"/>
    <col min="1810" max="1810" width="13.28515625" style="203" customWidth="1"/>
    <col min="1811" max="2049" width="9.140625" style="203"/>
    <col min="2050" max="2050" width="17.28515625" style="203" customWidth="1"/>
    <col min="2051" max="2051" width="12.5703125" style="203" customWidth="1"/>
    <col min="2052" max="2052" width="13" style="203" customWidth="1"/>
    <col min="2053" max="2053" width="13.42578125" style="203" customWidth="1"/>
    <col min="2054" max="2054" width="19.5703125" style="203" customWidth="1"/>
    <col min="2055" max="2055" width="17.42578125" style="203" customWidth="1"/>
    <col min="2056" max="2056" width="19.5703125" style="203" customWidth="1"/>
    <col min="2057" max="2057" width="15.85546875" style="203" customWidth="1"/>
    <col min="2058" max="2058" width="11.42578125" style="203" customWidth="1"/>
    <col min="2059" max="2061" width="0" style="203" hidden="1" customWidth="1"/>
    <col min="2062" max="2062" width="14.42578125" style="203" customWidth="1"/>
    <col min="2063" max="2063" width="8.7109375" style="203" customWidth="1"/>
    <col min="2064" max="2064" width="13.28515625" style="203" customWidth="1"/>
    <col min="2065" max="2065" width="8.7109375" style="203" customWidth="1"/>
    <col min="2066" max="2066" width="13.28515625" style="203" customWidth="1"/>
    <col min="2067" max="2305" width="9.140625" style="203"/>
    <col min="2306" max="2306" width="17.28515625" style="203" customWidth="1"/>
    <col min="2307" max="2307" width="12.5703125" style="203" customWidth="1"/>
    <col min="2308" max="2308" width="13" style="203" customWidth="1"/>
    <col min="2309" max="2309" width="13.42578125" style="203" customWidth="1"/>
    <col min="2310" max="2310" width="19.5703125" style="203" customWidth="1"/>
    <col min="2311" max="2311" width="17.42578125" style="203" customWidth="1"/>
    <col min="2312" max="2312" width="19.5703125" style="203" customWidth="1"/>
    <col min="2313" max="2313" width="15.85546875" style="203" customWidth="1"/>
    <col min="2314" max="2314" width="11.42578125" style="203" customWidth="1"/>
    <col min="2315" max="2317" width="0" style="203" hidden="1" customWidth="1"/>
    <col min="2318" max="2318" width="14.42578125" style="203" customWidth="1"/>
    <col min="2319" max="2319" width="8.7109375" style="203" customWidth="1"/>
    <col min="2320" max="2320" width="13.28515625" style="203" customWidth="1"/>
    <col min="2321" max="2321" width="8.7109375" style="203" customWidth="1"/>
    <col min="2322" max="2322" width="13.28515625" style="203" customWidth="1"/>
    <col min="2323" max="2561" width="9.140625" style="203"/>
    <col min="2562" max="2562" width="17.28515625" style="203" customWidth="1"/>
    <col min="2563" max="2563" width="12.5703125" style="203" customWidth="1"/>
    <col min="2564" max="2564" width="13" style="203" customWidth="1"/>
    <col min="2565" max="2565" width="13.42578125" style="203" customWidth="1"/>
    <col min="2566" max="2566" width="19.5703125" style="203" customWidth="1"/>
    <col min="2567" max="2567" width="17.42578125" style="203" customWidth="1"/>
    <col min="2568" max="2568" width="19.5703125" style="203" customWidth="1"/>
    <col min="2569" max="2569" width="15.85546875" style="203" customWidth="1"/>
    <col min="2570" max="2570" width="11.42578125" style="203" customWidth="1"/>
    <col min="2571" max="2573" width="0" style="203" hidden="1" customWidth="1"/>
    <col min="2574" max="2574" width="14.42578125" style="203" customWidth="1"/>
    <col min="2575" max="2575" width="8.7109375" style="203" customWidth="1"/>
    <col min="2576" max="2576" width="13.28515625" style="203" customWidth="1"/>
    <col min="2577" max="2577" width="8.7109375" style="203" customWidth="1"/>
    <col min="2578" max="2578" width="13.28515625" style="203" customWidth="1"/>
    <col min="2579" max="2817" width="9.140625" style="203"/>
    <col min="2818" max="2818" width="17.28515625" style="203" customWidth="1"/>
    <col min="2819" max="2819" width="12.5703125" style="203" customWidth="1"/>
    <col min="2820" max="2820" width="13" style="203" customWidth="1"/>
    <col min="2821" max="2821" width="13.42578125" style="203" customWidth="1"/>
    <col min="2822" max="2822" width="19.5703125" style="203" customWidth="1"/>
    <col min="2823" max="2823" width="17.42578125" style="203" customWidth="1"/>
    <col min="2824" max="2824" width="19.5703125" style="203" customWidth="1"/>
    <col min="2825" max="2825" width="15.85546875" style="203" customWidth="1"/>
    <col min="2826" max="2826" width="11.42578125" style="203" customWidth="1"/>
    <col min="2827" max="2829" width="0" style="203" hidden="1" customWidth="1"/>
    <col min="2830" max="2830" width="14.42578125" style="203" customWidth="1"/>
    <col min="2831" max="2831" width="8.7109375" style="203" customWidth="1"/>
    <col min="2832" max="2832" width="13.28515625" style="203" customWidth="1"/>
    <col min="2833" max="2833" width="8.7109375" style="203" customWidth="1"/>
    <col min="2834" max="2834" width="13.28515625" style="203" customWidth="1"/>
    <col min="2835" max="3073" width="9.140625" style="203"/>
    <col min="3074" max="3074" width="17.28515625" style="203" customWidth="1"/>
    <col min="3075" max="3075" width="12.5703125" style="203" customWidth="1"/>
    <col min="3076" max="3076" width="13" style="203" customWidth="1"/>
    <col min="3077" max="3077" width="13.42578125" style="203" customWidth="1"/>
    <col min="3078" max="3078" width="19.5703125" style="203" customWidth="1"/>
    <col min="3079" max="3079" width="17.42578125" style="203" customWidth="1"/>
    <col min="3080" max="3080" width="19.5703125" style="203" customWidth="1"/>
    <col min="3081" max="3081" width="15.85546875" style="203" customWidth="1"/>
    <col min="3082" max="3082" width="11.42578125" style="203" customWidth="1"/>
    <col min="3083" max="3085" width="0" style="203" hidden="1" customWidth="1"/>
    <col min="3086" max="3086" width="14.42578125" style="203" customWidth="1"/>
    <col min="3087" max="3087" width="8.7109375" style="203" customWidth="1"/>
    <col min="3088" max="3088" width="13.28515625" style="203" customWidth="1"/>
    <col min="3089" max="3089" width="8.7109375" style="203" customWidth="1"/>
    <col min="3090" max="3090" width="13.28515625" style="203" customWidth="1"/>
    <col min="3091" max="3329" width="9.140625" style="203"/>
    <col min="3330" max="3330" width="17.28515625" style="203" customWidth="1"/>
    <col min="3331" max="3331" width="12.5703125" style="203" customWidth="1"/>
    <col min="3332" max="3332" width="13" style="203" customWidth="1"/>
    <col min="3333" max="3333" width="13.42578125" style="203" customWidth="1"/>
    <col min="3334" max="3334" width="19.5703125" style="203" customWidth="1"/>
    <col min="3335" max="3335" width="17.42578125" style="203" customWidth="1"/>
    <col min="3336" max="3336" width="19.5703125" style="203" customWidth="1"/>
    <col min="3337" max="3337" width="15.85546875" style="203" customWidth="1"/>
    <col min="3338" max="3338" width="11.42578125" style="203" customWidth="1"/>
    <col min="3339" max="3341" width="0" style="203" hidden="1" customWidth="1"/>
    <col min="3342" max="3342" width="14.42578125" style="203" customWidth="1"/>
    <col min="3343" max="3343" width="8.7109375" style="203" customWidth="1"/>
    <col min="3344" max="3344" width="13.28515625" style="203" customWidth="1"/>
    <col min="3345" max="3345" width="8.7109375" style="203" customWidth="1"/>
    <col min="3346" max="3346" width="13.28515625" style="203" customWidth="1"/>
    <col min="3347" max="3585" width="9.140625" style="203"/>
    <col min="3586" max="3586" width="17.28515625" style="203" customWidth="1"/>
    <col min="3587" max="3587" width="12.5703125" style="203" customWidth="1"/>
    <col min="3588" max="3588" width="13" style="203" customWidth="1"/>
    <col min="3589" max="3589" width="13.42578125" style="203" customWidth="1"/>
    <col min="3590" max="3590" width="19.5703125" style="203" customWidth="1"/>
    <col min="3591" max="3591" width="17.42578125" style="203" customWidth="1"/>
    <col min="3592" max="3592" width="19.5703125" style="203" customWidth="1"/>
    <col min="3593" max="3593" width="15.85546875" style="203" customWidth="1"/>
    <col min="3594" max="3594" width="11.42578125" style="203" customWidth="1"/>
    <col min="3595" max="3597" width="0" style="203" hidden="1" customWidth="1"/>
    <col min="3598" max="3598" width="14.42578125" style="203" customWidth="1"/>
    <col min="3599" max="3599" width="8.7109375" style="203" customWidth="1"/>
    <col min="3600" max="3600" width="13.28515625" style="203" customWidth="1"/>
    <col min="3601" max="3601" width="8.7109375" style="203" customWidth="1"/>
    <col min="3602" max="3602" width="13.28515625" style="203" customWidth="1"/>
    <col min="3603" max="3841" width="9.140625" style="203"/>
    <col min="3842" max="3842" width="17.28515625" style="203" customWidth="1"/>
    <col min="3843" max="3843" width="12.5703125" style="203" customWidth="1"/>
    <col min="3844" max="3844" width="13" style="203" customWidth="1"/>
    <col min="3845" max="3845" width="13.42578125" style="203" customWidth="1"/>
    <col min="3846" max="3846" width="19.5703125" style="203" customWidth="1"/>
    <col min="3847" max="3847" width="17.42578125" style="203" customWidth="1"/>
    <col min="3848" max="3848" width="19.5703125" style="203" customWidth="1"/>
    <col min="3849" max="3849" width="15.85546875" style="203" customWidth="1"/>
    <col min="3850" max="3850" width="11.42578125" style="203" customWidth="1"/>
    <col min="3851" max="3853" width="0" style="203" hidden="1" customWidth="1"/>
    <col min="3854" max="3854" width="14.42578125" style="203" customWidth="1"/>
    <col min="3855" max="3855" width="8.7109375" style="203" customWidth="1"/>
    <col min="3856" max="3856" width="13.28515625" style="203" customWidth="1"/>
    <col min="3857" max="3857" width="8.7109375" style="203" customWidth="1"/>
    <col min="3858" max="3858" width="13.28515625" style="203" customWidth="1"/>
    <col min="3859" max="4097" width="9.140625" style="203"/>
    <col min="4098" max="4098" width="17.28515625" style="203" customWidth="1"/>
    <col min="4099" max="4099" width="12.5703125" style="203" customWidth="1"/>
    <col min="4100" max="4100" width="13" style="203" customWidth="1"/>
    <col min="4101" max="4101" width="13.42578125" style="203" customWidth="1"/>
    <col min="4102" max="4102" width="19.5703125" style="203" customWidth="1"/>
    <col min="4103" max="4103" width="17.42578125" style="203" customWidth="1"/>
    <col min="4104" max="4104" width="19.5703125" style="203" customWidth="1"/>
    <col min="4105" max="4105" width="15.85546875" style="203" customWidth="1"/>
    <col min="4106" max="4106" width="11.42578125" style="203" customWidth="1"/>
    <col min="4107" max="4109" width="0" style="203" hidden="1" customWidth="1"/>
    <col min="4110" max="4110" width="14.42578125" style="203" customWidth="1"/>
    <col min="4111" max="4111" width="8.7109375" style="203" customWidth="1"/>
    <col min="4112" max="4112" width="13.28515625" style="203" customWidth="1"/>
    <col min="4113" max="4113" width="8.7109375" style="203" customWidth="1"/>
    <col min="4114" max="4114" width="13.28515625" style="203" customWidth="1"/>
    <col min="4115" max="4353" width="9.140625" style="203"/>
    <col min="4354" max="4354" width="17.28515625" style="203" customWidth="1"/>
    <col min="4355" max="4355" width="12.5703125" style="203" customWidth="1"/>
    <col min="4356" max="4356" width="13" style="203" customWidth="1"/>
    <col min="4357" max="4357" width="13.42578125" style="203" customWidth="1"/>
    <col min="4358" max="4358" width="19.5703125" style="203" customWidth="1"/>
    <col min="4359" max="4359" width="17.42578125" style="203" customWidth="1"/>
    <col min="4360" max="4360" width="19.5703125" style="203" customWidth="1"/>
    <col min="4361" max="4361" width="15.85546875" style="203" customWidth="1"/>
    <col min="4362" max="4362" width="11.42578125" style="203" customWidth="1"/>
    <col min="4363" max="4365" width="0" style="203" hidden="1" customWidth="1"/>
    <col min="4366" max="4366" width="14.42578125" style="203" customWidth="1"/>
    <col min="4367" max="4367" width="8.7109375" style="203" customWidth="1"/>
    <col min="4368" max="4368" width="13.28515625" style="203" customWidth="1"/>
    <col min="4369" max="4369" width="8.7109375" style="203" customWidth="1"/>
    <col min="4370" max="4370" width="13.28515625" style="203" customWidth="1"/>
    <col min="4371" max="4609" width="9.140625" style="203"/>
    <col min="4610" max="4610" width="17.28515625" style="203" customWidth="1"/>
    <col min="4611" max="4611" width="12.5703125" style="203" customWidth="1"/>
    <col min="4612" max="4612" width="13" style="203" customWidth="1"/>
    <col min="4613" max="4613" width="13.42578125" style="203" customWidth="1"/>
    <col min="4614" max="4614" width="19.5703125" style="203" customWidth="1"/>
    <col min="4615" max="4615" width="17.42578125" style="203" customWidth="1"/>
    <col min="4616" max="4616" width="19.5703125" style="203" customWidth="1"/>
    <col min="4617" max="4617" width="15.85546875" style="203" customWidth="1"/>
    <col min="4618" max="4618" width="11.42578125" style="203" customWidth="1"/>
    <col min="4619" max="4621" width="0" style="203" hidden="1" customWidth="1"/>
    <col min="4622" max="4622" width="14.42578125" style="203" customWidth="1"/>
    <col min="4623" max="4623" width="8.7109375" style="203" customWidth="1"/>
    <col min="4624" max="4624" width="13.28515625" style="203" customWidth="1"/>
    <col min="4625" max="4625" width="8.7109375" style="203" customWidth="1"/>
    <col min="4626" max="4626" width="13.28515625" style="203" customWidth="1"/>
    <col min="4627" max="4865" width="9.140625" style="203"/>
    <col min="4866" max="4866" width="17.28515625" style="203" customWidth="1"/>
    <col min="4867" max="4867" width="12.5703125" style="203" customWidth="1"/>
    <col min="4868" max="4868" width="13" style="203" customWidth="1"/>
    <col min="4869" max="4869" width="13.42578125" style="203" customWidth="1"/>
    <col min="4870" max="4870" width="19.5703125" style="203" customWidth="1"/>
    <col min="4871" max="4871" width="17.42578125" style="203" customWidth="1"/>
    <col min="4872" max="4872" width="19.5703125" style="203" customWidth="1"/>
    <col min="4873" max="4873" width="15.85546875" style="203" customWidth="1"/>
    <col min="4874" max="4874" width="11.42578125" style="203" customWidth="1"/>
    <col min="4875" max="4877" width="0" style="203" hidden="1" customWidth="1"/>
    <col min="4878" max="4878" width="14.42578125" style="203" customWidth="1"/>
    <col min="4879" max="4879" width="8.7109375" style="203" customWidth="1"/>
    <col min="4880" max="4880" width="13.28515625" style="203" customWidth="1"/>
    <col min="4881" max="4881" width="8.7109375" style="203" customWidth="1"/>
    <col min="4882" max="4882" width="13.28515625" style="203" customWidth="1"/>
    <col min="4883" max="5121" width="9.140625" style="203"/>
    <col min="5122" max="5122" width="17.28515625" style="203" customWidth="1"/>
    <col min="5123" max="5123" width="12.5703125" style="203" customWidth="1"/>
    <col min="5124" max="5124" width="13" style="203" customWidth="1"/>
    <col min="5125" max="5125" width="13.42578125" style="203" customWidth="1"/>
    <col min="5126" max="5126" width="19.5703125" style="203" customWidth="1"/>
    <col min="5127" max="5127" width="17.42578125" style="203" customWidth="1"/>
    <col min="5128" max="5128" width="19.5703125" style="203" customWidth="1"/>
    <col min="5129" max="5129" width="15.85546875" style="203" customWidth="1"/>
    <col min="5130" max="5130" width="11.42578125" style="203" customWidth="1"/>
    <col min="5131" max="5133" width="0" style="203" hidden="1" customWidth="1"/>
    <col min="5134" max="5134" width="14.42578125" style="203" customWidth="1"/>
    <col min="5135" max="5135" width="8.7109375" style="203" customWidth="1"/>
    <col min="5136" max="5136" width="13.28515625" style="203" customWidth="1"/>
    <col min="5137" max="5137" width="8.7109375" style="203" customWidth="1"/>
    <col min="5138" max="5138" width="13.28515625" style="203" customWidth="1"/>
    <col min="5139" max="5377" width="9.140625" style="203"/>
    <col min="5378" max="5378" width="17.28515625" style="203" customWidth="1"/>
    <col min="5379" max="5379" width="12.5703125" style="203" customWidth="1"/>
    <col min="5380" max="5380" width="13" style="203" customWidth="1"/>
    <col min="5381" max="5381" width="13.42578125" style="203" customWidth="1"/>
    <col min="5382" max="5382" width="19.5703125" style="203" customWidth="1"/>
    <col min="5383" max="5383" width="17.42578125" style="203" customWidth="1"/>
    <col min="5384" max="5384" width="19.5703125" style="203" customWidth="1"/>
    <col min="5385" max="5385" width="15.85546875" style="203" customWidth="1"/>
    <col min="5386" max="5386" width="11.42578125" style="203" customWidth="1"/>
    <col min="5387" max="5389" width="0" style="203" hidden="1" customWidth="1"/>
    <col min="5390" max="5390" width="14.42578125" style="203" customWidth="1"/>
    <col min="5391" max="5391" width="8.7109375" style="203" customWidth="1"/>
    <col min="5392" max="5392" width="13.28515625" style="203" customWidth="1"/>
    <col min="5393" max="5393" width="8.7109375" style="203" customWidth="1"/>
    <col min="5394" max="5394" width="13.28515625" style="203" customWidth="1"/>
    <col min="5395" max="5633" width="9.140625" style="203"/>
    <col min="5634" max="5634" width="17.28515625" style="203" customWidth="1"/>
    <col min="5635" max="5635" width="12.5703125" style="203" customWidth="1"/>
    <col min="5636" max="5636" width="13" style="203" customWidth="1"/>
    <col min="5637" max="5637" width="13.42578125" style="203" customWidth="1"/>
    <col min="5638" max="5638" width="19.5703125" style="203" customWidth="1"/>
    <col min="5639" max="5639" width="17.42578125" style="203" customWidth="1"/>
    <col min="5640" max="5640" width="19.5703125" style="203" customWidth="1"/>
    <col min="5641" max="5641" width="15.85546875" style="203" customWidth="1"/>
    <col min="5642" max="5642" width="11.42578125" style="203" customWidth="1"/>
    <col min="5643" max="5645" width="0" style="203" hidden="1" customWidth="1"/>
    <col min="5646" max="5646" width="14.42578125" style="203" customWidth="1"/>
    <col min="5647" max="5647" width="8.7109375" style="203" customWidth="1"/>
    <col min="5648" max="5648" width="13.28515625" style="203" customWidth="1"/>
    <col min="5649" max="5649" width="8.7109375" style="203" customWidth="1"/>
    <col min="5650" max="5650" width="13.28515625" style="203" customWidth="1"/>
    <col min="5651" max="5889" width="9.140625" style="203"/>
    <col min="5890" max="5890" width="17.28515625" style="203" customWidth="1"/>
    <col min="5891" max="5891" width="12.5703125" style="203" customWidth="1"/>
    <col min="5892" max="5892" width="13" style="203" customWidth="1"/>
    <col min="5893" max="5893" width="13.42578125" style="203" customWidth="1"/>
    <col min="5894" max="5894" width="19.5703125" style="203" customWidth="1"/>
    <col min="5895" max="5895" width="17.42578125" style="203" customWidth="1"/>
    <col min="5896" max="5896" width="19.5703125" style="203" customWidth="1"/>
    <col min="5897" max="5897" width="15.85546875" style="203" customWidth="1"/>
    <col min="5898" max="5898" width="11.42578125" style="203" customWidth="1"/>
    <col min="5899" max="5901" width="0" style="203" hidden="1" customWidth="1"/>
    <col min="5902" max="5902" width="14.42578125" style="203" customWidth="1"/>
    <col min="5903" max="5903" width="8.7109375" style="203" customWidth="1"/>
    <col min="5904" max="5904" width="13.28515625" style="203" customWidth="1"/>
    <col min="5905" max="5905" width="8.7109375" style="203" customWidth="1"/>
    <col min="5906" max="5906" width="13.28515625" style="203" customWidth="1"/>
    <col min="5907" max="6145" width="9.140625" style="203"/>
    <col min="6146" max="6146" width="17.28515625" style="203" customWidth="1"/>
    <col min="6147" max="6147" width="12.5703125" style="203" customWidth="1"/>
    <col min="6148" max="6148" width="13" style="203" customWidth="1"/>
    <col min="6149" max="6149" width="13.42578125" style="203" customWidth="1"/>
    <col min="6150" max="6150" width="19.5703125" style="203" customWidth="1"/>
    <col min="6151" max="6151" width="17.42578125" style="203" customWidth="1"/>
    <col min="6152" max="6152" width="19.5703125" style="203" customWidth="1"/>
    <col min="6153" max="6153" width="15.85546875" style="203" customWidth="1"/>
    <col min="6154" max="6154" width="11.42578125" style="203" customWidth="1"/>
    <col min="6155" max="6157" width="0" style="203" hidden="1" customWidth="1"/>
    <col min="6158" max="6158" width="14.42578125" style="203" customWidth="1"/>
    <col min="6159" max="6159" width="8.7109375" style="203" customWidth="1"/>
    <col min="6160" max="6160" width="13.28515625" style="203" customWidth="1"/>
    <col min="6161" max="6161" width="8.7109375" style="203" customWidth="1"/>
    <col min="6162" max="6162" width="13.28515625" style="203" customWidth="1"/>
    <col min="6163" max="6401" width="9.140625" style="203"/>
    <col min="6402" max="6402" width="17.28515625" style="203" customWidth="1"/>
    <col min="6403" max="6403" width="12.5703125" style="203" customWidth="1"/>
    <col min="6404" max="6404" width="13" style="203" customWidth="1"/>
    <col min="6405" max="6405" width="13.42578125" style="203" customWidth="1"/>
    <col min="6406" max="6406" width="19.5703125" style="203" customWidth="1"/>
    <col min="6407" max="6407" width="17.42578125" style="203" customWidth="1"/>
    <col min="6408" max="6408" width="19.5703125" style="203" customWidth="1"/>
    <col min="6409" max="6409" width="15.85546875" style="203" customWidth="1"/>
    <col min="6410" max="6410" width="11.42578125" style="203" customWidth="1"/>
    <col min="6411" max="6413" width="0" style="203" hidden="1" customWidth="1"/>
    <col min="6414" max="6414" width="14.42578125" style="203" customWidth="1"/>
    <col min="6415" max="6415" width="8.7109375" style="203" customWidth="1"/>
    <col min="6416" max="6416" width="13.28515625" style="203" customWidth="1"/>
    <col min="6417" max="6417" width="8.7109375" style="203" customWidth="1"/>
    <col min="6418" max="6418" width="13.28515625" style="203" customWidth="1"/>
    <col min="6419" max="6657" width="9.140625" style="203"/>
    <col min="6658" max="6658" width="17.28515625" style="203" customWidth="1"/>
    <col min="6659" max="6659" width="12.5703125" style="203" customWidth="1"/>
    <col min="6660" max="6660" width="13" style="203" customWidth="1"/>
    <col min="6661" max="6661" width="13.42578125" style="203" customWidth="1"/>
    <col min="6662" max="6662" width="19.5703125" style="203" customWidth="1"/>
    <col min="6663" max="6663" width="17.42578125" style="203" customWidth="1"/>
    <col min="6664" max="6664" width="19.5703125" style="203" customWidth="1"/>
    <col min="6665" max="6665" width="15.85546875" style="203" customWidth="1"/>
    <col min="6666" max="6666" width="11.42578125" style="203" customWidth="1"/>
    <col min="6667" max="6669" width="0" style="203" hidden="1" customWidth="1"/>
    <col min="6670" max="6670" width="14.42578125" style="203" customWidth="1"/>
    <col min="6671" max="6671" width="8.7109375" style="203" customWidth="1"/>
    <col min="6672" max="6672" width="13.28515625" style="203" customWidth="1"/>
    <col min="6673" max="6673" width="8.7109375" style="203" customWidth="1"/>
    <col min="6674" max="6674" width="13.28515625" style="203" customWidth="1"/>
    <col min="6675" max="6913" width="9.140625" style="203"/>
    <col min="6914" max="6914" width="17.28515625" style="203" customWidth="1"/>
    <col min="6915" max="6915" width="12.5703125" style="203" customWidth="1"/>
    <col min="6916" max="6916" width="13" style="203" customWidth="1"/>
    <col min="6917" max="6917" width="13.42578125" style="203" customWidth="1"/>
    <col min="6918" max="6918" width="19.5703125" style="203" customWidth="1"/>
    <col min="6919" max="6919" width="17.42578125" style="203" customWidth="1"/>
    <col min="6920" max="6920" width="19.5703125" style="203" customWidth="1"/>
    <col min="6921" max="6921" width="15.85546875" style="203" customWidth="1"/>
    <col min="6922" max="6922" width="11.42578125" style="203" customWidth="1"/>
    <col min="6923" max="6925" width="0" style="203" hidden="1" customWidth="1"/>
    <col min="6926" max="6926" width="14.42578125" style="203" customWidth="1"/>
    <col min="6927" max="6927" width="8.7109375" style="203" customWidth="1"/>
    <col min="6928" max="6928" width="13.28515625" style="203" customWidth="1"/>
    <col min="6929" max="6929" width="8.7109375" style="203" customWidth="1"/>
    <col min="6930" max="6930" width="13.28515625" style="203" customWidth="1"/>
    <col min="6931" max="7169" width="9.140625" style="203"/>
    <col min="7170" max="7170" width="17.28515625" style="203" customWidth="1"/>
    <col min="7171" max="7171" width="12.5703125" style="203" customWidth="1"/>
    <col min="7172" max="7172" width="13" style="203" customWidth="1"/>
    <col min="7173" max="7173" width="13.42578125" style="203" customWidth="1"/>
    <col min="7174" max="7174" width="19.5703125" style="203" customWidth="1"/>
    <col min="7175" max="7175" width="17.42578125" style="203" customWidth="1"/>
    <col min="7176" max="7176" width="19.5703125" style="203" customWidth="1"/>
    <col min="7177" max="7177" width="15.85546875" style="203" customWidth="1"/>
    <col min="7178" max="7178" width="11.42578125" style="203" customWidth="1"/>
    <col min="7179" max="7181" width="0" style="203" hidden="1" customWidth="1"/>
    <col min="7182" max="7182" width="14.42578125" style="203" customWidth="1"/>
    <col min="7183" max="7183" width="8.7109375" style="203" customWidth="1"/>
    <col min="7184" max="7184" width="13.28515625" style="203" customWidth="1"/>
    <col min="7185" max="7185" width="8.7109375" style="203" customWidth="1"/>
    <col min="7186" max="7186" width="13.28515625" style="203" customWidth="1"/>
    <col min="7187" max="7425" width="9.140625" style="203"/>
    <col min="7426" max="7426" width="17.28515625" style="203" customWidth="1"/>
    <col min="7427" max="7427" width="12.5703125" style="203" customWidth="1"/>
    <col min="7428" max="7428" width="13" style="203" customWidth="1"/>
    <col min="7429" max="7429" width="13.42578125" style="203" customWidth="1"/>
    <col min="7430" max="7430" width="19.5703125" style="203" customWidth="1"/>
    <col min="7431" max="7431" width="17.42578125" style="203" customWidth="1"/>
    <col min="7432" max="7432" width="19.5703125" style="203" customWidth="1"/>
    <col min="7433" max="7433" width="15.85546875" style="203" customWidth="1"/>
    <col min="7434" max="7434" width="11.42578125" style="203" customWidth="1"/>
    <col min="7435" max="7437" width="0" style="203" hidden="1" customWidth="1"/>
    <col min="7438" max="7438" width="14.42578125" style="203" customWidth="1"/>
    <col min="7439" max="7439" width="8.7109375" style="203" customWidth="1"/>
    <col min="7440" max="7440" width="13.28515625" style="203" customWidth="1"/>
    <col min="7441" max="7441" width="8.7109375" style="203" customWidth="1"/>
    <col min="7442" max="7442" width="13.28515625" style="203" customWidth="1"/>
    <col min="7443" max="7681" width="9.140625" style="203"/>
    <col min="7682" max="7682" width="17.28515625" style="203" customWidth="1"/>
    <col min="7683" max="7683" width="12.5703125" style="203" customWidth="1"/>
    <col min="7684" max="7684" width="13" style="203" customWidth="1"/>
    <col min="7685" max="7685" width="13.42578125" style="203" customWidth="1"/>
    <col min="7686" max="7686" width="19.5703125" style="203" customWidth="1"/>
    <col min="7687" max="7687" width="17.42578125" style="203" customWidth="1"/>
    <col min="7688" max="7688" width="19.5703125" style="203" customWidth="1"/>
    <col min="7689" max="7689" width="15.85546875" style="203" customWidth="1"/>
    <col min="7690" max="7690" width="11.42578125" style="203" customWidth="1"/>
    <col min="7691" max="7693" width="0" style="203" hidden="1" customWidth="1"/>
    <col min="7694" max="7694" width="14.42578125" style="203" customWidth="1"/>
    <col min="7695" max="7695" width="8.7109375" style="203" customWidth="1"/>
    <col min="7696" max="7696" width="13.28515625" style="203" customWidth="1"/>
    <col min="7697" max="7697" width="8.7109375" style="203" customWidth="1"/>
    <col min="7698" max="7698" width="13.28515625" style="203" customWidth="1"/>
    <col min="7699" max="7937" width="9.140625" style="203"/>
    <col min="7938" max="7938" width="17.28515625" style="203" customWidth="1"/>
    <col min="7939" max="7939" width="12.5703125" style="203" customWidth="1"/>
    <col min="7940" max="7940" width="13" style="203" customWidth="1"/>
    <col min="7941" max="7941" width="13.42578125" style="203" customWidth="1"/>
    <col min="7942" max="7942" width="19.5703125" style="203" customWidth="1"/>
    <col min="7943" max="7943" width="17.42578125" style="203" customWidth="1"/>
    <col min="7944" max="7944" width="19.5703125" style="203" customWidth="1"/>
    <col min="7945" max="7945" width="15.85546875" style="203" customWidth="1"/>
    <col min="7946" max="7946" width="11.42578125" style="203" customWidth="1"/>
    <col min="7947" max="7949" width="0" style="203" hidden="1" customWidth="1"/>
    <col min="7950" max="7950" width="14.42578125" style="203" customWidth="1"/>
    <col min="7951" max="7951" width="8.7109375" style="203" customWidth="1"/>
    <col min="7952" max="7952" width="13.28515625" style="203" customWidth="1"/>
    <col min="7953" max="7953" width="8.7109375" style="203" customWidth="1"/>
    <col min="7954" max="7954" width="13.28515625" style="203" customWidth="1"/>
    <col min="7955" max="8193" width="9.140625" style="203"/>
    <col min="8194" max="8194" width="17.28515625" style="203" customWidth="1"/>
    <col min="8195" max="8195" width="12.5703125" style="203" customWidth="1"/>
    <col min="8196" max="8196" width="13" style="203" customWidth="1"/>
    <col min="8197" max="8197" width="13.42578125" style="203" customWidth="1"/>
    <col min="8198" max="8198" width="19.5703125" style="203" customWidth="1"/>
    <col min="8199" max="8199" width="17.42578125" style="203" customWidth="1"/>
    <col min="8200" max="8200" width="19.5703125" style="203" customWidth="1"/>
    <col min="8201" max="8201" width="15.85546875" style="203" customWidth="1"/>
    <col min="8202" max="8202" width="11.42578125" style="203" customWidth="1"/>
    <col min="8203" max="8205" width="0" style="203" hidden="1" customWidth="1"/>
    <col min="8206" max="8206" width="14.42578125" style="203" customWidth="1"/>
    <col min="8207" max="8207" width="8.7109375" style="203" customWidth="1"/>
    <col min="8208" max="8208" width="13.28515625" style="203" customWidth="1"/>
    <col min="8209" max="8209" width="8.7109375" style="203" customWidth="1"/>
    <col min="8210" max="8210" width="13.28515625" style="203" customWidth="1"/>
    <col min="8211" max="8449" width="9.140625" style="203"/>
    <col min="8450" max="8450" width="17.28515625" style="203" customWidth="1"/>
    <col min="8451" max="8451" width="12.5703125" style="203" customWidth="1"/>
    <col min="8452" max="8452" width="13" style="203" customWidth="1"/>
    <col min="8453" max="8453" width="13.42578125" style="203" customWidth="1"/>
    <col min="8454" max="8454" width="19.5703125" style="203" customWidth="1"/>
    <col min="8455" max="8455" width="17.42578125" style="203" customWidth="1"/>
    <col min="8456" max="8456" width="19.5703125" style="203" customWidth="1"/>
    <col min="8457" max="8457" width="15.85546875" style="203" customWidth="1"/>
    <col min="8458" max="8458" width="11.42578125" style="203" customWidth="1"/>
    <col min="8459" max="8461" width="0" style="203" hidden="1" customWidth="1"/>
    <col min="8462" max="8462" width="14.42578125" style="203" customWidth="1"/>
    <col min="8463" max="8463" width="8.7109375" style="203" customWidth="1"/>
    <col min="8464" max="8464" width="13.28515625" style="203" customWidth="1"/>
    <col min="8465" max="8465" width="8.7109375" style="203" customWidth="1"/>
    <col min="8466" max="8466" width="13.28515625" style="203" customWidth="1"/>
    <col min="8467" max="8705" width="9.140625" style="203"/>
    <col min="8706" max="8706" width="17.28515625" style="203" customWidth="1"/>
    <col min="8707" max="8707" width="12.5703125" style="203" customWidth="1"/>
    <col min="8708" max="8708" width="13" style="203" customWidth="1"/>
    <col min="8709" max="8709" width="13.42578125" style="203" customWidth="1"/>
    <col min="8710" max="8710" width="19.5703125" style="203" customWidth="1"/>
    <col min="8711" max="8711" width="17.42578125" style="203" customWidth="1"/>
    <col min="8712" max="8712" width="19.5703125" style="203" customWidth="1"/>
    <col min="8713" max="8713" width="15.85546875" style="203" customWidth="1"/>
    <col min="8714" max="8714" width="11.42578125" style="203" customWidth="1"/>
    <col min="8715" max="8717" width="0" style="203" hidden="1" customWidth="1"/>
    <col min="8718" max="8718" width="14.42578125" style="203" customWidth="1"/>
    <col min="8719" max="8719" width="8.7109375" style="203" customWidth="1"/>
    <col min="8720" max="8720" width="13.28515625" style="203" customWidth="1"/>
    <col min="8721" max="8721" width="8.7109375" style="203" customWidth="1"/>
    <col min="8722" max="8722" width="13.28515625" style="203" customWidth="1"/>
    <col min="8723" max="8961" width="9.140625" style="203"/>
    <col min="8962" max="8962" width="17.28515625" style="203" customWidth="1"/>
    <col min="8963" max="8963" width="12.5703125" style="203" customWidth="1"/>
    <col min="8964" max="8964" width="13" style="203" customWidth="1"/>
    <col min="8965" max="8965" width="13.42578125" style="203" customWidth="1"/>
    <col min="8966" max="8966" width="19.5703125" style="203" customWidth="1"/>
    <col min="8967" max="8967" width="17.42578125" style="203" customWidth="1"/>
    <col min="8968" max="8968" width="19.5703125" style="203" customWidth="1"/>
    <col min="8969" max="8969" width="15.85546875" style="203" customWidth="1"/>
    <col min="8970" max="8970" width="11.42578125" style="203" customWidth="1"/>
    <col min="8971" max="8973" width="0" style="203" hidden="1" customWidth="1"/>
    <col min="8974" max="8974" width="14.42578125" style="203" customWidth="1"/>
    <col min="8975" max="8975" width="8.7109375" style="203" customWidth="1"/>
    <col min="8976" max="8976" width="13.28515625" style="203" customWidth="1"/>
    <col min="8977" max="8977" width="8.7109375" style="203" customWidth="1"/>
    <col min="8978" max="8978" width="13.28515625" style="203" customWidth="1"/>
    <col min="8979" max="9217" width="9.140625" style="203"/>
    <col min="9218" max="9218" width="17.28515625" style="203" customWidth="1"/>
    <col min="9219" max="9219" width="12.5703125" style="203" customWidth="1"/>
    <col min="9220" max="9220" width="13" style="203" customWidth="1"/>
    <col min="9221" max="9221" width="13.42578125" style="203" customWidth="1"/>
    <col min="9222" max="9222" width="19.5703125" style="203" customWidth="1"/>
    <col min="9223" max="9223" width="17.42578125" style="203" customWidth="1"/>
    <col min="9224" max="9224" width="19.5703125" style="203" customWidth="1"/>
    <col min="9225" max="9225" width="15.85546875" style="203" customWidth="1"/>
    <col min="9226" max="9226" width="11.42578125" style="203" customWidth="1"/>
    <col min="9227" max="9229" width="0" style="203" hidden="1" customWidth="1"/>
    <col min="9230" max="9230" width="14.42578125" style="203" customWidth="1"/>
    <col min="9231" max="9231" width="8.7109375" style="203" customWidth="1"/>
    <col min="9232" max="9232" width="13.28515625" style="203" customWidth="1"/>
    <col min="9233" max="9233" width="8.7109375" style="203" customWidth="1"/>
    <col min="9234" max="9234" width="13.28515625" style="203" customWidth="1"/>
    <col min="9235" max="9473" width="9.140625" style="203"/>
    <col min="9474" max="9474" width="17.28515625" style="203" customWidth="1"/>
    <col min="9475" max="9475" width="12.5703125" style="203" customWidth="1"/>
    <col min="9476" max="9476" width="13" style="203" customWidth="1"/>
    <col min="9477" max="9477" width="13.42578125" style="203" customWidth="1"/>
    <col min="9478" max="9478" width="19.5703125" style="203" customWidth="1"/>
    <col min="9479" max="9479" width="17.42578125" style="203" customWidth="1"/>
    <col min="9480" max="9480" width="19.5703125" style="203" customWidth="1"/>
    <col min="9481" max="9481" width="15.85546875" style="203" customWidth="1"/>
    <col min="9482" max="9482" width="11.42578125" style="203" customWidth="1"/>
    <col min="9483" max="9485" width="0" style="203" hidden="1" customWidth="1"/>
    <col min="9486" max="9486" width="14.42578125" style="203" customWidth="1"/>
    <col min="9487" max="9487" width="8.7109375" style="203" customWidth="1"/>
    <col min="9488" max="9488" width="13.28515625" style="203" customWidth="1"/>
    <col min="9489" max="9489" width="8.7109375" style="203" customWidth="1"/>
    <col min="9490" max="9490" width="13.28515625" style="203" customWidth="1"/>
    <col min="9491" max="9729" width="9.140625" style="203"/>
    <col min="9730" max="9730" width="17.28515625" style="203" customWidth="1"/>
    <col min="9731" max="9731" width="12.5703125" style="203" customWidth="1"/>
    <col min="9732" max="9732" width="13" style="203" customWidth="1"/>
    <col min="9733" max="9733" width="13.42578125" style="203" customWidth="1"/>
    <col min="9734" max="9734" width="19.5703125" style="203" customWidth="1"/>
    <col min="9735" max="9735" width="17.42578125" style="203" customWidth="1"/>
    <col min="9736" max="9736" width="19.5703125" style="203" customWidth="1"/>
    <col min="9737" max="9737" width="15.85546875" style="203" customWidth="1"/>
    <col min="9738" max="9738" width="11.42578125" style="203" customWidth="1"/>
    <col min="9739" max="9741" width="0" style="203" hidden="1" customWidth="1"/>
    <col min="9742" max="9742" width="14.42578125" style="203" customWidth="1"/>
    <col min="9743" max="9743" width="8.7109375" style="203" customWidth="1"/>
    <col min="9744" max="9744" width="13.28515625" style="203" customWidth="1"/>
    <col min="9745" max="9745" width="8.7109375" style="203" customWidth="1"/>
    <col min="9746" max="9746" width="13.28515625" style="203" customWidth="1"/>
    <col min="9747" max="9985" width="9.140625" style="203"/>
    <col min="9986" max="9986" width="17.28515625" style="203" customWidth="1"/>
    <col min="9987" max="9987" width="12.5703125" style="203" customWidth="1"/>
    <col min="9988" max="9988" width="13" style="203" customWidth="1"/>
    <col min="9989" max="9989" width="13.42578125" style="203" customWidth="1"/>
    <col min="9990" max="9990" width="19.5703125" style="203" customWidth="1"/>
    <col min="9991" max="9991" width="17.42578125" style="203" customWidth="1"/>
    <col min="9992" max="9992" width="19.5703125" style="203" customWidth="1"/>
    <col min="9993" max="9993" width="15.85546875" style="203" customWidth="1"/>
    <col min="9994" max="9994" width="11.42578125" style="203" customWidth="1"/>
    <col min="9995" max="9997" width="0" style="203" hidden="1" customWidth="1"/>
    <col min="9998" max="9998" width="14.42578125" style="203" customWidth="1"/>
    <col min="9999" max="9999" width="8.7109375" style="203" customWidth="1"/>
    <col min="10000" max="10000" width="13.28515625" style="203" customWidth="1"/>
    <col min="10001" max="10001" width="8.7109375" style="203" customWidth="1"/>
    <col min="10002" max="10002" width="13.28515625" style="203" customWidth="1"/>
    <col min="10003" max="10241" width="9.140625" style="203"/>
    <col min="10242" max="10242" width="17.28515625" style="203" customWidth="1"/>
    <col min="10243" max="10243" width="12.5703125" style="203" customWidth="1"/>
    <col min="10244" max="10244" width="13" style="203" customWidth="1"/>
    <col min="10245" max="10245" width="13.42578125" style="203" customWidth="1"/>
    <col min="10246" max="10246" width="19.5703125" style="203" customWidth="1"/>
    <col min="10247" max="10247" width="17.42578125" style="203" customWidth="1"/>
    <col min="10248" max="10248" width="19.5703125" style="203" customWidth="1"/>
    <col min="10249" max="10249" width="15.85546875" style="203" customWidth="1"/>
    <col min="10250" max="10250" width="11.42578125" style="203" customWidth="1"/>
    <col min="10251" max="10253" width="0" style="203" hidden="1" customWidth="1"/>
    <col min="10254" max="10254" width="14.42578125" style="203" customWidth="1"/>
    <col min="10255" max="10255" width="8.7109375" style="203" customWidth="1"/>
    <col min="10256" max="10256" width="13.28515625" style="203" customWidth="1"/>
    <col min="10257" max="10257" width="8.7109375" style="203" customWidth="1"/>
    <col min="10258" max="10258" width="13.28515625" style="203" customWidth="1"/>
    <col min="10259" max="10497" width="9.140625" style="203"/>
    <col min="10498" max="10498" width="17.28515625" style="203" customWidth="1"/>
    <col min="10499" max="10499" width="12.5703125" style="203" customWidth="1"/>
    <col min="10500" max="10500" width="13" style="203" customWidth="1"/>
    <col min="10501" max="10501" width="13.42578125" style="203" customWidth="1"/>
    <col min="10502" max="10502" width="19.5703125" style="203" customWidth="1"/>
    <col min="10503" max="10503" width="17.42578125" style="203" customWidth="1"/>
    <col min="10504" max="10504" width="19.5703125" style="203" customWidth="1"/>
    <col min="10505" max="10505" width="15.85546875" style="203" customWidth="1"/>
    <col min="10506" max="10506" width="11.42578125" style="203" customWidth="1"/>
    <col min="10507" max="10509" width="0" style="203" hidden="1" customWidth="1"/>
    <col min="10510" max="10510" width="14.42578125" style="203" customWidth="1"/>
    <col min="10511" max="10511" width="8.7109375" style="203" customWidth="1"/>
    <col min="10512" max="10512" width="13.28515625" style="203" customWidth="1"/>
    <col min="10513" max="10513" width="8.7109375" style="203" customWidth="1"/>
    <col min="10514" max="10514" width="13.28515625" style="203" customWidth="1"/>
    <col min="10515" max="10753" width="9.140625" style="203"/>
    <col min="10754" max="10754" width="17.28515625" style="203" customWidth="1"/>
    <col min="10755" max="10755" width="12.5703125" style="203" customWidth="1"/>
    <col min="10756" max="10756" width="13" style="203" customWidth="1"/>
    <col min="10757" max="10757" width="13.42578125" style="203" customWidth="1"/>
    <col min="10758" max="10758" width="19.5703125" style="203" customWidth="1"/>
    <col min="10759" max="10759" width="17.42578125" style="203" customWidth="1"/>
    <col min="10760" max="10760" width="19.5703125" style="203" customWidth="1"/>
    <col min="10761" max="10761" width="15.85546875" style="203" customWidth="1"/>
    <col min="10762" max="10762" width="11.42578125" style="203" customWidth="1"/>
    <col min="10763" max="10765" width="0" style="203" hidden="1" customWidth="1"/>
    <col min="10766" max="10766" width="14.42578125" style="203" customWidth="1"/>
    <col min="10767" max="10767" width="8.7109375" style="203" customWidth="1"/>
    <col min="10768" max="10768" width="13.28515625" style="203" customWidth="1"/>
    <col min="10769" max="10769" width="8.7109375" style="203" customWidth="1"/>
    <col min="10770" max="10770" width="13.28515625" style="203" customWidth="1"/>
    <col min="10771" max="11009" width="9.140625" style="203"/>
    <col min="11010" max="11010" width="17.28515625" style="203" customWidth="1"/>
    <col min="11011" max="11011" width="12.5703125" style="203" customWidth="1"/>
    <col min="11012" max="11012" width="13" style="203" customWidth="1"/>
    <col min="11013" max="11013" width="13.42578125" style="203" customWidth="1"/>
    <col min="11014" max="11014" width="19.5703125" style="203" customWidth="1"/>
    <col min="11015" max="11015" width="17.42578125" style="203" customWidth="1"/>
    <col min="11016" max="11016" width="19.5703125" style="203" customWidth="1"/>
    <col min="11017" max="11017" width="15.85546875" style="203" customWidth="1"/>
    <col min="11018" max="11018" width="11.42578125" style="203" customWidth="1"/>
    <col min="11019" max="11021" width="0" style="203" hidden="1" customWidth="1"/>
    <col min="11022" max="11022" width="14.42578125" style="203" customWidth="1"/>
    <col min="11023" max="11023" width="8.7109375" style="203" customWidth="1"/>
    <col min="11024" max="11024" width="13.28515625" style="203" customWidth="1"/>
    <col min="11025" max="11025" width="8.7109375" style="203" customWidth="1"/>
    <col min="11026" max="11026" width="13.28515625" style="203" customWidth="1"/>
    <col min="11027" max="11265" width="9.140625" style="203"/>
    <col min="11266" max="11266" width="17.28515625" style="203" customWidth="1"/>
    <col min="11267" max="11267" width="12.5703125" style="203" customWidth="1"/>
    <col min="11268" max="11268" width="13" style="203" customWidth="1"/>
    <col min="11269" max="11269" width="13.42578125" style="203" customWidth="1"/>
    <col min="11270" max="11270" width="19.5703125" style="203" customWidth="1"/>
    <col min="11271" max="11271" width="17.42578125" style="203" customWidth="1"/>
    <col min="11272" max="11272" width="19.5703125" style="203" customWidth="1"/>
    <col min="11273" max="11273" width="15.85546875" style="203" customWidth="1"/>
    <col min="11274" max="11274" width="11.42578125" style="203" customWidth="1"/>
    <col min="11275" max="11277" width="0" style="203" hidden="1" customWidth="1"/>
    <col min="11278" max="11278" width="14.42578125" style="203" customWidth="1"/>
    <col min="11279" max="11279" width="8.7109375" style="203" customWidth="1"/>
    <col min="11280" max="11280" width="13.28515625" style="203" customWidth="1"/>
    <col min="11281" max="11281" width="8.7109375" style="203" customWidth="1"/>
    <col min="11282" max="11282" width="13.28515625" style="203" customWidth="1"/>
    <col min="11283" max="11521" width="9.140625" style="203"/>
    <col min="11522" max="11522" width="17.28515625" style="203" customWidth="1"/>
    <col min="11523" max="11523" width="12.5703125" style="203" customWidth="1"/>
    <col min="11524" max="11524" width="13" style="203" customWidth="1"/>
    <col min="11525" max="11525" width="13.42578125" style="203" customWidth="1"/>
    <col min="11526" max="11526" width="19.5703125" style="203" customWidth="1"/>
    <col min="11527" max="11527" width="17.42578125" style="203" customWidth="1"/>
    <col min="11528" max="11528" width="19.5703125" style="203" customWidth="1"/>
    <col min="11529" max="11529" width="15.85546875" style="203" customWidth="1"/>
    <col min="11530" max="11530" width="11.42578125" style="203" customWidth="1"/>
    <col min="11531" max="11533" width="0" style="203" hidden="1" customWidth="1"/>
    <col min="11534" max="11534" width="14.42578125" style="203" customWidth="1"/>
    <col min="11535" max="11535" width="8.7109375" style="203" customWidth="1"/>
    <col min="11536" max="11536" width="13.28515625" style="203" customWidth="1"/>
    <col min="11537" max="11537" width="8.7109375" style="203" customWidth="1"/>
    <col min="11538" max="11538" width="13.28515625" style="203" customWidth="1"/>
    <col min="11539" max="11777" width="9.140625" style="203"/>
    <col min="11778" max="11778" width="17.28515625" style="203" customWidth="1"/>
    <col min="11779" max="11779" width="12.5703125" style="203" customWidth="1"/>
    <col min="11780" max="11780" width="13" style="203" customWidth="1"/>
    <col min="11781" max="11781" width="13.42578125" style="203" customWidth="1"/>
    <col min="11782" max="11782" width="19.5703125" style="203" customWidth="1"/>
    <col min="11783" max="11783" width="17.42578125" style="203" customWidth="1"/>
    <col min="11784" max="11784" width="19.5703125" style="203" customWidth="1"/>
    <col min="11785" max="11785" width="15.85546875" style="203" customWidth="1"/>
    <col min="11786" max="11786" width="11.42578125" style="203" customWidth="1"/>
    <col min="11787" max="11789" width="0" style="203" hidden="1" customWidth="1"/>
    <col min="11790" max="11790" width="14.42578125" style="203" customWidth="1"/>
    <col min="11791" max="11791" width="8.7109375" style="203" customWidth="1"/>
    <col min="11792" max="11792" width="13.28515625" style="203" customWidth="1"/>
    <col min="11793" max="11793" width="8.7109375" style="203" customWidth="1"/>
    <col min="11794" max="11794" width="13.28515625" style="203" customWidth="1"/>
    <col min="11795" max="12033" width="9.140625" style="203"/>
    <col min="12034" max="12034" width="17.28515625" style="203" customWidth="1"/>
    <col min="12035" max="12035" width="12.5703125" style="203" customWidth="1"/>
    <col min="12036" max="12036" width="13" style="203" customWidth="1"/>
    <col min="12037" max="12037" width="13.42578125" style="203" customWidth="1"/>
    <col min="12038" max="12038" width="19.5703125" style="203" customWidth="1"/>
    <col min="12039" max="12039" width="17.42578125" style="203" customWidth="1"/>
    <col min="12040" max="12040" width="19.5703125" style="203" customWidth="1"/>
    <col min="12041" max="12041" width="15.85546875" style="203" customWidth="1"/>
    <col min="12042" max="12042" width="11.42578125" style="203" customWidth="1"/>
    <col min="12043" max="12045" width="0" style="203" hidden="1" customWidth="1"/>
    <col min="12046" max="12046" width="14.42578125" style="203" customWidth="1"/>
    <col min="12047" max="12047" width="8.7109375" style="203" customWidth="1"/>
    <col min="12048" max="12048" width="13.28515625" style="203" customWidth="1"/>
    <col min="12049" max="12049" width="8.7109375" style="203" customWidth="1"/>
    <col min="12050" max="12050" width="13.28515625" style="203" customWidth="1"/>
    <col min="12051" max="12289" width="9.140625" style="203"/>
    <col min="12290" max="12290" width="17.28515625" style="203" customWidth="1"/>
    <col min="12291" max="12291" width="12.5703125" style="203" customWidth="1"/>
    <col min="12292" max="12292" width="13" style="203" customWidth="1"/>
    <col min="12293" max="12293" width="13.42578125" style="203" customWidth="1"/>
    <col min="12294" max="12294" width="19.5703125" style="203" customWidth="1"/>
    <col min="12295" max="12295" width="17.42578125" style="203" customWidth="1"/>
    <col min="12296" max="12296" width="19.5703125" style="203" customWidth="1"/>
    <col min="12297" max="12297" width="15.85546875" style="203" customWidth="1"/>
    <col min="12298" max="12298" width="11.42578125" style="203" customWidth="1"/>
    <col min="12299" max="12301" width="0" style="203" hidden="1" customWidth="1"/>
    <col min="12302" max="12302" width="14.42578125" style="203" customWidth="1"/>
    <col min="12303" max="12303" width="8.7109375" style="203" customWidth="1"/>
    <col min="12304" max="12304" width="13.28515625" style="203" customWidth="1"/>
    <col min="12305" max="12305" width="8.7109375" style="203" customWidth="1"/>
    <col min="12306" max="12306" width="13.28515625" style="203" customWidth="1"/>
    <col min="12307" max="12545" width="9.140625" style="203"/>
    <col min="12546" max="12546" width="17.28515625" style="203" customWidth="1"/>
    <col min="12547" max="12547" width="12.5703125" style="203" customWidth="1"/>
    <col min="12548" max="12548" width="13" style="203" customWidth="1"/>
    <col min="12549" max="12549" width="13.42578125" style="203" customWidth="1"/>
    <col min="12550" max="12550" width="19.5703125" style="203" customWidth="1"/>
    <col min="12551" max="12551" width="17.42578125" style="203" customWidth="1"/>
    <col min="12552" max="12552" width="19.5703125" style="203" customWidth="1"/>
    <col min="12553" max="12553" width="15.85546875" style="203" customWidth="1"/>
    <col min="12554" max="12554" width="11.42578125" style="203" customWidth="1"/>
    <col min="12555" max="12557" width="0" style="203" hidden="1" customWidth="1"/>
    <col min="12558" max="12558" width="14.42578125" style="203" customWidth="1"/>
    <col min="12559" max="12559" width="8.7109375" style="203" customWidth="1"/>
    <col min="12560" max="12560" width="13.28515625" style="203" customWidth="1"/>
    <col min="12561" max="12561" width="8.7109375" style="203" customWidth="1"/>
    <col min="12562" max="12562" width="13.28515625" style="203" customWidth="1"/>
    <col min="12563" max="12801" width="9.140625" style="203"/>
    <col min="12802" max="12802" width="17.28515625" style="203" customWidth="1"/>
    <col min="12803" max="12803" width="12.5703125" style="203" customWidth="1"/>
    <col min="12804" max="12804" width="13" style="203" customWidth="1"/>
    <col min="12805" max="12805" width="13.42578125" style="203" customWidth="1"/>
    <col min="12806" max="12806" width="19.5703125" style="203" customWidth="1"/>
    <col min="12807" max="12807" width="17.42578125" style="203" customWidth="1"/>
    <col min="12808" max="12808" width="19.5703125" style="203" customWidth="1"/>
    <col min="12809" max="12809" width="15.85546875" style="203" customWidth="1"/>
    <col min="12810" max="12810" width="11.42578125" style="203" customWidth="1"/>
    <col min="12811" max="12813" width="0" style="203" hidden="1" customWidth="1"/>
    <col min="12814" max="12814" width="14.42578125" style="203" customWidth="1"/>
    <col min="12815" max="12815" width="8.7109375" style="203" customWidth="1"/>
    <col min="12816" max="12816" width="13.28515625" style="203" customWidth="1"/>
    <col min="12817" max="12817" width="8.7109375" style="203" customWidth="1"/>
    <col min="12818" max="12818" width="13.28515625" style="203" customWidth="1"/>
    <col min="12819" max="13057" width="9.140625" style="203"/>
    <col min="13058" max="13058" width="17.28515625" style="203" customWidth="1"/>
    <col min="13059" max="13059" width="12.5703125" style="203" customWidth="1"/>
    <col min="13060" max="13060" width="13" style="203" customWidth="1"/>
    <col min="13061" max="13061" width="13.42578125" style="203" customWidth="1"/>
    <col min="13062" max="13062" width="19.5703125" style="203" customWidth="1"/>
    <col min="13063" max="13063" width="17.42578125" style="203" customWidth="1"/>
    <col min="13064" max="13064" width="19.5703125" style="203" customWidth="1"/>
    <col min="13065" max="13065" width="15.85546875" style="203" customWidth="1"/>
    <col min="13066" max="13066" width="11.42578125" style="203" customWidth="1"/>
    <col min="13067" max="13069" width="0" style="203" hidden="1" customWidth="1"/>
    <col min="13070" max="13070" width="14.42578125" style="203" customWidth="1"/>
    <col min="13071" max="13071" width="8.7109375" style="203" customWidth="1"/>
    <col min="13072" max="13072" width="13.28515625" style="203" customWidth="1"/>
    <col min="13073" max="13073" width="8.7109375" style="203" customWidth="1"/>
    <col min="13074" max="13074" width="13.28515625" style="203" customWidth="1"/>
    <col min="13075" max="13313" width="9.140625" style="203"/>
    <col min="13314" max="13314" width="17.28515625" style="203" customWidth="1"/>
    <col min="13315" max="13315" width="12.5703125" style="203" customWidth="1"/>
    <col min="13316" max="13316" width="13" style="203" customWidth="1"/>
    <col min="13317" max="13317" width="13.42578125" style="203" customWidth="1"/>
    <col min="13318" max="13318" width="19.5703125" style="203" customWidth="1"/>
    <col min="13319" max="13319" width="17.42578125" style="203" customWidth="1"/>
    <col min="13320" max="13320" width="19.5703125" style="203" customWidth="1"/>
    <col min="13321" max="13321" width="15.85546875" style="203" customWidth="1"/>
    <col min="13322" max="13322" width="11.42578125" style="203" customWidth="1"/>
    <col min="13323" max="13325" width="0" style="203" hidden="1" customWidth="1"/>
    <col min="13326" max="13326" width="14.42578125" style="203" customWidth="1"/>
    <col min="13327" max="13327" width="8.7109375" style="203" customWidth="1"/>
    <col min="13328" max="13328" width="13.28515625" style="203" customWidth="1"/>
    <col min="13329" max="13329" width="8.7109375" style="203" customWidth="1"/>
    <col min="13330" max="13330" width="13.28515625" style="203" customWidth="1"/>
    <col min="13331" max="13569" width="9.140625" style="203"/>
    <col min="13570" max="13570" width="17.28515625" style="203" customWidth="1"/>
    <col min="13571" max="13571" width="12.5703125" style="203" customWidth="1"/>
    <col min="13572" max="13572" width="13" style="203" customWidth="1"/>
    <col min="13573" max="13573" width="13.42578125" style="203" customWidth="1"/>
    <col min="13574" max="13574" width="19.5703125" style="203" customWidth="1"/>
    <col min="13575" max="13575" width="17.42578125" style="203" customWidth="1"/>
    <col min="13576" max="13576" width="19.5703125" style="203" customWidth="1"/>
    <col min="13577" max="13577" width="15.85546875" style="203" customWidth="1"/>
    <col min="13578" max="13578" width="11.42578125" style="203" customWidth="1"/>
    <col min="13579" max="13581" width="0" style="203" hidden="1" customWidth="1"/>
    <col min="13582" max="13582" width="14.42578125" style="203" customWidth="1"/>
    <col min="13583" max="13583" width="8.7109375" style="203" customWidth="1"/>
    <col min="13584" max="13584" width="13.28515625" style="203" customWidth="1"/>
    <col min="13585" max="13585" width="8.7109375" style="203" customWidth="1"/>
    <col min="13586" max="13586" width="13.28515625" style="203" customWidth="1"/>
    <col min="13587" max="13825" width="9.140625" style="203"/>
    <col min="13826" max="13826" width="17.28515625" style="203" customWidth="1"/>
    <col min="13827" max="13827" width="12.5703125" style="203" customWidth="1"/>
    <col min="13828" max="13828" width="13" style="203" customWidth="1"/>
    <col min="13829" max="13829" width="13.42578125" style="203" customWidth="1"/>
    <col min="13830" max="13830" width="19.5703125" style="203" customWidth="1"/>
    <col min="13831" max="13831" width="17.42578125" style="203" customWidth="1"/>
    <col min="13832" max="13832" width="19.5703125" style="203" customWidth="1"/>
    <col min="13833" max="13833" width="15.85546875" style="203" customWidth="1"/>
    <col min="13834" max="13834" width="11.42578125" style="203" customWidth="1"/>
    <col min="13835" max="13837" width="0" style="203" hidden="1" customWidth="1"/>
    <col min="13838" max="13838" width="14.42578125" style="203" customWidth="1"/>
    <col min="13839" max="13839" width="8.7109375" style="203" customWidth="1"/>
    <col min="13840" max="13840" width="13.28515625" style="203" customWidth="1"/>
    <col min="13841" max="13841" width="8.7109375" style="203" customWidth="1"/>
    <col min="13842" max="13842" width="13.28515625" style="203" customWidth="1"/>
    <col min="13843" max="14081" width="9.140625" style="203"/>
    <col min="14082" max="14082" width="17.28515625" style="203" customWidth="1"/>
    <col min="14083" max="14083" width="12.5703125" style="203" customWidth="1"/>
    <col min="14084" max="14084" width="13" style="203" customWidth="1"/>
    <col min="14085" max="14085" width="13.42578125" style="203" customWidth="1"/>
    <col min="14086" max="14086" width="19.5703125" style="203" customWidth="1"/>
    <col min="14087" max="14087" width="17.42578125" style="203" customWidth="1"/>
    <col min="14088" max="14088" width="19.5703125" style="203" customWidth="1"/>
    <col min="14089" max="14089" width="15.85546875" style="203" customWidth="1"/>
    <col min="14090" max="14090" width="11.42578125" style="203" customWidth="1"/>
    <col min="14091" max="14093" width="0" style="203" hidden="1" customWidth="1"/>
    <col min="14094" max="14094" width="14.42578125" style="203" customWidth="1"/>
    <col min="14095" max="14095" width="8.7109375" style="203" customWidth="1"/>
    <col min="14096" max="14096" width="13.28515625" style="203" customWidth="1"/>
    <col min="14097" max="14097" width="8.7109375" style="203" customWidth="1"/>
    <col min="14098" max="14098" width="13.28515625" style="203" customWidth="1"/>
    <col min="14099" max="14337" width="9.140625" style="203"/>
    <col min="14338" max="14338" width="17.28515625" style="203" customWidth="1"/>
    <col min="14339" max="14339" width="12.5703125" style="203" customWidth="1"/>
    <col min="14340" max="14340" width="13" style="203" customWidth="1"/>
    <col min="14341" max="14341" width="13.42578125" style="203" customWidth="1"/>
    <col min="14342" max="14342" width="19.5703125" style="203" customWidth="1"/>
    <col min="14343" max="14343" width="17.42578125" style="203" customWidth="1"/>
    <col min="14344" max="14344" width="19.5703125" style="203" customWidth="1"/>
    <col min="14345" max="14345" width="15.85546875" style="203" customWidth="1"/>
    <col min="14346" max="14346" width="11.42578125" style="203" customWidth="1"/>
    <col min="14347" max="14349" width="0" style="203" hidden="1" customWidth="1"/>
    <col min="14350" max="14350" width="14.42578125" style="203" customWidth="1"/>
    <col min="14351" max="14351" width="8.7109375" style="203" customWidth="1"/>
    <col min="14352" max="14352" width="13.28515625" style="203" customWidth="1"/>
    <col min="14353" max="14353" width="8.7109375" style="203" customWidth="1"/>
    <col min="14354" max="14354" width="13.28515625" style="203" customWidth="1"/>
    <col min="14355" max="14593" width="9.140625" style="203"/>
    <col min="14594" max="14594" width="17.28515625" style="203" customWidth="1"/>
    <col min="14595" max="14595" width="12.5703125" style="203" customWidth="1"/>
    <col min="14596" max="14596" width="13" style="203" customWidth="1"/>
    <col min="14597" max="14597" width="13.42578125" style="203" customWidth="1"/>
    <col min="14598" max="14598" width="19.5703125" style="203" customWidth="1"/>
    <col min="14599" max="14599" width="17.42578125" style="203" customWidth="1"/>
    <col min="14600" max="14600" width="19.5703125" style="203" customWidth="1"/>
    <col min="14601" max="14601" width="15.85546875" style="203" customWidth="1"/>
    <col min="14602" max="14602" width="11.42578125" style="203" customWidth="1"/>
    <col min="14603" max="14605" width="0" style="203" hidden="1" customWidth="1"/>
    <col min="14606" max="14606" width="14.42578125" style="203" customWidth="1"/>
    <col min="14607" max="14607" width="8.7109375" style="203" customWidth="1"/>
    <col min="14608" max="14608" width="13.28515625" style="203" customWidth="1"/>
    <col min="14609" max="14609" width="8.7109375" style="203" customWidth="1"/>
    <col min="14610" max="14610" width="13.28515625" style="203" customWidth="1"/>
    <col min="14611" max="14849" width="9.140625" style="203"/>
    <col min="14850" max="14850" width="17.28515625" style="203" customWidth="1"/>
    <col min="14851" max="14851" width="12.5703125" style="203" customWidth="1"/>
    <col min="14852" max="14852" width="13" style="203" customWidth="1"/>
    <col min="14853" max="14853" width="13.42578125" style="203" customWidth="1"/>
    <col min="14854" max="14854" width="19.5703125" style="203" customWidth="1"/>
    <col min="14855" max="14855" width="17.42578125" style="203" customWidth="1"/>
    <col min="14856" max="14856" width="19.5703125" style="203" customWidth="1"/>
    <col min="14857" max="14857" width="15.85546875" style="203" customWidth="1"/>
    <col min="14858" max="14858" width="11.42578125" style="203" customWidth="1"/>
    <col min="14859" max="14861" width="0" style="203" hidden="1" customWidth="1"/>
    <col min="14862" max="14862" width="14.42578125" style="203" customWidth="1"/>
    <col min="14863" max="14863" width="8.7109375" style="203" customWidth="1"/>
    <col min="14864" max="14864" width="13.28515625" style="203" customWidth="1"/>
    <col min="14865" max="14865" width="8.7109375" style="203" customWidth="1"/>
    <col min="14866" max="14866" width="13.28515625" style="203" customWidth="1"/>
    <col min="14867" max="15105" width="9.140625" style="203"/>
    <col min="15106" max="15106" width="17.28515625" style="203" customWidth="1"/>
    <col min="15107" max="15107" width="12.5703125" style="203" customWidth="1"/>
    <col min="15108" max="15108" width="13" style="203" customWidth="1"/>
    <col min="15109" max="15109" width="13.42578125" style="203" customWidth="1"/>
    <col min="15110" max="15110" width="19.5703125" style="203" customWidth="1"/>
    <col min="15111" max="15111" width="17.42578125" style="203" customWidth="1"/>
    <col min="15112" max="15112" width="19.5703125" style="203" customWidth="1"/>
    <col min="15113" max="15113" width="15.85546875" style="203" customWidth="1"/>
    <col min="15114" max="15114" width="11.42578125" style="203" customWidth="1"/>
    <col min="15115" max="15117" width="0" style="203" hidden="1" customWidth="1"/>
    <col min="15118" max="15118" width="14.42578125" style="203" customWidth="1"/>
    <col min="15119" max="15119" width="8.7109375" style="203" customWidth="1"/>
    <col min="15120" max="15120" width="13.28515625" style="203" customWidth="1"/>
    <col min="15121" max="15121" width="8.7109375" style="203" customWidth="1"/>
    <col min="15122" max="15122" width="13.28515625" style="203" customWidth="1"/>
    <col min="15123" max="15361" width="9.140625" style="203"/>
    <col min="15362" max="15362" width="17.28515625" style="203" customWidth="1"/>
    <col min="15363" max="15363" width="12.5703125" style="203" customWidth="1"/>
    <col min="15364" max="15364" width="13" style="203" customWidth="1"/>
    <col min="15365" max="15365" width="13.42578125" style="203" customWidth="1"/>
    <col min="15366" max="15366" width="19.5703125" style="203" customWidth="1"/>
    <col min="15367" max="15367" width="17.42578125" style="203" customWidth="1"/>
    <col min="15368" max="15368" width="19.5703125" style="203" customWidth="1"/>
    <col min="15369" max="15369" width="15.85546875" style="203" customWidth="1"/>
    <col min="15370" max="15370" width="11.42578125" style="203" customWidth="1"/>
    <col min="15371" max="15373" width="0" style="203" hidden="1" customWidth="1"/>
    <col min="15374" max="15374" width="14.42578125" style="203" customWidth="1"/>
    <col min="15375" max="15375" width="8.7109375" style="203" customWidth="1"/>
    <col min="15376" max="15376" width="13.28515625" style="203" customWidth="1"/>
    <col min="15377" max="15377" width="8.7109375" style="203" customWidth="1"/>
    <col min="15378" max="15378" width="13.28515625" style="203" customWidth="1"/>
    <col min="15379" max="15617" width="9.140625" style="203"/>
    <col min="15618" max="15618" width="17.28515625" style="203" customWidth="1"/>
    <col min="15619" max="15619" width="12.5703125" style="203" customWidth="1"/>
    <col min="15620" max="15620" width="13" style="203" customWidth="1"/>
    <col min="15621" max="15621" width="13.42578125" style="203" customWidth="1"/>
    <col min="15622" max="15622" width="19.5703125" style="203" customWidth="1"/>
    <col min="15623" max="15623" width="17.42578125" style="203" customWidth="1"/>
    <col min="15624" max="15624" width="19.5703125" style="203" customWidth="1"/>
    <col min="15625" max="15625" width="15.85546875" style="203" customWidth="1"/>
    <col min="15626" max="15626" width="11.42578125" style="203" customWidth="1"/>
    <col min="15627" max="15629" width="0" style="203" hidden="1" customWidth="1"/>
    <col min="15630" max="15630" width="14.42578125" style="203" customWidth="1"/>
    <col min="15631" max="15631" width="8.7109375" style="203" customWidth="1"/>
    <col min="15632" max="15632" width="13.28515625" style="203" customWidth="1"/>
    <col min="15633" max="15633" width="8.7109375" style="203" customWidth="1"/>
    <col min="15634" max="15634" width="13.28515625" style="203" customWidth="1"/>
    <col min="15635" max="15873" width="9.140625" style="203"/>
    <col min="15874" max="15874" width="17.28515625" style="203" customWidth="1"/>
    <col min="15875" max="15875" width="12.5703125" style="203" customWidth="1"/>
    <col min="15876" max="15876" width="13" style="203" customWidth="1"/>
    <col min="15877" max="15877" width="13.42578125" style="203" customWidth="1"/>
    <col min="15878" max="15878" width="19.5703125" style="203" customWidth="1"/>
    <col min="15879" max="15879" width="17.42578125" style="203" customWidth="1"/>
    <col min="15880" max="15880" width="19.5703125" style="203" customWidth="1"/>
    <col min="15881" max="15881" width="15.85546875" style="203" customWidth="1"/>
    <col min="15882" max="15882" width="11.42578125" style="203" customWidth="1"/>
    <col min="15883" max="15885" width="0" style="203" hidden="1" customWidth="1"/>
    <col min="15886" max="15886" width="14.42578125" style="203" customWidth="1"/>
    <col min="15887" max="15887" width="8.7109375" style="203" customWidth="1"/>
    <col min="15888" max="15888" width="13.28515625" style="203" customWidth="1"/>
    <col min="15889" max="15889" width="8.7109375" style="203" customWidth="1"/>
    <col min="15890" max="15890" width="13.28515625" style="203" customWidth="1"/>
    <col min="15891" max="16129" width="9.140625" style="203"/>
    <col min="16130" max="16130" width="17.28515625" style="203" customWidth="1"/>
    <col min="16131" max="16131" width="12.5703125" style="203" customWidth="1"/>
    <col min="16132" max="16132" width="13" style="203" customWidth="1"/>
    <col min="16133" max="16133" width="13.42578125" style="203" customWidth="1"/>
    <col min="16134" max="16134" width="19.5703125" style="203" customWidth="1"/>
    <col min="16135" max="16135" width="17.42578125" style="203" customWidth="1"/>
    <col min="16136" max="16136" width="19.5703125" style="203" customWidth="1"/>
    <col min="16137" max="16137" width="15.85546875" style="203" customWidth="1"/>
    <col min="16138" max="16138" width="11.42578125" style="203" customWidth="1"/>
    <col min="16139" max="16141" width="0" style="203" hidden="1" customWidth="1"/>
    <col min="16142" max="16142" width="14.42578125" style="203" customWidth="1"/>
    <col min="16143" max="16143" width="8.7109375" style="203" customWidth="1"/>
    <col min="16144" max="16144" width="13.28515625" style="203" customWidth="1"/>
    <col min="16145" max="16145" width="8.7109375" style="203" customWidth="1"/>
    <col min="16146" max="16146" width="13.28515625" style="203" customWidth="1"/>
    <col min="16147" max="16384" width="9.140625" style="203"/>
  </cols>
  <sheetData>
    <row r="2" spans="1:18" ht="21">
      <c r="A2" s="202" t="s">
        <v>0</v>
      </c>
    </row>
    <row r="3" spans="1:18" ht="15.75">
      <c r="A3" s="223" t="s">
        <v>60</v>
      </c>
    </row>
    <row r="4" spans="1:18">
      <c r="K4" s="203" t="s">
        <v>1</v>
      </c>
      <c r="L4" s="203" t="s">
        <v>2</v>
      </c>
    </row>
    <row r="5" spans="1:18" ht="32.25" customHeight="1">
      <c r="A5" s="205" t="s">
        <v>3</v>
      </c>
      <c r="B5" s="205" t="s">
        <v>4</v>
      </c>
      <c r="C5" s="205" t="s">
        <v>5</v>
      </c>
      <c r="D5" s="205" t="s">
        <v>25</v>
      </c>
      <c r="E5" s="206" t="s">
        <v>54</v>
      </c>
      <c r="F5" s="207" t="s">
        <v>7</v>
      </c>
      <c r="G5" s="208" t="s">
        <v>8</v>
      </c>
      <c r="H5" s="206" t="s">
        <v>10</v>
      </c>
      <c r="I5" s="206" t="s">
        <v>56</v>
      </c>
      <c r="K5" s="209">
        <v>3400</v>
      </c>
      <c r="L5" s="209">
        <v>12000</v>
      </c>
    </row>
    <row r="6" spans="1:18" ht="24.95" customHeight="1">
      <c r="A6" s="210" t="s">
        <v>13</v>
      </c>
      <c r="B6" s="211">
        <v>7.5</v>
      </c>
      <c r="C6" s="222">
        <v>27.4</v>
      </c>
      <c r="D6" s="266">
        <f>E6*1000/2678400</f>
        <v>2.2797192353643965</v>
      </c>
      <c r="E6" s="191">
        <v>6106</v>
      </c>
      <c r="F6" s="17">
        <v>9200</v>
      </c>
      <c r="G6" s="18">
        <v>300</v>
      </c>
      <c r="H6" s="213">
        <f>(F6*3400)+(G6*5500)</f>
        <v>32930000</v>
      </c>
      <c r="I6" s="214">
        <f>H6/E6</f>
        <v>5393.056010481494</v>
      </c>
      <c r="K6" s="209">
        <f>F6*$K$5</f>
        <v>31280000</v>
      </c>
      <c r="L6" s="209">
        <f>G6*$L$5</f>
        <v>3600000</v>
      </c>
      <c r="M6" s="209">
        <f>K6+L6</f>
        <v>34880000</v>
      </c>
    </row>
    <row r="7" spans="1:18" ht="24.95" customHeight="1">
      <c r="A7" s="210" t="s">
        <v>32</v>
      </c>
      <c r="B7" s="210">
        <v>7.6</v>
      </c>
      <c r="C7" s="222">
        <v>28.4</v>
      </c>
      <c r="D7" s="266">
        <f t="shared" ref="D7:D10" si="0">E7*1000/2678400</f>
        <v>1.1163381123058542</v>
      </c>
      <c r="E7" s="191">
        <v>2990</v>
      </c>
      <c r="F7" s="24">
        <v>4850</v>
      </c>
      <c r="G7" s="25">
        <v>0</v>
      </c>
      <c r="H7" s="213">
        <f>(F7*3400)+(G7*5500)</f>
        <v>16490000</v>
      </c>
      <c r="I7" s="214">
        <f>H7/E7</f>
        <v>5515.0501672240798</v>
      </c>
      <c r="K7" s="209">
        <f>F7*$K$5</f>
        <v>16490000</v>
      </c>
      <c r="L7" s="203">
        <v>0</v>
      </c>
      <c r="M7" s="209">
        <f>K7+L7</f>
        <v>16490000</v>
      </c>
      <c r="P7" s="215"/>
    </row>
    <row r="8" spans="1:18" ht="24.95" customHeight="1">
      <c r="A8" s="210" t="s">
        <v>17</v>
      </c>
      <c r="B8" s="210">
        <v>7.3</v>
      </c>
      <c r="C8" s="222">
        <v>22.1</v>
      </c>
      <c r="D8" s="266">
        <f t="shared" si="0"/>
        <v>112.8311678614098</v>
      </c>
      <c r="E8" s="191">
        <v>302207</v>
      </c>
      <c r="F8" s="24">
        <v>22325</v>
      </c>
      <c r="G8" s="28">
        <v>2200</v>
      </c>
      <c r="H8" s="213">
        <f>(F8*3400)+(G8*5500)</f>
        <v>88005000</v>
      </c>
      <c r="I8" s="214">
        <f>H8/E8</f>
        <v>291.20768215163781</v>
      </c>
      <c r="K8" s="209">
        <f>F8*$K$5</f>
        <v>75905000</v>
      </c>
      <c r="L8" s="209">
        <f>G8*$L$5</f>
        <v>26400000</v>
      </c>
      <c r="M8" s="209">
        <f>K8+L8</f>
        <v>102305000</v>
      </c>
      <c r="P8" s="215"/>
    </row>
    <row r="9" spans="1:18" ht="24.95" customHeight="1">
      <c r="A9" s="210" t="s">
        <v>18</v>
      </c>
      <c r="B9" s="210">
        <v>7.9</v>
      </c>
      <c r="C9" s="222">
        <v>20.8</v>
      </c>
      <c r="D9" s="266">
        <f t="shared" si="0"/>
        <v>75.371490442054963</v>
      </c>
      <c r="E9" s="191">
        <v>201875</v>
      </c>
      <c r="F9" s="24">
        <v>45600</v>
      </c>
      <c r="G9" s="28">
        <v>24200</v>
      </c>
      <c r="H9" s="213">
        <f>(F9*3400)+(G9*5500)</f>
        <v>288140000</v>
      </c>
      <c r="I9" s="214">
        <f>H9/E9</f>
        <v>1427.3188854489165</v>
      </c>
      <c r="K9" s="209">
        <f>F9*$K$5</f>
        <v>155040000</v>
      </c>
      <c r="L9" s="217">
        <v>0</v>
      </c>
      <c r="M9" s="209">
        <f>K9+L9</f>
        <v>155040000</v>
      </c>
      <c r="N9" s="215"/>
    </row>
    <row r="10" spans="1:18" ht="24.95" customHeight="1">
      <c r="A10" s="210" t="s">
        <v>19</v>
      </c>
      <c r="B10" s="210">
        <v>7.6</v>
      </c>
      <c r="C10" s="222">
        <v>23.2</v>
      </c>
      <c r="D10" s="266">
        <f t="shared" si="0"/>
        <v>43.486065934886497</v>
      </c>
      <c r="E10" s="200">
        <v>116473.079</v>
      </c>
      <c r="F10" s="24">
        <v>15650</v>
      </c>
      <c r="G10" s="28">
        <v>8103</v>
      </c>
      <c r="H10" s="213">
        <f>(F10*3400)+(G10*5500)</f>
        <v>97776500</v>
      </c>
      <c r="I10" s="214">
        <f>H10/E10</f>
        <v>839.47724950243651</v>
      </c>
      <c r="K10" s="209">
        <f>F10*$K$5</f>
        <v>53210000</v>
      </c>
      <c r="L10" s="217"/>
      <c r="M10" s="209"/>
      <c r="N10" s="215"/>
    </row>
    <row r="11" spans="1:18" ht="24.95" customHeight="1">
      <c r="A11" s="36" t="s">
        <v>22</v>
      </c>
      <c r="B11" s="218">
        <f>AVERAGE(B6:B10)</f>
        <v>7.58</v>
      </c>
      <c r="C11" s="218">
        <f>AVERAGE(C6:C10)</f>
        <v>24.380000000000003</v>
      </c>
      <c r="D11" s="218">
        <f>AVERAGE(D6:D10)</f>
        <v>47.016956317204304</v>
      </c>
      <c r="E11" s="39">
        <f>SUM(E6:E10)</f>
        <v>629651.07900000003</v>
      </c>
      <c r="F11" s="39">
        <f>SUM(F6:F10)</f>
        <v>97625</v>
      </c>
      <c r="G11" s="39">
        <f>SUM(G6:G10)</f>
        <v>34803</v>
      </c>
      <c r="H11" s="219">
        <f>SUM(H6:H10)</f>
        <v>523341500</v>
      </c>
      <c r="I11" s="219">
        <f>SUM(I6:I10)</f>
        <v>13466.109994808565</v>
      </c>
      <c r="N11" s="203">
        <f>H11/E11</f>
        <v>831.16112630373175</v>
      </c>
    </row>
    <row r="12" spans="1:18">
      <c r="I12" s="226"/>
      <c r="M12" s="182"/>
      <c r="R12" s="43"/>
    </row>
    <row r="13" spans="1:18">
      <c r="R13" s="215"/>
    </row>
    <row r="14" spans="1:18">
      <c r="E14" s="215">
        <f>E6/(31*24)</f>
        <v>8.206989247311828</v>
      </c>
    </row>
    <row r="15" spans="1:18">
      <c r="E15" s="215">
        <f>E7/(31*24)</f>
        <v>4.018817204301075</v>
      </c>
      <c r="G15" s="215">
        <f>F11*3400</f>
        <v>331925000</v>
      </c>
      <c r="H15" s="203">
        <f>G15/E11</f>
        <v>527.15704152712169</v>
      </c>
    </row>
    <row r="16" spans="1:18">
      <c r="E16" s="215">
        <f>E8/(31*24)</f>
        <v>406.19220430107526</v>
      </c>
      <c r="G16" s="215">
        <f>G11*5500</f>
        <v>191416500</v>
      </c>
      <c r="H16" s="215">
        <f>G16</f>
        <v>191416500</v>
      </c>
    </row>
    <row r="17" spans="5:8">
      <c r="E17" s="215" t="e">
        <f>#REF!/(31*24)</f>
        <v>#REF!</v>
      </c>
      <c r="G17" s="215">
        <f>G15+G16</f>
        <v>523341500</v>
      </c>
      <c r="H17" s="215">
        <f>G17/E11</f>
        <v>831.16112630373175</v>
      </c>
    </row>
    <row r="18" spans="5:8">
      <c r="E18" s="215" t="e">
        <f>#REF!/(31*24)</f>
        <v>#REF!</v>
      </c>
    </row>
    <row r="19" spans="5:8">
      <c r="E19" s="215">
        <f>E9/(31*24)</f>
        <v>271.33736559139783</v>
      </c>
    </row>
    <row r="20" spans="5:8">
      <c r="E20" s="215">
        <f>E10/(31*24)</f>
        <v>156.5498373655914</v>
      </c>
    </row>
  </sheetData>
  <sheetProtection selectLockedCells="1" selectUnlockedCells="1"/>
  <pageMargins left="0.7" right="0.7" top="0.75" bottom="0.75" header="0.51180555555555551" footer="0.51180555555555551"/>
  <pageSetup firstPageNumber="0" orientation="portrait" horizontalDpi="300" verticalDpi="300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70C0"/>
  </sheetPr>
  <dimension ref="A2:S65"/>
  <sheetViews>
    <sheetView view="pageBreakPreview" topLeftCell="A50" zoomScale="70" zoomScaleNormal="85" zoomScaleSheetLayoutView="70" workbookViewId="0">
      <selection activeCell="K66" sqref="K66"/>
    </sheetView>
  </sheetViews>
  <sheetFormatPr defaultRowHeight="15"/>
  <cols>
    <col min="1" max="2" width="17.28515625" style="2" customWidth="1"/>
    <col min="3" max="3" width="17.28515625" style="293" customWidth="1"/>
    <col min="4" max="4" width="12.85546875" style="2" bestFit="1" customWidth="1"/>
    <col min="5" max="5" width="13.7109375" style="2" bestFit="1" customWidth="1"/>
    <col min="6" max="6" width="20.140625" style="2" bestFit="1" customWidth="1"/>
    <col min="7" max="7" width="15.7109375" style="2" customWidth="1"/>
    <col min="8" max="8" width="21.5703125" style="2" bestFit="1" customWidth="1"/>
    <col min="9" max="9" width="16.7109375" style="2" bestFit="1" customWidth="1"/>
    <col min="10" max="10" width="17.42578125" style="2" customWidth="1"/>
    <col min="11" max="11" width="25.140625" style="2" bestFit="1" customWidth="1"/>
    <col min="12" max="12" width="27.42578125" style="2" bestFit="1" customWidth="1"/>
    <col min="13" max="13" width="14.5703125" style="2" customWidth="1"/>
    <col min="14" max="16" width="0" style="2" hidden="1" customWidth="1"/>
    <col min="17" max="259" width="9.140625" style="2"/>
    <col min="260" max="260" width="17.28515625" style="2" customWidth="1"/>
    <col min="261" max="261" width="12.5703125" style="2" customWidth="1"/>
    <col min="262" max="262" width="13" style="2" customWidth="1"/>
    <col min="263" max="263" width="15.7109375" style="2" customWidth="1"/>
    <col min="264" max="264" width="19.5703125" style="2" customWidth="1"/>
    <col min="265" max="266" width="17.42578125" style="2" customWidth="1"/>
    <col min="267" max="267" width="19.5703125" style="2" customWidth="1"/>
    <col min="268" max="268" width="15.85546875" style="2" customWidth="1"/>
    <col min="269" max="269" width="14.5703125" style="2" customWidth="1"/>
    <col min="270" max="272" width="0" style="2" hidden="1" customWidth="1"/>
    <col min="273" max="515" width="9.140625" style="2"/>
    <col min="516" max="516" width="17.28515625" style="2" customWidth="1"/>
    <col min="517" max="517" width="12.5703125" style="2" customWidth="1"/>
    <col min="518" max="518" width="13" style="2" customWidth="1"/>
    <col min="519" max="519" width="15.7109375" style="2" customWidth="1"/>
    <col min="520" max="520" width="19.5703125" style="2" customWidth="1"/>
    <col min="521" max="522" width="17.42578125" style="2" customWidth="1"/>
    <col min="523" max="523" width="19.5703125" style="2" customWidth="1"/>
    <col min="524" max="524" width="15.85546875" style="2" customWidth="1"/>
    <col min="525" max="525" width="14.5703125" style="2" customWidth="1"/>
    <col min="526" max="528" width="0" style="2" hidden="1" customWidth="1"/>
    <col min="529" max="771" width="9.140625" style="2"/>
    <col min="772" max="772" width="17.28515625" style="2" customWidth="1"/>
    <col min="773" max="773" width="12.5703125" style="2" customWidth="1"/>
    <col min="774" max="774" width="13" style="2" customWidth="1"/>
    <col min="775" max="775" width="15.7109375" style="2" customWidth="1"/>
    <col min="776" max="776" width="19.5703125" style="2" customWidth="1"/>
    <col min="777" max="778" width="17.42578125" style="2" customWidth="1"/>
    <col min="779" max="779" width="19.5703125" style="2" customWidth="1"/>
    <col min="780" max="780" width="15.85546875" style="2" customWidth="1"/>
    <col min="781" max="781" width="14.5703125" style="2" customWidth="1"/>
    <col min="782" max="784" width="0" style="2" hidden="1" customWidth="1"/>
    <col min="785" max="1027" width="9.140625" style="2"/>
    <col min="1028" max="1028" width="17.28515625" style="2" customWidth="1"/>
    <col min="1029" max="1029" width="12.5703125" style="2" customWidth="1"/>
    <col min="1030" max="1030" width="13" style="2" customWidth="1"/>
    <col min="1031" max="1031" width="15.7109375" style="2" customWidth="1"/>
    <col min="1032" max="1032" width="19.5703125" style="2" customWidth="1"/>
    <col min="1033" max="1034" width="17.42578125" style="2" customWidth="1"/>
    <col min="1035" max="1035" width="19.5703125" style="2" customWidth="1"/>
    <col min="1036" max="1036" width="15.85546875" style="2" customWidth="1"/>
    <col min="1037" max="1037" width="14.5703125" style="2" customWidth="1"/>
    <col min="1038" max="1040" width="0" style="2" hidden="1" customWidth="1"/>
    <col min="1041" max="1283" width="9.140625" style="2"/>
    <col min="1284" max="1284" width="17.28515625" style="2" customWidth="1"/>
    <col min="1285" max="1285" width="12.5703125" style="2" customWidth="1"/>
    <col min="1286" max="1286" width="13" style="2" customWidth="1"/>
    <col min="1287" max="1287" width="15.7109375" style="2" customWidth="1"/>
    <col min="1288" max="1288" width="19.5703125" style="2" customWidth="1"/>
    <col min="1289" max="1290" width="17.42578125" style="2" customWidth="1"/>
    <col min="1291" max="1291" width="19.5703125" style="2" customWidth="1"/>
    <col min="1292" max="1292" width="15.85546875" style="2" customWidth="1"/>
    <col min="1293" max="1293" width="14.5703125" style="2" customWidth="1"/>
    <col min="1294" max="1296" width="0" style="2" hidden="1" customWidth="1"/>
    <col min="1297" max="1539" width="9.140625" style="2"/>
    <col min="1540" max="1540" width="17.28515625" style="2" customWidth="1"/>
    <col min="1541" max="1541" width="12.5703125" style="2" customWidth="1"/>
    <col min="1542" max="1542" width="13" style="2" customWidth="1"/>
    <col min="1543" max="1543" width="15.7109375" style="2" customWidth="1"/>
    <col min="1544" max="1544" width="19.5703125" style="2" customWidth="1"/>
    <col min="1545" max="1546" width="17.42578125" style="2" customWidth="1"/>
    <col min="1547" max="1547" width="19.5703125" style="2" customWidth="1"/>
    <col min="1548" max="1548" width="15.85546875" style="2" customWidth="1"/>
    <col min="1549" max="1549" width="14.5703125" style="2" customWidth="1"/>
    <col min="1550" max="1552" width="0" style="2" hidden="1" customWidth="1"/>
    <col min="1553" max="1795" width="9.140625" style="2"/>
    <col min="1796" max="1796" width="17.28515625" style="2" customWidth="1"/>
    <col min="1797" max="1797" width="12.5703125" style="2" customWidth="1"/>
    <col min="1798" max="1798" width="13" style="2" customWidth="1"/>
    <col min="1799" max="1799" width="15.7109375" style="2" customWidth="1"/>
    <col min="1800" max="1800" width="19.5703125" style="2" customWidth="1"/>
    <col min="1801" max="1802" width="17.42578125" style="2" customWidth="1"/>
    <col min="1803" max="1803" width="19.5703125" style="2" customWidth="1"/>
    <col min="1804" max="1804" width="15.85546875" style="2" customWidth="1"/>
    <col min="1805" max="1805" width="14.5703125" style="2" customWidth="1"/>
    <col min="1806" max="1808" width="0" style="2" hidden="1" customWidth="1"/>
    <col min="1809" max="2051" width="9.140625" style="2"/>
    <col min="2052" max="2052" width="17.28515625" style="2" customWidth="1"/>
    <col min="2053" max="2053" width="12.5703125" style="2" customWidth="1"/>
    <col min="2054" max="2054" width="13" style="2" customWidth="1"/>
    <col min="2055" max="2055" width="15.7109375" style="2" customWidth="1"/>
    <col min="2056" max="2056" width="19.5703125" style="2" customWidth="1"/>
    <col min="2057" max="2058" width="17.42578125" style="2" customWidth="1"/>
    <col min="2059" max="2059" width="19.5703125" style="2" customWidth="1"/>
    <col min="2060" max="2060" width="15.85546875" style="2" customWidth="1"/>
    <col min="2061" max="2061" width="14.5703125" style="2" customWidth="1"/>
    <col min="2062" max="2064" width="0" style="2" hidden="1" customWidth="1"/>
    <col min="2065" max="2307" width="9.140625" style="2"/>
    <col min="2308" max="2308" width="17.28515625" style="2" customWidth="1"/>
    <col min="2309" max="2309" width="12.5703125" style="2" customWidth="1"/>
    <col min="2310" max="2310" width="13" style="2" customWidth="1"/>
    <col min="2311" max="2311" width="15.7109375" style="2" customWidth="1"/>
    <col min="2312" max="2312" width="19.5703125" style="2" customWidth="1"/>
    <col min="2313" max="2314" width="17.42578125" style="2" customWidth="1"/>
    <col min="2315" max="2315" width="19.5703125" style="2" customWidth="1"/>
    <col min="2316" max="2316" width="15.85546875" style="2" customWidth="1"/>
    <col min="2317" max="2317" width="14.5703125" style="2" customWidth="1"/>
    <col min="2318" max="2320" width="0" style="2" hidden="1" customWidth="1"/>
    <col min="2321" max="2563" width="9.140625" style="2"/>
    <col min="2564" max="2564" width="17.28515625" style="2" customWidth="1"/>
    <col min="2565" max="2565" width="12.5703125" style="2" customWidth="1"/>
    <col min="2566" max="2566" width="13" style="2" customWidth="1"/>
    <col min="2567" max="2567" width="15.7109375" style="2" customWidth="1"/>
    <col min="2568" max="2568" width="19.5703125" style="2" customWidth="1"/>
    <col min="2569" max="2570" width="17.42578125" style="2" customWidth="1"/>
    <col min="2571" max="2571" width="19.5703125" style="2" customWidth="1"/>
    <col min="2572" max="2572" width="15.85546875" style="2" customWidth="1"/>
    <col min="2573" max="2573" width="14.5703125" style="2" customWidth="1"/>
    <col min="2574" max="2576" width="0" style="2" hidden="1" customWidth="1"/>
    <col min="2577" max="2819" width="9.140625" style="2"/>
    <col min="2820" max="2820" width="17.28515625" style="2" customWidth="1"/>
    <col min="2821" max="2821" width="12.5703125" style="2" customWidth="1"/>
    <col min="2822" max="2822" width="13" style="2" customWidth="1"/>
    <col min="2823" max="2823" width="15.7109375" style="2" customWidth="1"/>
    <col min="2824" max="2824" width="19.5703125" style="2" customWidth="1"/>
    <col min="2825" max="2826" width="17.42578125" style="2" customWidth="1"/>
    <col min="2827" max="2827" width="19.5703125" style="2" customWidth="1"/>
    <col min="2828" max="2828" width="15.85546875" style="2" customWidth="1"/>
    <col min="2829" max="2829" width="14.5703125" style="2" customWidth="1"/>
    <col min="2830" max="2832" width="0" style="2" hidden="1" customWidth="1"/>
    <col min="2833" max="3075" width="9.140625" style="2"/>
    <col min="3076" max="3076" width="17.28515625" style="2" customWidth="1"/>
    <col min="3077" max="3077" width="12.5703125" style="2" customWidth="1"/>
    <col min="3078" max="3078" width="13" style="2" customWidth="1"/>
    <col min="3079" max="3079" width="15.7109375" style="2" customWidth="1"/>
    <col min="3080" max="3080" width="19.5703125" style="2" customWidth="1"/>
    <col min="3081" max="3082" width="17.42578125" style="2" customWidth="1"/>
    <col min="3083" max="3083" width="19.5703125" style="2" customWidth="1"/>
    <col min="3084" max="3084" width="15.85546875" style="2" customWidth="1"/>
    <col min="3085" max="3085" width="14.5703125" style="2" customWidth="1"/>
    <col min="3086" max="3088" width="0" style="2" hidden="1" customWidth="1"/>
    <col min="3089" max="3331" width="9.140625" style="2"/>
    <col min="3332" max="3332" width="17.28515625" style="2" customWidth="1"/>
    <col min="3333" max="3333" width="12.5703125" style="2" customWidth="1"/>
    <col min="3334" max="3334" width="13" style="2" customWidth="1"/>
    <col min="3335" max="3335" width="15.7109375" style="2" customWidth="1"/>
    <col min="3336" max="3336" width="19.5703125" style="2" customWidth="1"/>
    <col min="3337" max="3338" width="17.42578125" style="2" customWidth="1"/>
    <col min="3339" max="3339" width="19.5703125" style="2" customWidth="1"/>
    <col min="3340" max="3340" width="15.85546875" style="2" customWidth="1"/>
    <col min="3341" max="3341" width="14.5703125" style="2" customWidth="1"/>
    <col min="3342" max="3344" width="0" style="2" hidden="1" customWidth="1"/>
    <col min="3345" max="3587" width="9.140625" style="2"/>
    <col min="3588" max="3588" width="17.28515625" style="2" customWidth="1"/>
    <col min="3589" max="3589" width="12.5703125" style="2" customWidth="1"/>
    <col min="3590" max="3590" width="13" style="2" customWidth="1"/>
    <col min="3591" max="3591" width="15.7109375" style="2" customWidth="1"/>
    <col min="3592" max="3592" width="19.5703125" style="2" customWidth="1"/>
    <col min="3593" max="3594" width="17.42578125" style="2" customWidth="1"/>
    <col min="3595" max="3595" width="19.5703125" style="2" customWidth="1"/>
    <col min="3596" max="3596" width="15.85546875" style="2" customWidth="1"/>
    <col min="3597" max="3597" width="14.5703125" style="2" customWidth="1"/>
    <col min="3598" max="3600" width="0" style="2" hidden="1" customWidth="1"/>
    <col min="3601" max="3843" width="9.140625" style="2"/>
    <col min="3844" max="3844" width="17.28515625" style="2" customWidth="1"/>
    <col min="3845" max="3845" width="12.5703125" style="2" customWidth="1"/>
    <col min="3846" max="3846" width="13" style="2" customWidth="1"/>
    <col min="3847" max="3847" width="15.7109375" style="2" customWidth="1"/>
    <col min="3848" max="3848" width="19.5703125" style="2" customWidth="1"/>
    <col min="3849" max="3850" width="17.42578125" style="2" customWidth="1"/>
    <col min="3851" max="3851" width="19.5703125" style="2" customWidth="1"/>
    <col min="3852" max="3852" width="15.85546875" style="2" customWidth="1"/>
    <col min="3853" max="3853" width="14.5703125" style="2" customWidth="1"/>
    <col min="3854" max="3856" width="0" style="2" hidden="1" customWidth="1"/>
    <col min="3857" max="4099" width="9.140625" style="2"/>
    <col min="4100" max="4100" width="17.28515625" style="2" customWidth="1"/>
    <col min="4101" max="4101" width="12.5703125" style="2" customWidth="1"/>
    <col min="4102" max="4102" width="13" style="2" customWidth="1"/>
    <col min="4103" max="4103" width="15.7109375" style="2" customWidth="1"/>
    <col min="4104" max="4104" width="19.5703125" style="2" customWidth="1"/>
    <col min="4105" max="4106" width="17.42578125" style="2" customWidth="1"/>
    <col min="4107" max="4107" width="19.5703125" style="2" customWidth="1"/>
    <col min="4108" max="4108" width="15.85546875" style="2" customWidth="1"/>
    <col min="4109" max="4109" width="14.5703125" style="2" customWidth="1"/>
    <col min="4110" max="4112" width="0" style="2" hidden="1" customWidth="1"/>
    <col min="4113" max="4355" width="9.140625" style="2"/>
    <col min="4356" max="4356" width="17.28515625" style="2" customWidth="1"/>
    <col min="4357" max="4357" width="12.5703125" style="2" customWidth="1"/>
    <col min="4358" max="4358" width="13" style="2" customWidth="1"/>
    <col min="4359" max="4359" width="15.7109375" style="2" customWidth="1"/>
    <col min="4360" max="4360" width="19.5703125" style="2" customWidth="1"/>
    <col min="4361" max="4362" width="17.42578125" style="2" customWidth="1"/>
    <col min="4363" max="4363" width="19.5703125" style="2" customWidth="1"/>
    <col min="4364" max="4364" width="15.85546875" style="2" customWidth="1"/>
    <col min="4365" max="4365" width="14.5703125" style="2" customWidth="1"/>
    <col min="4366" max="4368" width="0" style="2" hidden="1" customWidth="1"/>
    <col min="4369" max="4611" width="9.140625" style="2"/>
    <col min="4612" max="4612" width="17.28515625" style="2" customWidth="1"/>
    <col min="4613" max="4613" width="12.5703125" style="2" customWidth="1"/>
    <col min="4614" max="4614" width="13" style="2" customWidth="1"/>
    <col min="4615" max="4615" width="15.7109375" style="2" customWidth="1"/>
    <col min="4616" max="4616" width="19.5703125" style="2" customWidth="1"/>
    <col min="4617" max="4618" width="17.42578125" style="2" customWidth="1"/>
    <col min="4619" max="4619" width="19.5703125" style="2" customWidth="1"/>
    <col min="4620" max="4620" width="15.85546875" style="2" customWidth="1"/>
    <col min="4621" max="4621" width="14.5703125" style="2" customWidth="1"/>
    <col min="4622" max="4624" width="0" style="2" hidden="1" customWidth="1"/>
    <col min="4625" max="4867" width="9.140625" style="2"/>
    <col min="4868" max="4868" width="17.28515625" style="2" customWidth="1"/>
    <col min="4869" max="4869" width="12.5703125" style="2" customWidth="1"/>
    <col min="4870" max="4870" width="13" style="2" customWidth="1"/>
    <col min="4871" max="4871" width="15.7109375" style="2" customWidth="1"/>
    <col min="4872" max="4872" width="19.5703125" style="2" customWidth="1"/>
    <col min="4873" max="4874" width="17.42578125" style="2" customWidth="1"/>
    <col min="4875" max="4875" width="19.5703125" style="2" customWidth="1"/>
    <col min="4876" max="4876" width="15.85546875" style="2" customWidth="1"/>
    <col min="4877" max="4877" width="14.5703125" style="2" customWidth="1"/>
    <col min="4878" max="4880" width="0" style="2" hidden="1" customWidth="1"/>
    <col min="4881" max="5123" width="9.140625" style="2"/>
    <col min="5124" max="5124" width="17.28515625" style="2" customWidth="1"/>
    <col min="5125" max="5125" width="12.5703125" style="2" customWidth="1"/>
    <col min="5126" max="5126" width="13" style="2" customWidth="1"/>
    <col min="5127" max="5127" width="15.7109375" style="2" customWidth="1"/>
    <col min="5128" max="5128" width="19.5703125" style="2" customWidth="1"/>
    <col min="5129" max="5130" width="17.42578125" style="2" customWidth="1"/>
    <col min="5131" max="5131" width="19.5703125" style="2" customWidth="1"/>
    <col min="5132" max="5132" width="15.85546875" style="2" customWidth="1"/>
    <col min="5133" max="5133" width="14.5703125" style="2" customWidth="1"/>
    <col min="5134" max="5136" width="0" style="2" hidden="1" customWidth="1"/>
    <col min="5137" max="5379" width="9.140625" style="2"/>
    <col min="5380" max="5380" width="17.28515625" style="2" customWidth="1"/>
    <col min="5381" max="5381" width="12.5703125" style="2" customWidth="1"/>
    <col min="5382" max="5382" width="13" style="2" customWidth="1"/>
    <col min="5383" max="5383" width="15.7109375" style="2" customWidth="1"/>
    <col min="5384" max="5384" width="19.5703125" style="2" customWidth="1"/>
    <col min="5385" max="5386" width="17.42578125" style="2" customWidth="1"/>
    <col min="5387" max="5387" width="19.5703125" style="2" customWidth="1"/>
    <col min="5388" max="5388" width="15.85546875" style="2" customWidth="1"/>
    <col min="5389" max="5389" width="14.5703125" style="2" customWidth="1"/>
    <col min="5390" max="5392" width="0" style="2" hidden="1" customWidth="1"/>
    <col min="5393" max="5635" width="9.140625" style="2"/>
    <col min="5636" max="5636" width="17.28515625" style="2" customWidth="1"/>
    <col min="5637" max="5637" width="12.5703125" style="2" customWidth="1"/>
    <col min="5638" max="5638" width="13" style="2" customWidth="1"/>
    <col min="5639" max="5639" width="15.7109375" style="2" customWidth="1"/>
    <col min="5640" max="5640" width="19.5703125" style="2" customWidth="1"/>
    <col min="5641" max="5642" width="17.42578125" style="2" customWidth="1"/>
    <col min="5643" max="5643" width="19.5703125" style="2" customWidth="1"/>
    <col min="5644" max="5644" width="15.85546875" style="2" customWidth="1"/>
    <col min="5645" max="5645" width="14.5703125" style="2" customWidth="1"/>
    <col min="5646" max="5648" width="0" style="2" hidden="1" customWidth="1"/>
    <col min="5649" max="5891" width="9.140625" style="2"/>
    <col min="5892" max="5892" width="17.28515625" style="2" customWidth="1"/>
    <col min="5893" max="5893" width="12.5703125" style="2" customWidth="1"/>
    <col min="5894" max="5894" width="13" style="2" customWidth="1"/>
    <col min="5895" max="5895" width="15.7109375" style="2" customWidth="1"/>
    <col min="5896" max="5896" width="19.5703125" style="2" customWidth="1"/>
    <col min="5897" max="5898" width="17.42578125" style="2" customWidth="1"/>
    <col min="5899" max="5899" width="19.5703125" style="2" customWidth="1"/>
    <col min="5900" max="5900" width="15.85546875" style="2" customWidth="1"/>
    <col min="5901" max="5901" width="14.5703125" style="2" customWidth="1"/>
    <col min="5902" max="5904" width="0" style="2" hidden="1" customWidth="1"/>
    <col min="5905" max="6147" width="9.140625" style="2"/>
    <col min="6148" max="6148" width="17.28515625" style="2" customWidth="1"/>
    <col min="6149" max="6149" width="12.5703125" style="2" customWidth="1"/>
    <col min="6150" max="6150" width="13" style="2" customWidth="1"/>
    <col min="6151" max="6151" width="15.7109375" style="2" customWidth="1"/>
    <col min="6152" max="6152" width="19.5703125" style="2" customWidth="1"/>
    <col min="6153" max="6154" width="17.42578125" style="2" customWidth="1"/>
    <col min="6155" max="6155" width="19.5703125" style="2" customWidth="1"/>
    <col min="6156" max="6156" width="15.85546875" style="2" customWidth="1"/>
    <col min="6157" max="6157" width="14.5703125" style="2" customWidth="1"/>
    <col min="6158" max="6160" width="0" style="2" hidden="1" customWidth="1"/>
    <col min="6161" max="6403" width="9.140625" style="2"/>
    <col min="6404" max="6404" width="17.28515625" style="2" customWidth="1"/>
    <col min="6405" max="6405" width="12.5703125" style="2" customWidth="1"/>
    <col min="6406" max="6406" width="13" style="2" customWidth="1"/>
    <col min="6407" max="6407" width="15.7109375" style="2" customWidth="1"/>
    <col min="6408" max="6408" width="19.5703125" style="2" customWidth="1"/>
    <col min="6409" max="6410" width="17.42578125" style="2" customWidth="1"/>
    <col min="6411" max="6411" width="19.5703125" style="2" customWidth="1"/>
    <col min="6412" max="6412" width="15.85546875" style="2" customWidth="1"/>
    <col min="6413" max="6413" width="14.5703125" style="2" customWidth="1"/>
    <col min="6414" max="6416" width="0" style="2" hidden="1" customWidth="1"/>
    <col min="6417" max="6659" width="9.140625" style="2"/>
    <col min="6660" max="6660" width="17.28515625" style="2" customWidth="1"/>
    <col min="6661" max="6661" width="12.5703125" style="2" customWidth="1"/>
    <col min="6662" max="6662" width="13" style="2" customWidth="1"/>
    <col min="6663" max="6663" width="15.7109375" style="2" customWidth="1"/>
    <col min="6664" max="6664" width="19.5703125" style="2" customWidth="1"/>
    <col min="6665" max="6666" width="17.42578125" style="2" customWidth="1"/>
    <col min="6667" max="6667" width="19.5703125" style="2" customWidth="1"/>
    <col min="6668" max="6668" width="15.85546875" style="2" customWidth="1"/>
    <col min="6669" max="6669" width="14.5703125" style="2" customWidth="1"/>
    <col min="6670" max="6672" width="0" style="2" hidden="1" customWidth="1"/>
    <col min="6673" max="6915" width="9.140625" style="2"/>
    <col min="6916" max="6916" width="17.28515625" style="2" customWidth="1"/>
    <col min="6917" max="6917" width="12.5703125" style="2" customWidth="1"/>
    <col min="6918" max="6918" width="13" style="2" customWidth="1"/>
    <col min="6919" max="6919" width="15.7109375" style="2" customWidth="1"/>
    <col min="6920" max="6920" width="19.5703125" style="2" customWidth="1"/>
    <col min="6921" max="6922" width="17.42578125" style="2" customWidth="1"/>
    <col min="6923" max="6923" width="19.5703125" style="2" customWidth="1"/>
    <col min="6924" max="6924" width="15.85546875" style="2" customWidth="1"/>
    <col min="6925" max="6925" width="14.5703125" style="2" customWidth="1"/>
    <col min="6926" max="6928" width="0" style="2" hidden="1" customWidth="1"/>
    <col min="6929" max="7171" width="9.140625" style="2"/>
    <col min="7172" max="7172" width="17.28515625" style="2" customWidth="1"/>
    <col min="7173" max="7173" width="12.5703125" style="2" customWidth="1"/>
    <col min="7174" max="7174" width="13" style="2" customWidth="1"/>
    <col min="7175" max="7175" width="15.7109375" style="2" customWidth="1"/>
    <col min="7176" max="7176" width="19.5703125" style="2" customWidth="1"/>
    <col min="7177" max="7178" width="17.42578125" style="2" customWidth="1"/>
    <col min="7179" max="7179" width="19.5703125" style="2" customWidth="1"/>
    <col min="7180" max="7180" width="15.85546875" style="2" customWidth="1"/>
    <col min="7181" max="7181" width="14.5703125" style="2" customWidth="1"/>
    <col min="7182" max="7184" width="0" style="2" hidden="1" customWidth="1"/>
    <col min="7185" max="7427" width="9.140625" style="2"/>
    <col min="7428" max="7428" width="17.28515625" style="2" customWidth="1"/>
    <col min="7429" max="7429" width="12.5703125" style="2" customWidth="1"/>
    <col min="7430" max="7430" width="13" style="2" customWidth="1"/>
    <col min="7431" max="7431" width="15.7109375" style="2" customWidth="1"/>
    <col min="7432" max="7432" width="19.5703125" style="2" customWidth="1"/>
    <col min="7433" max="7434" width="17.42578125" style="2" customWidth="1"/>
    <col min="7435" max="7435" width="19.5703125" style="2" customWidth="1"/>
    <col min="7436" max="7436" width="15.85546875" style="2" customWidth="1"/>
    <col min="7437" max="7437" width="14.5703125" style="2" customWidth="1"/>
    <col min="7438" max="7440" width="0" style="2" hidden="1" customWidth="1"/>
    <col min="7441" max="7683" width="9.140625" style="2"/>
    <col min="7684" max="7684" width="17.28515625" style="2" customWidth="1"/>
    <col min="7685" max="7685" width="12.5703125" style="2" customWidth="1"/>
    <col min="7686" max="7686" width="13" style="2" customWidth="1"/>
    <col min="7687" max="7687" width="15.7109375" style="2" customWidth="1"/>
    <col min="7688" max="7688" width="19.5703125" style="2" customWidth="1"/>
    <col min="7689" max="7690" width="17.42578125" style="2" customWidth="1"/>
    <col min="7691" max="7691" width="19.5703125" style="2" customWidth="1"/>
    <col min="7692" max="7692" width="15.85546875" style="2" customWidth="1"/>
    <col min="7693" max="7693" width="14.5703125" style="2" customWidth="1"/>
    <col min="7694" max="7696" width="0" style="2" hidden="1" customWidth="1"/>
    <col min="7697" max="7939" width="9.140625" style="2"/>
    <col min="7940" max="7940" width="17.28515625" style="2" customWidth="1"/>
    <col min="7941" max="7941" width="12.5703125" style="2" customWidth="1"/>
    <col min="7942" max="7942" width="13" style="2" customWidth="1"/>
    <col min="7943" max="7943" width="15.7109375" style="2" customWidth="1"/>
    <col min="7944" max="7944" width="19.5703125" style="2" customWidth="1"/>
    <col min="7945" max="7946" width="17.42578125" style="2" customWidth="1"/>
    <col min="7947" max="7947" width="19.5703125" style="2" customWidth="1"/>
    <col min="7948" max="7948" width="15.85546875" style="2" customWidth="1"/>
    <col min="7949" max="7949" width="14.5703125" style="2" customWidth="1"/>
    <col min="7950" max="7952" width="0" style="2" hidden="1" customWidth="1"/>
    <col min="7953" max="8195" width="9.140625" style="2"/>
    <col min="8196" max="8196" width="17.28515625" style="2" customWidth="1"/>
    <col min="8197" max="8197" width="12.5703125" style="2" customWidth="1"/>
    <col min="8198" max="8198" width="13" style="2" customWidth="1"/>
    <col min="8199" max="8199" width="15.7109375" style="2" customWidth="1"/>
    <col min="8200" max="8200" width="19.5703125" style="2" customWidth="1"/>
    <col min="8201" max="8202" width="17.42578125" style="2" customWidth="1"/>
    <col min="8203" max="8203" width="19.5703125" style="2" customWidth="1"/>
    <col min="8204" max="8204" width="15.85546875" style="2" customWidth="1"/>
    <col min="8205" max="8205" width="14.5703125" style="2" customWidth="1"/>
    <col min="8206" max="8208" width="0" style="2" hidden="1" customWidth="1"/>
    <col min="8209" max="8451" width="9.140625" style="2"/>
    <col min="8452" max="8452" width="17.28515625" style="2" customWidth="1"/>
    <col min="8453" max="8453" width="12.5703125" style="2" customWidth="1"/>
    <col min="8454" max="8454" width="13" style="2" customWidth="1"/>
    <col min="8455" max="8455" width="15.7109375" style="2" customWidth="1"/>
    <col min="8456" max="8456" width="19.5703125" style="2" customWidth="1"/>
    <col min="8457" max="8458" width="17.42578125" style="2" customWidth="1"/>
    <col min="8459" max="8459" width="19.5703125" style="2" customWidth="1"/>
    <col min="8460" max="8460" width="15.85546875" style="2" customWidth="1"/>
    <col min="8461" max="8461" width="14.5703125" style="2" customWidth="1"/>
    <col min="8462" max="8464" width="0" style="2" hidden="1" customWidth="1"/>
    <col min="8465" max="8707" width="9.140625" style="2"/>
    <col min="8708" max="8708" width="17.28515625" style="2" customWidth="1"/>
    <col min="8709" max="8709" width="12.5703125" style="2" customWidth="1"/>
    <col min="8710" max="8710" width="13" style="2" customWidth="1"/>
    <col min="8711" max="8711" width="15.7109375" style="2" customWidth="1"/>
    <col min="8712" max="8712" width="19.5703125" style="2" customWidth="1"/>
    <col min="8713" max="8714" width="17.42578125" style="2" customWidth="1"/>
    <col min="8715" max="8715" width="19.5703125" style="2" customWidth="1"/>
    <col min="8716" max="8716" width="15.85546875" style="2" customWidth="1"/>
    <col min="8717" max="8717" width="14.5703125" style="2" customWidth="1"/>
    <col min="8718" max="8720" width="0" style="2" hidden="1" customWidth="1"/>
    <col min="8721" max="8963" width="9.140625" style="2"/>
    <col min="8964" max="8964" width="17.28515625" style="2" customWidth="1"/>
    <col min="8965" max="8965" width="12.5703125" style="2" customWidth="1"/>
    <col min="8966" max="8966" width="13" style="2" customWidth="1"/>
    <col min="8967" max="8967" width="15.7109375" style="2" customWidth="1"/>
    <col min="8968" max="8968" width="19.5703125" style="2" customWidth="1"/>
    <col min="8969" max="8970" width="17.42578125" style="2" customWidth="1"/>
    <col min="8971" max="8971" width="19.5703125" style="2" customWidth="1"/>
    <col min="8972" max="8972" width="15.85546875" style="2" customWidth="1"/>
    <col min="8973" max="8973" width="14.5703125" style="2" customWidth="1"/>
    <col min="8974" max="8976" width="0" style="2" hidden="1" customWidth="1"/>
    <col min="8977" max="9219" width="9.140625" style="2"/>
    <col min="9220" max="9220" width="17.28515625" style="2" customWidth="1"/>
    <col min="9221" max="9221" width="12.5703125" style="2" customWidth="1"/>
    <col min="9222" max="9222" width="13" style="2" customWidth="1"/>
    <col min="9223" max="9223" width="15.7109375" style="2" customWidth="1"/>
    <col min="9224" max="9224" width="19.5703125" style="2" customWidth="1"/>
    <col min="9225" max="9226" width="17.42578125" style="2" customWidth="1"/>
    <col min="9227" max="9227" width="19.5703125" style="2" customWidth="1"/>
    <col min="9228" max="9228" width="15.85546875" style="2" customWidth="1"/>
    <col min="9229" max="9229" width="14.5703125" style="2" customWidth="1"/>
    <col min="9230" max="9232" width="0" style="2" hidden="1" customWidth="1"/>
    <col min="9233" max="9475" width="9.140625" style="2"/>
    <col min="9476" max="9476" width="17.28515625" style="2" customWidth="1"/>
    <col min="9477" max="9477" width="12.5703125" style="2" customWidth="1"/>
    <col min="9478" max="9478" width="13" style="2" customWidth="1"/>
    <col min="9479" max="9479" width="15.7109375" style="2" customWidth="1"/>
    <col min="9480" max="9480" width="19.5703125" style="2" customWidth="1"/>
    <col min="9481" max="9482" width="17.42578125" style="2" customWidth="1"/>
    <col min="9483" max="9483" width="19.5703125" style="2" customWidth="1"/>
    <col min="9484" max="9484" width="15.85546875" style="2" customWidth="1"/>
    <col min="9485" max="9485" width="14.5703125" style="2" customWidth="1"/>
    <col min="9486" max="9488" width="0" style="2" hidden="1" customWidth="1"/>
    <col min="9489" max="9731" width="9.140625" style="2"/>
    <col min="9732" max="9732" width="17.28515625" style="2" customWidth="1"/>
    <col min="9733" max="9733" width="12.5703125" style="2" customWidth="1"/>
    <col min="9734" max="9734" width="13" style="2" customWidth="1"/>
    <col min="9735" max="9735" width="15.7109375" style="2" customWidth="1"/>
    <col min="9736" max="9736" width="19.5703125" style="2" customWidth="1"/>
    <col min="9737" max="9738" width="17.42578125" style="2" customWidth="1"/>
    <col min="9739" max="9739" width="19.5703125" style="2" customWidth="1"/>
    <col min="9740" max="9740" width="15.85546875" style="2" customWidth="1"/>
    <col min="9741" max="9741" width="14.5703125" style="2" customWidth="1"/>
    <col min="9742" max="9744" width="0" style="2" hidden="1" customWidth="1"/>
    <col min="9745" max="9987" width="9.140625" style="2"/>
    <col min="9988" max="9988" width="17.28515625" style="2" customWidth="1"/>
    <col min="9989" max="9989" width="12.5703125" style="2" customWidth="1"/>
    <col min="9990" max="9990" width="13" style="2" customWidth="1"/>
    <col min="9991" max="9991" width="15.7109375" style="2" customWidth="1"/>
    <col min="9992" max="9992" width="19.5703125" style="2" customWidth="1"/>
    <col min="9993" max="9994" width="17.42578125" style="2" customWidth="1"/>
    <col min="9995" max="9995" width="19.5703125" style="2" customWidth="1"/>
    <col min="9996" max="9996" width="15.85546875" style="2" customWidth="1"/>
    <col min="9997" max="9997" width="14.5703125" style="2" customWidth="1"/>
    <col min="9998" max="10000" width="0" style="2" hidden="1" customWidth="1"/>
    <col min="10001" max="10243" width="9.140625" style="2"/>
    <col min="10244" max="10244" width="17.28515625" style="2" customWidth="1"/>
    <col min="10245" max="10245" width="12.5703125" style="2" customWidth="1"/>
    <col min="10246" max="10246" width="13" style="2" customWidth="1"/>
    <col min="10247" max="10247" width="15.7109375" style="2" customWidth="1"/>
    <col min="10248" max="10248" width="19.5703125" style="2" customWidth="1"/>
    <col min="10249" max="10250" width="17.42578125" style="2" customWidth="1"/>
    <col min="10251" max="10251" width="19.5703125" style="2" customWidth="1"/>
    <col min="10252" max="10252" width="15.85546875" style="2" customWidth="1"/>
    <col min="10253" max="10253" width="14.5703125" style="2" customWidth="1"/>
    <col min="10254" max="10256" width="0" style="2" hidden="1" customWidth="1"/>
    <col min="10257" max="10499" width="9.140625" style="2"/>
    <col min="10500" max="10500" width="17.28515625" style="2" customWidth="1"/>
    <col min="10501" max="10501" width="12.5703125" style="2" customWidth="1"/>
    <col min="10502" max="10502" width="13" style="2" customWidth="1"/>
    <col min="10503" max="10503" width="15.7109375" style="2" customWidth="1"/>
    <col min="10504" max="10504" width="19.5703125" style="2" customWidth="1"/>
    <col min="10505" max="10506" width="17.42578125" style="2" customWidth="1"/>
    <col min="10507" max="10507" width="19.5703125" style="2" customWidth="1"/>
    <col min="10508" max="10508" width="15.85546875" style="2" customWidth="1"/>
    <col min="10509" max="10509" width="14.5703125" style="2" customWidth="1"/>
    <col min="10510" max="10512" width="0" style="2" hidden="1" customWidth="1"/>
    <col min="10513" max="10755" width="9.140625" style="2"/>
    <col min="10756" max="10756" width="17.28515625" style="2" customWidth="1"/>
    <col min="10757" max="10757" width="12.5703125" style="2" customWidth="1"/>
    <col min="10758" max="10758" width="13" style="2" customWidth="1"/>
    <col min="10759" max="10759" width="15.7109375" style="2" customWidth="1"/>
    <col min="10760" max="10760" width="19.5703125" style="2" customWidth="1"/>
    <col min="10761" max="10762" width="17.42578125" style="2" customWidth="1"/>
    <col min="10763" max="10763" width="19.5703125" style="2" customWidth="1"/>
    <col min="10764" max="10764" width="15.85546875" style="2" customWidth="1"/>
    <col min="10765" max="10765" width="14.5703125" style="2" customWidth="1"/>
    <col min="10766" max="10768" width="0" style="2" hidden="1" customWidth="1"/>
    <col min="10769" max="11011" width="9.140625" style="2"/>
    <col min="11012" max="11012" width="17.28515625" style="2" customWidth="1"/>
    <col min="11013" max="11013" width="12.5703125" style="2" customWidth="1"/>
    <col min="11014" max="11014" width="13" style="2" customWidth="1"/>
    <col min="11015" max="11015" width="15.7109375" style="2" customWidth="1"/>
    <col min="11016" max="11016" width="19.5703125" style="2" customWidth="1"/>
    <col min="11017" max="11018" width="17.42578125" style="2" customWidth="1"/>
    <col min="11019" max="11019" width="19.5703125" style="2" customWidth="1"/>
    <col min="11020" max="11020" width="15.85546875" style="2" customWidth="1"/>
    <col min="11021" max="11021" width="14.5703125" style="2" customWidth="1"/>
    <col min="11022" max="11024" width="0" style="2" hidden="1" customWidth="1"/>
    <col min="11025" max="11267" width="9.140625" style="2"/>
    <col min="11268" max="11268" width="17.28515625" style="2" customWidth="1"/>
    <col min="11269" max="11269" width="12.5703125" style="2" customWidth="1"/>
    <col min="11270" max="11270" width="13" style="2" customWidth="1"/>
    <col min="11271" max="11271" width="15.7109375" style="2" customWidth="1"/>
    <col min="11272" max="11272" width="19.5703125" style="2" customWidth="1"/>
    <col min="11273" max="11274" width="17.42578125" style="2" customWidth="1"/>
    <col min="11275" max="11275" width="19.5703125" style="2" customWidth="1"/>
    <col min="11276" max="11276" width="15.85546875" style="2" customWidth="1"/>
    <col min="11277" max="11277" width="14.5703125" style="2" customWidth="1"/>
    <col min="11278" max="11280" width="0" style="2" hidden="1" customWidth="1"/>
    <col min="11281" max="11523" width="9.140625" style="2"/>
    <col min="11524" max="11524" width="17.28515625" style="2" customWidth="1"/>
    <col min="11525" max="11525" width="12.5703125" style="2" customWidth="1"/>
    <col min="11526" max="11526" width="13" style="2" customWidth="1"/>
    <col min="11527" max="11527" width="15.7109375" style="2" customWidth="1"/>
    <col min="11528" max="11528" width="19.5703125" style="2" customWidth="1"/>
    <col min="11529" max="11530" width="17.42578125" style="2" customWidth="1"/>
    <col min="11531" max="11531" width="19.5703125" style="2" customWidth="1"/>
    <col min="11532" max="11532" width="15.85546875" style="2" customWidth="1"/>
    <col min="11533" max="11533" width="14.5703125" style="2" customWidth="1"/>
    <col min="11534" max="11536" width="0" style="2" hidden="1" customWidth="1"/>
    <col min="11537" max="11779" width="9.140625" style="2"/>
    <col min="11780" max="11780" width="17.28515625" style="2" customWidth="1"/>
    <col min="11781" max="11781" width="12.5703125" style="2" customWidth="1"/>
    <col min="11782" max="11782" width="13" style="2" customWidth="1"/>
    <col min="11783" max="11783" width="15.7109375" style="2" customWidth="1"/>
    <col min="11784" max="11784" width="19.5703125" style="2" customWidth="1"/>
    <col min="11785" max="11786" width="17.42578125" style="2" customWidth="1"/>
    <col min="11787" max="11787" width="19.5703125" style="2" customWidth="1"/>
    <col min="11788" max="11788" width="15.85546875" style="2" customWidth="1"/>
    <col min="11789" max="11789" width="14.5703125" style="2" customWidth="1"/>
    <col min="11790" max="11792" width="0" style="2" hidden="1" customWidth="1"/>
    <col min="11793" max="12035" width="9.140625" style="2"/>
    <col min="12036" max="12036" width="17.28515625" style="2" customWidth="1"/>
    <col min="12037" max="12037" width="12.5703125" style="2" customWidth="1"/>
    <col min="12038" max="12038" width="13" style="2" customWidth="1"/>
    <col min="12039" max="12039" width="15.7109375" style="2" customWidth="1"/>
    <col min="12040" max="12040" width="19.5703125" style="2" customWidth="1"/>
    <col min="12041" max="12042" width="17.42578125" style="2" customWidth="1"/>
    <col min="12043" max="12043" width="19.5703125" style="2" customWidth="1"/>
    <col min="12044" max="12044" width="15.85546875" style="2" customWidth="1"/>
    <col min="12045" max="12045" width="14.5703125" style="2" customWidth="1"/>
    <col min="12046" max="12048" width="0" style="2" hidden="1" customWidth="1"/>
    <col min="12049" max="12291" width="9.140625" style="2"/>
    <col min="12292" max="12292" width="17.28515625" style="2" customWidth="1"/>
    <col min="12293" max="12293" width="12.5703125" style="2" customWidth="1"/>
    <col min="12294" max="12294" width="13" style="2" customWidth="1"/>
    <col min="12295" max="12295" width="15.7109375" style="2" customWidth="1"/>
    <col min="12296" max="12296" width="19.5703125" style="2" customWidth="1"/>
    <col min="12297" max="12298" width="17.42578125" style="2" customWidth="1"/>
    <col min="12299" max="12299" width="19.5703125" style="2" customWidth="1"/>
    <col min="12300" max="12300" width="15.85546875" style="2" customWidth="1"/>
    <col min="12301" max="12301" width="14.5703125" style="2" customWidth="1"/>
    <col min="12302" max="12304" width="0" style="2" hidden="1" customWidth="1"/>
    <col min="12305" max="12547" width="9.140625" style="2"/>
    <col min="12548" max="12548" width="17.28515625" style="2" customWidth="1"/>
    <col min="12549" max="12549" width="12.5703125" style="2" customWidth="1"/>
    <col min="12550" max="12550" width="13" style="2" customWidth="1"/>
    <col min="12551" max="12551" width="15.7109375" style="2" customWidth="1"/>
    <col min="12552" max="12552" width="19.5703125" style="2" customWidth="1"/>
    <col min="12553" max="12554" width="17.42578125" style="2" customWidth="1"/>
    <col min="12555" max="12555" width="19.5703125" style="2" customWidth="1"/>
    <col min="12556" max="12556" width="15.85546875" style="2" customWidth="1"/>
    <col min="12557" max="12557" width="14.5703125" style="2" customWidth="1"/>
    <col min="12558" max="12560" width="0" style="2" hidden="1" customWidth="1"/>
    <col min="12561" max="12803" width="9.140625" style="2"/>
    <col min="12804" max="12804" width="17.28515625" style="2" customWidth="1"/>
    <col min="12805" max="12805" width="12.5703125" style="2" customWidth="1"/>
    <col min="12806" max="12806" width="13" style="2" customWidth="1"/>
    <col min="12807" max="12807" width="15.7109375" style="2" customWidth="1"/>
    <col min="12808" max="12808" width="19.5703125" style="2" customWidth="1"/>
    <col min="12809" max="12810" width="17.42578125" style="2" customWidth="1"/>
    <col min="12811" max="12811" width="19.5703125" style="2" customWidth="1"/>
    <col min="12812" max="12812" width="15.85546875" style="2" customWidth="1"/>
    <col min="12813" max="12813" width="14.5703125" style="2" customWidth="1"/>
    <col min="12814" max="12816" width="0" style="2" hidden="1" customWidth="1"/>
    <col min="12817" max="13059" width="9.140625" style="2"/>
    <col min="13060" max="13060" width="17.28515625" style="2" customWidth="1"/>
    <col min="13061" max="13061" width="12.5703125" style="2" customWidth="1"/>
    <col min="13062" max="13062" width="13" style="2" customWidth="1"/>
    <col min="13063" max="13063" width="15.7109375" style="2" customWidth="1"/>
    <col min="13064" max="13064" width="19.5703125" style="2" customWidth="1"/>
    <col min="13065" max="13066" width="17.42578125" style="2" customWidth="1"/>
    <col min="13067" max="13067" width="19.5703125" style="2" customWidth="1"/>
    <col min="13068" max="13068" width="15.85546875" style="2" customWidth="1"/>
    <col min="13069" max="13069" width="14.5703125" style="2" customWidth="1"/>
    <col min="13070" max="13072" width="0" style="2" hidden="1" customWidth="1"/>
    <col min="13073" max="13315" width="9.140625" style="2"/>
    <col min="13316" max="13316" width="17.28515625" style="2" customWidth="1"/>
    <col min="13317" max="13317" width="12.5703125" style="2" customWidth="1"/>
    <col min="13318" max="13318" width="13" style="2" customWidth="1"/>
    <col min="13319" max="13319" width="15.7109375" style="2" customWidth="1"/>
    <col min="13320" max="13320" width="19.5703125" style="2" customWidth="1"/>
    <col min="13321" max="13322" width="17.42578125" style="2" customWidth="1"/>
    <col min="13323" max="13323" width="19.5703125" style="2" customWidth="1"/>
    <col min="13324" max="13324" width="15.85546875" style="2" customWidth="1"/>
    <col min="13325" max="13325" width="14.5703125" style="2" customWidth="1"/>
    <col min="13326" max="13328" width="0" style="2" hidden="1" customWidth="1"/>
    <col min="13329" max="13571" width="9.140625" style="2"/>
    <col min="13572" max="13572" width="17.28515625" style="2" customWidth="1"/>
    <col min="13573" max="13573" width="12.5703125" style="2" customWidth="1"/>
    <col min="13574" max="13574" width="13" style="2" customWidth="1"/>
    <col min="13575" max="13575" width="15.7109375" style="2" customWidth="1"/>
    <col min="13576" max="13576" width="19.5703125" style="2" customWidth="1"/>
    <col min="13577" max="13578" width="17.42578125" style="2" customWidth="1"/>
    <col min="13579" max="13579" width="19.5703125" style="2" customWidth="1"/>
    <col min="13580" max="13580" width="15.85546875" style="2" customWidth="1"/>
    <col min="13581" max="13581" width="14.5703125" style="2" customWidth="1"/>
    <col min="13582" max="13584" width="0" style="2" hidden="1" customWidth="1"/>
    <col min="13585" max="13827" width="9.140625" style="2"/>
    <col min="13828" max="13828" width="17.28515625" style="2" customWidth="1"/>
    <col min="13829" max="13829" width="12.5703125" style="2" customWidth="1"/>
    <col min="13830" max="13830" width="13" style="2" customWidth="1"/>
    <col min="13831" max="13831" width="15.7109375" style="2" customWidth="1"/>
    <col min="13832" max="13832" width="19.5703125" style="2" customWidth="1"/>
    <col min="13833" max="13834" width="17.42578125" style="2" customWidth="1"/>
    <col min="13835" max="13835" width="19.5703125" style="2" customWidth="1"/>
    <col min="13836" max="13836" width="15.85546875" style="2" customWidth="1"/>
    <col min="13837" max="13837" width="14.5703125" style="2" customWidth="1"/>
    <col min="13838" max="13840" width="0" style="2" hidden="1" customWidth="1"/>
    <col min="13841" max="14083" width="9.140625" style="2"/>
    <col min="14084" max="14084" width="17.28515625" style="2" customWidth="1"/>
    <col min="14085" max="14085" width="12.5703125" style="2" customWidth="1"/>
    <col min="14086" max="14086" width="13" style="2" customWidth="1"/>
    <col min="14087" max="14087" width="15.7109375" style="2" customWidth="1"/>
    <col min="14088" max="14088" width="19.5703125" style="2" customWidth="1"/>
    <col min="14089" max="14090" width="17.42578125" style="2" customWidth="1"/>
    <col min="14091" max="14091" width="19.5703125" style="2" customWidth="1"/>
    <col min="14092" max="14092" width="15.85546875" style="2" customWidth="1"/>
    <col min="14093" max="14093" width="14.5703125" style="2" customWidth="1"/>
    <col min="14094" max="14096" width="0" style="2" hidden="1" customWidth="1"/>
    <col min="14097" max="14339" width="9.140625" style="2"/>
    <col min="14340" max="14340" width="17.28515625" style="2" customWidth="1"/>
    <col min="14341" max="14341" width="12.5703125" style="2" customWidth="1"/>
    <col min="14342" max="14342" width="13" style="2" customWidth="1"/>
    <col min="14343" max="14343" width="15.7109375" style="2" customWidth="1"/>
    <col min="14344" max="14344" width="19.5703125" style="2" customWidth="1"/>
    <col min="14345" max="14346" width="17.42578125" style="2" customWidth="1"/>
    <col min="14347" max="14347" width="19.5703125" style="2" customWidth="1"/>
    <col min="14348" max="14348" width="15.85546875" style="2" customWidth="1"/>
    <col min="14349" max="14349" width="14.5703125" style="2" customWidth="1"/>
    <col min="14350" max="14352" width="0" style="2" hidden="1" customWidth="1"/>
    <col min="14353" max="14595" width="9.140625" style="2"/>
    <col min="14596" max="14596" width="17.28515625" style="2" customWidth="1"/>
    <col min="14597" max="14597" width="12.5703125" style="2" customWidth="1"/>
    <col min="14598" max="14598" width="13" style="2" customWidth="1"/>
    <col min="14599" max="14599" width="15.7109375" style="2" customWidth="1"/>
    <col min="14600" max="14600" width="19.5703125" style="2" customWidth="1"/>
    <col min="14601" max="14602" width="17.42578125" style="2" customWidth="1"/>
    <col min="14603" max="14603" width="19.5703125" style="2" customWidth="1"/>
    <col min="14604" max="14604" width="15.85546875" style="2" customWidth="1"/>
    <col min="14605" max="14605" width="14.5703125" style="2" customWidth="1"/>
    <col min="14606" max="14608" width="0" style="2" hidden="1" customWidth="1"/>
    <col min="14609" max="14851" width="9.140625" style="2"/>
    <col min="14852" max="14852" width="17.28515625" style="2" customWidth="1"/>
    <col min="14853" max="14853" width="12.5703125" style="2" customWidth="1"/>
    <col min="14854" max="14854" width="13" style="2" customWidth="1"/>
    <col min="14855" max="14855" width="15.7109375" style="2" customWidth="1"/>
    <col min="14856" max="14856" width="19.5703125" style="2" customWidth="1"/>
    <col min="14857" max="14858" width="17.42578125" style="2" customWidth="1"/>
    <col min="14859" max="14859" width="19.5703125" style="2" customWidth="1"/>
    <col min="14860" max="14860" width="15.85546875" style="2" customWidth="1"/>
    <col min="14861" max="14861" width="14.5703125" style="2" customWidth="1"/>
    <col min="14862" max="14864" width="0" style="2" hidden="1" customWidth="1"/>
    <col min="14865" max="15107" width="9.140625" style="2"/>
    <col min="15108" max="15108" width="17.28515625" style="2" customWidth="1"/>
    <col min="15109" max="15109" width="12.5703125" style="2" customWidth="1"/>
    <col min="15110" max="15110" width="13" style="2" customWidth="1"/>
    <col min="15111" max="15111" width="15.7109375" style="2" customWidth="1"/>
    <col min="15112" max="15112" width="19.5703125" style="2" customWidth="1"/>
    <col min="15113" max="15114" width="17.42578125" style="2" customWidth="1"/>
    <col min="15115" max="15115" width="19.5703125" style="2" customWidth="1"/>
    <col min="15116" max="15116" width="15.85546875" style="2" customWidth="1"/>
    <col min="15117" max="15117" width="14.5703125" style="2" customWidth="1"/>
    <col min="15118" max="15120" width="0" style="2" hidden="1" customWidth="1"/>
    <col min="15121" max="15363" width="9.140625" style="2"/>
    <col min="15364" max="15364" width="17.28515625" style="2" customWidth="1"/>
    <col min="15365" max="15365" width="12.5703125" style="2" customWidth="1"/>
    <col min="15366" max="15366" width="13" style="2" customWidth="1"/>
    <col min="15367" max="15367" width="15.7109375" style="2" customWidth="1"/>
    <col min="15368" max="15368" width="19.5703125" style="2" customWidth="1"/>
    <col min="15369" max="15370" width="17.42578125" style="2" customWidth="1"/>
    <col min="15371" max="15371" width="19.5703125" style="2" customWidth="1"/>
    <col min="15372" max="15372" width="15.85546875" style="2" customWidth="1"/>
    <col min="15373" max="15373" width="14.5703125" style="2" customWidth="1"/>
    <col min="15374" max="15376" width="0" style="2" hidden="1" customWidth="1"/>
    <col min="15377" max="15619" width="9.140625" style="2"/>
    <col min="15620" max="15620" width="17.28515625" style="2" customWidth="1"/>
    <col min="15621" max="15621" width="12.5703125" style="2" customWidth="1"/>
    <col min="15622" max="15622" width="13" style="2" customWidth="1"/>
    <col min="15623" max="15623" width="15.7109375" style="2" customWidth="1"/>
    <col min="15624" max="15624" width="19.5703125" style="2" customWidth="1"/>
    <col min="15625" max="15626" width="17.42578125" style="2" customWidth="1"/>
    <col min="15627" max="15627" width="19.5703125" style="2" customWidth="1"/>
    <col min="15628" max="15628" width="15.85546875" style="2" customWidth="1"/>
    <col min="15629" max="15629" width="14.5703125" style="2" customWidth="1"/>
    <col min="15630" max="15632" width="0" style="2" hidden="1" customWidth="1"/>
    <col min="15633" max="15875" width="9.140625" style="2"/>
    <col min="15876" max="15876" width="17.28515625" style="2" customWidth="1"/>
    <col min="15877" max="15877" width="12.5703125" style="2" customWidth="1"/>
    <col min="15878" max="15878" width="13" style="2" customWidth="1"/>
    <col min="15879" max="15879" width="15.7109375" style="2" customWidth="1"/>
    <col min="15880" max="15880" width="19.5703125" style="2" customWidth="1"/>
    <col min="15881" max="15882" width="17.42578125" style="2" customWidth="1"/>
    <col min="15883" max="15883" width="19.5703125" style="2" customWidth="1"/>
    <col min="15884" max="15884" width="15.85546875" style="2" customWidth="1"/>
    <col min="15885" max="15885" width="14.5703125" style="2" customWidth="1"/>
    <col min="15886" max="15888" width="0" style="2" hidden="1" customWidth="1"/>
    <col min="15889" max="16131" width="9.140625" style="2"/>
    <col min="16132" max="16132" width="17.28515625" style="2" customWidth="1"/>
    <col min="16133" max="16133" width="12.5703125" style="2" customWidth="1"/>
    <col min="16134" max="16134" width="13" style="2" customWidth="1"/>
    <col min="16135" max="16135" width="15.7109375" style="2" customWidth="1"/>
    <col min="16136" max="16136" width="19.5703125" style="2" customWidth="1"/>
    <col min="16137" max="16138" width="17.42578125" style="2" customWidth="1"/>
    <col min="16139" max="16139" width="19.5703125" style="2" customWidth="1"/>
    <col min="16140" max="16140" width="15.85546875" style="2" customWidth="1"/>
    <col min="16141" max="16141" width="14.5703125" style="2" customWidth="1"/>
    <col min="16142" max="16144" width="0" style="2" hidden="1" customWidth="1"/>
    <col min="16145" max="16384" width="9.140625" style="2"/>
  </cols>
  <sheetData>
    <row r="2" spans="1:19" ht="21" customHeight="1">
      <c r="A2" s="313" t="s">
        <v>0</v>
      </c>
      <c r="B2" s="313"/>
      <c r="C2" s="313"/>
      <c r="D2" s="313"/>
      <c r="E2" s="313"/>
      <c r="F2" s="313"/>
      <c r="G2" s="313"/>
      <c r="H2" s="313"/>
      <c r="I2" s="313"/>
      <c r="J2" s="313"/>
      <c r="K2" s="313"/>
      <c r="L2" s="313"/>
    </row>
    <row r="3" spans="1:19">
      <c r="A3" s="313"/>
      <c r="B3" s="313"/>
      <c r="C3" s="313"/>
      <c r="D3" s="313"/>
      <c r="E3" s="313"/>
      <c r="F3" s="313"/>
      <c r="G3" s="313"/>
      <c r="H3" s="313"/>
      <c r="I3" s="313"/>
      <c r="J3" s="313"/>
      <c r="K3" s="313"/>
      <c r="L3" s="313"/>
    </row>
    <row r="4" spans="1:19" ht="28.5">
      <c r="A4" s="314" t="s">
        <v>83</v>
      </c>
      <c r="B4" s="314"/>
      <c r="C4" s="314"/>
      <c r="D4" s="314"/>
      <c r="E4" s="314"/>
      <c r="F4" s="314"/>
      <c r="G4" s="314"/>
      <c r="H4" s="314"/>
      <c r="I4" s="314"/>
      <c r="J4" s="314"/>
      <c r="K4" s="314"/>
      <c r="L4" s="314"/>
      <c r="N4" s="2" t="s">
        <v>1</v>
      </c>
      <c r="O4" s="2" t="s">
        <v>2</v>
      </c>
    </row>
    <row r="5" spans="1:19" ht="36">
      <c r="A5" s="295" t="s">
        <v>3</v>
      </c>
      <c r="B5" s="306" t="s">
        <v>70</v>
      </c>
      <c r="C5" s="306" t="s">
        <v>69</v>
      </c>
      <c r="D5" s="306" t="s">
        <v>4</v>
      </c>
      <c r="E5" s="306" t="s">
        <v>5</v>
      </c>
      <c r="F5" s="306" t="s">
        <v>25</v>
      </c>
      <c r="G5" s="307" t="s">
        <v>85</v>
      </c>
      <c r="H5" s="306" t="s">
        <v>7</v>
      </c>
      <c r="I5" s="308" t="s">
        <v>8</v>
      </c>
      <c r="J5" s="309" t="s">
        <v>24</v>
      </c>
      <c r="K5" s="310" t="s">
        <v>10</v>
      </c>
      <c r="L5" s="308" t="s">
        <v>86</v>
      </c>
      <c r="N5" s="11">
        <v>3400</v>
      </c>
      <c r="O5" s="11">
        <v>12000</v>
      </c>
    </row>
    <row r="6" spans="1:19" s="62" customFormat="1" ht="18" customHeight="1">
      <c r="A6" s="294" t="s">
        <v>17</v>
      </c>
      <c r="B6" s="303">
        <v>2018</v>
      </c>
      <c r="C6" s="302" t="s">
        <v>81</v>
      </c>
      <c r="D6" s="297">
        <f>'Jan 18'!B8</f>
        <v>7.7</v>
      </c>
      <c r="E6" s="298">
        <f>'Jan 18'!C8</f>
        <v>16.8</v>
      </c>
      <c r="F6" s="297">
        <f>'Jan 18'!D8</f>
        <v>41.973752986857825</v>
      </c>
      <c r="G6" s="299">
        <f>'Jan 18'!E8</f>
        <v>112422.5</v>
      </c>
      <c r="H6" s="299">
        <f>'Jan 18'!F8</f>
        <v>75084</v>
      </c>
      <c r="I6" s="299">
        <f>'Jan 18'!G8</f>
        <v>1947</v>
      </c>
      <c r="J6" s="299">
        <v>0</v>
      </c>
      <c r="K6" s="300">
        <f t="shared" ref="K6:K37" si="0">(H6*3500)+(I6*13000)+(J6*18000)</f>
        <v>288105000</v>
      </c>
      <c r="L6" s="300">
        <f t="shared" ref="L6:L37" si="1">K6/G6</f>
        <v>2562.6987480264183</v>
      </c>
      <c r="M6" s="2"/>
      <c r="N6" s="2"/>
      <c r="O6" s="2"/>
      <c r="P6" s="2"/>
      <c r="Q6" s="2"/>
      <c r="R6" s="2"/>
      <c r="S6" s="2"/>
    </row>
    <row r="7" spans="1:19" ht="18" customHeight="1">
      <c r="A7" s="294" t="s">
        <v>17</v>
      </c>
      <c r="B7" s="303">
        <v>2018</v>
      </c>
      <c r="C7" s="302" t="s">
        <v>80</v>
      </c>
      <c r="D7" s="297">
        <f>'Feb 18'!B8</f>
        <v>7.8</v>
      </c>
      <c r="E7" s="298">
        <f>'Feb 18'!C8</f>
        <v>44.4</v>
      </c>
      <c r="F7" s="297">
        <f>'Feb 18'!D8</f>
        <v>141.10168650793651</v>
      </c>
      <c r="G7" s="299">
        <f>'Feb 18'!E8</f>
        <v>341353.2</v>
      </c>
      <c r="H7" s="299">
        <f>'Feb 18'!F8</f>
        <v>108600</v>
      </c>
      <c r="I7" s="299">
        <f>'Feb 18'!G8</f>
        <v>471</v>
      </c>
      <c r="J7" s="299">
        <v>0</v>
      </c>
      <c r="K7" s="300">
        <f t="shared" si="0"/>
        <v>386223000</v>
      </c>
      <c r="L7" s="300">
        <f t="shared" si="1"/>
        <v>1131.4468415705492</v>
      </c>
    </row>
    <row r="8" spans="1:19" ht="18" customHeight="1">
      <c r="A8" s="294" t="s">
        <v>17</v>
      </c>
      <c r="B8" s="303">
        <v>2018</v>
      </c>
      <c r="C8" s="302" t="s">
        <v>79</v>
      </c>
      <c r="D8" s="297">
        <f>'Mar 18'!B8</f>
        <v>8.6</v>
      </c>
      <c r="E8" s="298">
        <f>'Mar 18'!C8</f>
        <v>42.3</v>
      </c>
      <c r="F8" s="297">
        <f>'Mar 18'!D8</f>
        <v>62.118627621599664</v>
      </c>
      <c r="G8" s="299">
        <f>'Mar 18'!E8</f>
        <v>166378.53222169253</v>
      </c>
      <c r="H8" s="299">
        <f>'Mar 18'!F8</f>
        <v>78130</v>
      </c>
      <c r="I8" s="299">
        <f>'Mar 18'!G8</f>
        <v>1220</v>
      </c>
      <c r="J8" s="299">
        <v>0</v>
      </c>
      <c r="K8" s="300">
        <f t="shared" si="0"/>
        <v>289315000</v>
      </c>
      <c r="L8" s="300">
        <f t="shared" si="1"/>
        <v>1738.8962153753089</v>
      </c>
    </row>
    <row r="9" spans="1:19" ht="18" customHeight="1">
      <c r="A9" s="294" t="s">
        <v>17</v>
      </c>
      <c r="B9" s="303">
        <v>2018</v>
      </c>
      <c r="C9" s="302" t="s">
        <v>78</v>
      </c>
      <c r="D9" s="297">
        <f>'Apr 18'!B8</f>
        <v>8.1999999999999993</v>
      </c>
      <c r="E9" s="298">
        <f>'Apr 18'!C8</f>
        <v>27.7</v>
      </c>
      <c r="F9" s="297">
        <f>'Apr 18'!D8</f>
        <v>76.40427035518961</v>
      </c>
      <c r="G9" s="299">
        <f>'Apr 18'!E8</f>
        <v>198039.86876065147</v>
      </c>
      <c r="H9" s="299">
        <f>'Apr 18'!F8</f>
        <v>58700</v>
      </c>
      <c r="I9" s="299">
        <f>'Apr 18'!G8</f>
        <v>340</v>
      </c>
      <c r="J9" s="299">
        <v>0</v>
      </c>
      <c r="K9" s="300">
        <f t="shared" si="0"/>
        <v>209870000</v>
      </c>
      <c r="L9" s="300">
        <f t="shared" si="1"/>
        <v>1059.7361092661915</v>
      </c>
    </row>
    <row r="10" spans="1:19" ht="18" customHeight="1">
      <c r="A10" s="294" t="s">
        <v>17</v>
      </c>
      <c r="B10" s="303">
        <v>2018</v>
      </c>
      <c r="C10" s="302" t="s">
        <v>77</v>
      </c>
      <c r="D10" s="297">
        <f>'Mei 18'!B8</f>
        <v>8.89</v>
      </c>
      <c r="E10" s="298">
        <f>'Mei 18'!C8</f>
        <v>10</v>
      </c>
      <c r="F10" s="297">
        <f>'Mei 18'!D8</f>
        <v>106.38888888888889</v>
      </c>
      <c r="G10" s="299">
        <f>'Mei 18'!E8</f>
        <v>284952</v>
      </c>
      <c r="H10" s="299">
        <f>'Mei 18'!F8</f>
        <v>77090</v>
      </c>
      <c r="I10" s="299">
        <f>'Mei 18'!G8</f>
        <v>1158</v>
      </c>
      <c r="J10" s="299">
        <v>0</v>
      </c>
      <c r="K10" s="300">
        <f t="shared" si="0"/>
        <v>284869000</v>
      </c>
      <c r="L10" s="300">
        <f t="shared" si="1"/>
        <v>999.70872287262421</v>
      </c>
    </row>
    <row r="11" spans="1:19" ht="18" customHeight="1">
      <c r="A11" s="294" t="s">
        <v>17</v>
      </c>
      <c r="B11" s="303">
        <v>2018</v>
      </c>
      <c r="C11" s="302" t="s">
        <v>76</v>
      </c>
      <c r="D11" s="297">
        <f>'Jun18'!B8</f>
        <v>8.7799999999999994</v>
      </c>
      <c r="E11" s="298">
        <f>'Jun18'!C8</f>
        <v>28.96</v>
      </c>
      <c r="F11" s="297">
        <f>'Jun18'!D8</f>
        <v>75.472222222222214</v>
      </c>
      <c r="G11" s="299">
        <f>'Jun18'!E8</f>
        <v>195623.99999999997</v>
      </c>
      <c r="H11" s="299">
        <f>'Jun18'!F8</f>
        <v>24053</v>
      </c>
      <c r="I11" s="299">
        <f>'Jun18'!G8</f>
        <v>13080</v>
      </c>
      <c r="J11" s="299">
        <v>0</v>
      </c>
      <c r="K11" s="300">
        <f t="shared" si="0"/>
        <v>254225500</v>
      </c>
      <c r="L11" s="300">
        <f t="shared" si="1"/>
        <v>1299.5619146934939</v>
      </c>
    </row>
    <row r="12" spans="1:19" ht="18" customHeight="1">
      <c r="A12" s="294" t="s">
        <v>17</v>
      </c>
      <c r="B12" s="303">
        <v>2018</v>
      </c>
      <c r="C12" s="302" t="s">
        <v>75</v>
      </c>
      <c r="D12" s="297">
        <f>'Jul 18'!B8</f>
        <v>8.6999999999999993</v>
      </c>
      <c r="E12" s="298">
        <f>'Jul 18'!C8</f>
        <v>15.34</v>
      </c>
      <c r="F12" s="297">
        <f>'Jul 18'!D8</f>
        <v>85.690234936625217</v>
      </c>
      <c r="G12" s="299">
        <f>'Jul 18'!E8</f>
        <v>229512.72525425701</v>
      </c>
      <c r="H12" s="299">
        <f>'Jul 18'!F8</f>
        <v>30350</v>
      </c>
      <c r="I12" s="299">
        <f>'Jul 18'!G8</f>
        <v>22025</v>
      </c>
      <c r="J12" s="299">
        <v>0</v>
      </c>
      <c r="K12" s="300">
        <f t="shared" si="0"/>
        <v>392550000</v>
      </c>
      <c r="L12" s="300">
        <f t="shared" si="1"/>
        <v>1710.3626806100983</v>
      </c>
    </row>
    <row r="13" spans="1:19" ht="18" customHeight="1">
      <c r="A13" s="294" t="s">
        <v>17</v>
      </c>
      <c r="B13" s="303">
        <v>2018</v>
      </c>
      <c r="C13" s="302" t="s">
        <v>74</v>
      </c>
      <c r="D13" s="297">
        <f>'Agu 18'!B8</f>
        <v>7</v>
      </c>
      <c r="E13" s="298">
        <f>'Agu 18'!C8</f>
        <v>2</v>
      </c>
      <c r="F13" s="297">
        <f>'Agu 18'!D8</f>
        <v>85.690234936625217</v>
      </c>
      <c r="G13" s="299">
        <f>'Agu 18'!E8</f>
        <v>229512.72525425701</v>
      </c>
      <c r="H13" s="299">
        <f>'Agu 18'!F8</f>
        <v>45000</v>
      </c>
      <c r="I13" s="299">
        <f>'Agu 18'!G8</f>
        <v>18430</v>
      </c>
      <c r="J13" s="299">
        <v>0</v>
      </c>
      <c r="K13" s="300">
        <f t="shared" si="0"/>
        <v>397090000</v>
      </c>
      <c r="L13" s="300">
        <f t="shared" si="1"/>
        <v>1730.1437188726632</v>
      </c>
    </row>
    <row r="14" spans="1:19" ht="18" customHeight="1">
      <c r="A14" s="294" t="s">
        <v>17</v>
      </c>
      <c r="B14" s="303">
        <v>2018</v>
      </c>
      <c r="C14" s="302" t="s">
        <v>73</v>
      </c>
      <c r="D14" s="297">
        <f>'Sep 18'!B8</f>
        <v>7.27</v>
      </c>
      <c r="E14" s="298">
        <f>'Sep 18'!C8</f>
        <v>10</v>
      </c>
      <c r="F14" s="297">
        <f>'Sep 18'!D8</f>
        <v>71.751995995996353</v>
      </c>
      <c r="G14" s="299">
        <f>'Sep 18'!E8</f>
        <v>185981.17362162255</v>
      </c>
      <c r="H14" s="299">
        <f>'Sep 18'!F8</f>
        <v>14425</v>
      </c>
      <c r="I14" s="299">
        <f>'Sep 18'!G8</f>
        <v>22200</v>
      </c>
      <c r="J14" s="299">
        <v>0</v>
      </c>
      <c r="K14" s="300">
        <f t="shared" si="0"/>
        <v>339087500</v>
      </c>
      <c r="L14" s="300">
        <f t="shared" si="1"/>
        <v>1823.2356178688883</v>
      </c>
    </row>
    <row r="15" spans="1:19" ht="18" customHeight="1">
      <c r="A15" s="294" t="s">
        <v>17</v>
      </c>
      <c r="B15" s="303">
        <v>2018</v>
      </c>
      <c r="C15" s="302" t="s">
        <v>72</v>
      </c>
      <c r="D15" s="297">
        <f>'Okt 18'!B8</f>
        <v>7.5774193548387094</v>
      </c>
      <c r="E15" s="298">
        <f>'Okt 18'!C8</f>
        <v>20.903225806451612</v>
      </c>
      <c r="F15" s="297">
        <f>'Okt 18'!D8</f>
        <v>145.85886555802122</v>
      </c>
      <c r="G15" s="299">
        <f>'Okt 18'!E8</f>
        <v>390668.38551060401</v>
      </c>
      <c r="H15" s="299">
        <f>'Okt 18'!F8</f>
        <v>7575</v>
      </c>
      <c r="I15" s="299">
        <f>'Okt 18'!G8</f>
        <v>36860</v>
      </c>
      <c r="J15" s="299">
        <v>0</v>
      </c>
      <c r="K15" s="300">
        <f t="shared" si="0"/>
        <v>505692500</v>
      </c>
      <c r="L15" s="300">
        <f t="shared" si="1"/>
        <v>1294.4290317709208</v>
      </c>
    </row>
    <row r="16" spans="1:19" ht="18" customHeight="1">
      <c r="A16" s="294" t="s">
        <v>17</v>
      </c>
      <c r="B16" s="303">
        <v>2018</v>
      </c>
      <c r="C16" s="296" t="s">
        <v>71</v>
      </c>
      <c r="D16" s="297">
        <f>'Nop 18'!B8</f>
        <v>7.6</v>
      </c>
      <c r="E16" s="298">
        <f>'Nop 18'!C8</f>
        <v>26</v>
      </c>
      <c r="F16" s="297">
        <f>'Nop 18'!D8</f>
        <v>216.60768123247377</v>
      </c>
      <c r="G16" s="299">
        <f>'Nop 18'!E8</f>
        <v>561447.10975457204</v>
      </c>
      <c r="H16" s="299">
        <f>'Nop 18'!F8</f>
        <v>35300</v>
      </c>
      <c r="I16" s="299">
        <f>'Nop 18'!G8</f>
        <v>52400</v>
      </c>
      <c r="J16" s="299">
        <v>0</v>
      </c>
      <c r="K16" s="300">
        <f t="shared" si="0"/>
        <v>804750000</v>
      </c>
      <c r="L16" s="300">
        <f t="shared" si="1"/>
        <v>1433.3496174764957</v>
      </c>
    </row>
    <row r="17" spans="1:12" ht="18" customHeight="1">
      <c r="A17" s="294" t="s">
        <v>17</v>
      </c>
      <c r="B17" s="303">
        <v>2018</v>
      </c>
      <c r="C17" s="302" t="s">
        <v>82</v>
      </c>
      <c r="D17" s="297">
        <f>'Des 18'!B8</f>
        <v>7.15</v>
      </c>
      <c r="E17" s="298">
        <f>'Des 18'!C8</f>
        <v>32.25</v>
      </c>
      <c r="F17" s="297">
        <f>'Des 18'!D8</f>
        <v>106.77313829959044</v>
      </c>
      <c r="G17" s="299">
        <f>'Des 18'!E8</f>
        <v>285981.17362162302</v>
      </c>
      <c r="H17" s="299">
        <f>'Des 18'!F8</f>
        <v>13050</v>
      </c>
      <c r="I17" s="299">
        <f>'Des 18'!G8</f>
        <v>23557</v>
      </c>
      <c r="J17" s="299">
        <v>0</v>
      </c>
      <c r="K17" s="300">
        <f t="shared" si="0"/>
        <v>351916000</v>
      </c>
      <c r="L17" s="300">
        <f t="shared" si="1"/>
        <v>1230.5565277021146</v>
      </c>
    </row>
    <row r="18" spans="1:12" ht="18" customHeight="1">
      <c r="A18" s="294" t="s">
        <v>17</v>
      </c>
      <c r="B18" s="303">
        <v>2019</v>
      </c>
      <c r="C18" s="302" t="s">
        <v>81</v>
      </c>
      <c r="D18" s="297">
        <f>'Jan 19'!B8</f>
        <v>7.3</v>
      </c>
      <c r="E18" s="298">
        <f>'Jan 19'!C8</f>
        <v>34.799999999999997</v>
      </c>
      <c r="F18" s="297">
        <f>'Jan 19'!D8</f>
        <v>118.24555524954114</v>
      </c>
      <c r="G18" s="299">
        <f>'Jan 19'!E8</f>
        <v>316708.89518037101</v>
      </c>
      <c r="H18" s="299">
        <f>'Jan 19'!F8</f>
        <v>11275</v>
      </c>
      <c r="I18" s="299">
        <f>'Jan 19'!G8</f>
        <v>24840</v>
      </c>
      <c r="J18" s="299">
        <v>0</v>
      </c>
      <c r="K18" s="300">
        <f t="shared" si="0"/>
        <v>362382500</v>
      </c>
      <c r="L18" s="300">
        <f t="shared" si="1"/>
        <v>1144.2132049799773</v>
      </c>
    </row>
    <row r="19" spans="1:12" ht="18" customHeight="1">
      <c r="A19" s="294" t="s">
        <v>17</v>
      </c>
      <c r="B19" s="303">
        <v>2019</v>
      </c>
      <c r="C19" s="302" t="s">
        <v>80</v>
      </c>
      <c r="D19" s="297">
        <f>'Feb 19'!B8</f>
        <v>7.7142857142857135</v>
      </c>
      <c r="E19" s="298">
        <f>'Feb 19'!C8</f>
        <v>28.357142857142858</v>
      </c>
      <c r="F19" s="297">
        <f>'Feb 19'!D8</f>
        <v>50.67783672766015</v>
      </c>
      <c r="G19" s="299">
        <f>'Feb 19'!E8</f>
        <v>122599.82261155543</v>
      </c>
      <c r="H19" s="299">
        <f>'Feb 19'!F8</f>
        <v>14175</v>
      </c>
      <c r="I19" s="299">
        <f>'Feb 19'!G8</f>
        <v>11240</v>
      </c>
      <c r="J19" s="299">
        <v>0</v>
      </c>
      <c r="K19" s="300">
        <f t="shared" si="0"/>
        <v>195732500</v>
      </c>
      <c r="L19" s="300">
        <f t="shared" si="1"/>
        <v>1596.5153605495639</v>
      </c>
    </row>
    <row r="20" spans="1:12" ht="18" customHeight="1">
      <c r="A20" s="294" t="s">
        <v>17</v>
      </c>
      <c r="B20" s="303">
        <v>2019</v>
      </c>
      <c r="C20" s="302" t="s">
        <v>79</v>
      </c>
      <c r="D20" s="297">
        <f>'Mar 19'!B8</f>
        <v>7.5</v>
      </c>
      <c r="E20" s="298">
        <f>'Mar 19'!C8</f>
        <v>32.700000000000003</v>
      </c>
      <c r="F20" s="297">
        <f>'Mar 19'!D8</f>
        <v>75.495445041816012</v>
      </c>
      <c r="G20" s="299">
        <f>'Mar 19'!E8</f>
        <v>202207</v>
      </c>
      <c r="H20" s="299">
        <f>'Mar 19'!F8</f>
        <v>40450</v>
      </c>
      <c r="I20" s="299">
        <f>'Mar 19'!G8</f>
        <v>9600</v>
      </c>
      <c r="J20" s="299">
        <v>0</v>
      </c>
      <c r="K20" s="300">
        <f t="shared" si="0"/>
        <v>266375000</v>
      </c>
      <c r="L20" s="300">
        <f t="shared" si="1"/>
        <v>1317.338173258097</v>
      </c>
    </row>
    <row r="21" spans="1:12" ht="18" customHeight="1">
      <c r="A21" s="294" t="s">
        <v>17</v>
      </c>
      <c r="B21" s="303">
        <v>2019</v>
      </c>
      <c r="C21" s="302" t="s">
        <v>78</v>
      </c>
      <c r="D21" s="297">
        <f>'Apr 19'!B8</f>
        <v>7.4</v>
      </c>
      <c r="E21" s="298">
        <f>'Apr 19'!C8</f>
        <v>33.200000000000003</v>
      </c>
      <c r="F21" s="297">
        <f>'Apr 19'!D8</f>
        <v>81.648615430279648</v>
      </c>
      <c r="G21" s="299">
        <f>'Apr 19'!E8</f>
        <v>211633.21119528485</v>
      </c>
      <c r="H21" s="299">
        <f>'Apr 19'!F8</f>
        <v>50815</v>
      </c>
      <c r="I21" s="299">
        <f>'Apr 19'!G8</f>
        <v>800</v>
      </c>
      <c r="J21" s="299">
        <v>0</v>
      </c>
      <c r="K21" s="300">
        <f t="shared" si="0"/>
        <v>188252500</v>
      </c>
      <c r="L21" s="300">
        <f t="shared" si="1"/>
        <v>889.52248532622673</v>
      </c>
    </row>
    <row r="22" spans="1:12" ht="18" customHeight="1">
      <c r="A22" s="294" t="s">
        <v>17</v>
      </c>
      <c r="B22" s="303">
        <v>2019</v>
      </c>
      <c r="C22" s="302" t="s">
        <v>77</v>
      </c>
      <c r="D22" s="297">
        <f>'Mei 19'!B8</f>
        <v>7.3</v>
      </c>
      <c r="E22" s="298">
        <f>'Mei 19'!C8</f>
        <v>22.1</v>
      </c>
      <c r="F22" s="297">
        <f>'Mei 19'!D8</f>
        <v>112.8311678614098</v>
      </c>
      <c r="G22" s="299">
        <f>'Mei 19'!E8</f>
        <v>302207</v>
      </c>
      <c r="H22" s="299">
        <f>'Mei 19'!F8</f>
        <v>22325</v>
      </c>
      <c r="I22" s="299">
        <f>'Mei 19'!G8</f>
        <v>2200</v>
      </c>
      <c r="J22" s="299">
        <v>0</v>
      </c>
      <c r="K22" s="300">
        <f t="shared" si="0"/>
        <v>106737500</v>
      </c>
      <c r="L22" s="300">
        <f t="shared" si="1"/>
        <v>353.19334098813067</v>
      </c>
    </row>
    <row r="23" spans="1:12" ht="18" customHeight="1">
      <c r="A23" s="294" t="s">
        <v>17</v>
      </c>
      <c r="B23" s="303">
        <v>2019</v>
      </c>
      <c r="C23" s="302" t="s">
        <v>76</v>
      </c>
      <c r="D23" s="297">
        <f>'Jun 19'!B8</f>
        <v>7.5</v>
      </c>
      <c r="E23" s="298">
        <f>'Jun 19'!C8</f>
        <v>27</v>
      </c>
      <c r="F23" s="297">
        <f>'Jun 19'!D8</f>
        <v>57.713525671613802</v>
      </c>
      <c r="G23" s="299">
        <f>'Jun 19'!E8</f>
        <v>149593.45854082299</v>
      </c>
      <c r="H23" s="299">
        <f>'Jun 19'!F8</f>
        <v>16300</v>
      </c>
      <c r="I23" s="299">
        <f>'Jun 19'!G8</f>
        <v>3400</v>
      </c>
      <c r="J23" s="299">
        <v>0</v>
      </c>
      <c r="K23" s="300">
        <f t="shared" si="0"/>
        <v>101250000</v>
      </c>
      <c r="L23" s="300">
        <f t="shared" si="1"/>
        <v>676.83440831986377</v>
      </c>
    </row>
    <row r="24" spans="1:12" ht="18" customHeight="1">
      <c r="A24" s="294" t="s">
        <v>17</v>
      </c>
      <c r="B24" s="303">
        <v>2019</v>
      </c>
      <c r="C24" s="302" t="s">
        <v>75</v>
      </c>
      <c r="D24" s="297">
        <f>'Jul 19'!B8</f>
        <v>7.8129032258064521</v>
      </c>
      <c r="E24" s="298">
        <f>'Jul 19'!C8</f>
        <v>24.451612903225808</v>
      </c>
      <c r="F24" s="297">
        <f>'Jul 19'!D8</f>
        <v>48.225277488015905</v>
      </c>
      <c r="G24" s="299">
        <f>'Jul 19'!E8</f>
        <v>129166.58322390179</v>
      </c>
      <c r="H24" s="299">
        <f>'Jul 19'!F8</f>
        <v>1950</v>
      </c>
      <c r="I24" s="299">
        <f>'Jul 19'!G8</f>
        <v>1200</v>
      </c>
      <c r="J24" s="299">
        <v>0</v>
      </c>
      <c r="K24" s="300">
        <f t="shared" si="0"/>
        <v>22425000</v>
      </c>
      <c r="L24" s="300">
        <f t="shared" si="1"/>
        <v>173.6130153812905</v>
      </c>
    </row>
    <row r="25" spans="1:12" ht="18" customHeight="1">
      <c r="A25" s="294" t="s">
        <v>17</v>
      </c>
      <c r="B25" s="303">
        <v>2019</v>
      </c>
      <c r="C25" s="302" t="s">
        <v>74</v>
      </c>
      <c r="D25" s="297">
        <f>'Agu 19'!B8</f>
        <v>7.7</v>
      </c>
      <c r="E25" s="298">
        <f>'Agu 19'!C8</f>
        <v>27.8</v>
      </c>
      <c r="F25" s="297">
        <f>'Agu 19'!D8</f>
        <v>75.495445041816012</v>
      </c>
      <c r="G25" s="299">
        <f>'Agu 19'!E8</f>
        <v>202207</v>
      </c>
      <c r="H25" s="299">
        <f>'Agu 19'!F8</f>
        <v>5600</v>
      </c>
      <c r="I25" s="299">
        <f>'Agu 19'!G8</f>
        <v>3400</v>
      </c>
      <c r="J25" s="299">
        <v>0</v>
      </c>
      <c r="K25" s="300">
        <f t="shared" si="0"/>
        <v>63800000</v>
      </c>
      <c r="L25" s="300">
        <f t="shared" si="1"/>
        <v>315.51825604454842</v>
      </c>
    </row>
    <row r="26" spans="1:12" ht="18" customHeight="1">
      <c r="A26" s="294" t="s">
        <v>17</v>
      </c>
      <c r="B26" s="303">
        <v>2019</v>
      </c>
      <c r="C26" s="302" t="s">
        <v>73</v>
      </c>
      <c r="D26" s="297">
        <f>'Sep 19'!B8</f>
        <v>7.4699999999999989</v>
      </c>
      <c r="E26" s="298">
        <f>'Sep 19'!C8</f>
        <v>29.933333333333334</v>
      </c>
      <c r="F26" s="297">
        <f>'Sep 19'!D8</f>
        <v>2.4107534251338127</v>
      </c>
      <c r="G26" s="299">
        <f>'Sep 19'!E8</f>
        <v>6248.6728779468422</v>
      </c>
      <c r="H26" s="299">
        <f>'Sep 19'!F8</f>
        <v>45</v>
      </c>
      <c r="I26" s="299">
        <f>'Sep 19'!G8</f>
        <v>2600</v>
      </c>
      <c r="J26" s="299">
        <v>0</v>
      </c>
      <c r="K26" s="300">
        <f t="shared" si="0"/>
        <v>33957500</v>
      </c>
      <c r="L26" s="300">
        <f t="shared" si="1"/>
        <v>5434.3539281508338</v>
      </c>
    </row>
    <row r="27" spans="1:12" ht="18" customHeight="1">
      <c r="A27" s="294" t="s">
        <v>17</v>
      </c>
      <c r="B27" s="303">
        <v>2019</v>
      </c>
      <c r="C27" s="302" t="s">
        <v>72</v>
      </c>
      <c r="D27" s="297">
        <f>'Okt 19'!B9</f>
        <v>6.8</v>
      </c>
      <c r="E27" s="298">
        <f>'Okt 19'!C9</f>
        <v>20</v>
      </c>
      <c r="F27" s="297">
        <f>'Okt 19'!D9</f>
        <v>53.59020310633214</v>
      </c>
      <c r="G27" s="299">
        <f>'Okt 19'!E9</f>
        <v>143536</v>
      </c>
      <c r="H27" s="299">
        <f>'Okt 19'!F9</f>
        <v>4050</v>
      </c>
      <c r="I27" s="299">
        <f>'Okt 19'!G9</f>
        <v>0</v>
      </c>
      <c r="J27" s="299">
        <v>0</v>
      </c>
      <c r="K27" s="300">
        <f t="shared" si="0"/>
        <v>14175000</v>
      </c>
      <c r="L27" s="300">
        <f t="shared" si="1"/>
        <v>98.755712852524809</v>
      </c>
    </row>
    <row r="28" spans="1:12" ht="18" customHeight="1">
      <c r="A28" s="294" t="s">
        <v>17</v>
      </c>
      <c r="B28" s="303">
        <v>2019</v>
      </c>
      <c r="C28" s="296" t="s">
        <v>71</v>
      </c>
      <c r="D28" s="297">
        <f>'Nop 19'!B8</f>
        <v>6.6</v>
      </c>
      <c r="E28" s="297">
        <f>'Nop 19'!C8</f>
        <v>19</v>
      </c>
      <c r="F28" s="297">
        <f>'Nop 19'!D8</f>
        <v>58.506944444444443</v>
      </c>
      <c r="G28" s="299">
        <f>'Nop 19'!E8</f>
        <v>151650</v>
      </c>
      <c r="H28" s="299">
        <f>'Nop 19'!F8</f>
        <v>2738</v>
      </c>
      <c r="I28" s="299">
        <f>'Nop 19'!G8</f>
        <v>200</v>
      </c>
      <c r="J28" s="299">
        <v>0</v>
      </c>
      <c r="K28" s="300">
        <f t="shared" si="0"/>
        <v>12183000</v>
      </c>
      <c r="L28" s="300">
        <f t="shared" si="1"/>
        <v>80.336300692383773</v>
      </c>
    </row>
    <row r="29" spans="1:12" ht="15.75">
      <c r="A29" s="294" t="s">
        <v>17</v>
      </c>
      <c r="B29" s="303">
        <v>2019</v>
      </c>
      <c r="C29" s="302" t="s">
        <v>82</v>
      </c>
      <c r="D29" s="297">
        <f>'Des 19'!B8</f>
        <v>7.1</v>
      </c>
      <c r="E29" s="297">
        <f>'Des 19'!C8</f>
        <v>20</v>
      </c>
      <c r="F29" s="297">
        <f>'Des 19'!D8</f>
        <v>64.40412186379929</v>
      </c>
      <c r="G29" s="299">
        <f>'Des 19'!E8</f>
        <v>172500</v>
      </c>
      <c r="H29" s="299">
        <f>'Des 19'!F8</f>
        <v>2575</v>
      </c>
      <c r="I29" s="299">
        <f>'Des 19'!G8</f>
        <v>200</v>
      </c>
      <c r="J29" s="299">
        <f>'Des 19'!H8</f>
        <v>675</v>
      </c>
      <c r="K29" s="300">
        <f t="shared" si="0"/>
        <v>23762500</v>
      </c>
      <c r="L29" s="300">
        <f t="shared" si="1"/>
        <v>137.75362318840581</v>
      </c>
    </row>
    <row r="30" spans="1:12" ht="15.75">
      <c r="A30" s="294" t="s">
        <v>17</v>
      </c>
      <c r="B30" s="303">
        <v>2020</v>
      </c>
      <c r="C30" s="302" t="s">
        <v>81</v>
      </c>
      <c r="D30" s="297">
        <f>'Jan 20'!B8</f>
        <v>6.7</v>
      </c>
      <c r="E30" s="298">
        <f>'Jan 20'!C8</f>
        <v>14</v>
      </c>
      <c r="F30" s="297">
        <f>'Jan 20'!D8</f>
        <v>4.6669653524492238</v>
      </c>
      <c r="G30" s="299">
        <f>'Jan 20'!E8</f>
        <v>12500</v>
      </c>
      <c r="H30" s="299">
        <f>'Jan 20'!F8</f>
        <v>0</v>
      </c>
      <c r="I30" s="299">
        <f>'Jan 20'!G8</f>
        <v>0</v>
      </c>
      <c r="J30" s="299">
        <f>'Jan 20'!H8</f>
        <v>250</v>
      </c>
      <c r="K30" s="300">
        <f t="shared" si="0"/>
        <v>4500000</v>
      </c>
      <c r="L30" s="300">
        <f t="shared" si="1"/>
        <v>360</v>
      </c>
    </row>
    <row r="31" spans="1:12" ht="15.75">
      <c r="A31" s="294" t="s">
        <v>17</v>
      </c>
      <c r="B31" s="303">
        <v>2020</v>
      </c>
      <c r="C31" s="302" t="s">
        <v>80</v>
      </c>
      <c r="D31" s="297">
        <f>'Feb 20'!B8</f>
        <v>6.1</v>
      </c>
      <c r="E31" s="298">
        <f>'Feb 20'!C8</f>
        <v>20</v>
      </c>
      <c r="F31" s="297">
        <f>'Feb 20'!D8</f>
        <v>20.953065134099617</v>
      </c>
      <c r="G31" s="299">
        <f>'Feb 20'!E8</f>
        <v>52500</v>
      </c>
      <c r="H31" s="299">
        <f>'Feb 20'!F8</f>
        <v>0</v>
      </c>
      <c r="I31" s="299">
        <f>'Feb 20'!G8</f>
        <v>0</v>
      </c>
      <c r="J31" s="299">
        <f>'Feb 20'!H8</f>
        <v>1050</v>
      </c>
      <c r="K31" s="300">
        <f t="shared" si="0"/>
        <v>18900000</v>
      </c>
      <c r="L31" s="300">
        <f t="shared" si="1"/>
        <v>360</v>
      </c>
    </row>
    <row r="32" spans="1:12" ht="15.75">
      <c r="A32" s="294" t="s">
        <v>17</v>
      </c>
      <c r="B32" s="303">
        <v>2020</v>
      </c>
      <c r="C32" s="302" t="s">
        <v>79</v>
      </c>
      <c r="D32" s="297">
        <f>'Mar 20'!B8</f>
        <v>6.1806451612903217</v>
      </c>
      <c r="E32" s="298">
        <f>'Mar 20'!C8</f>
        <v>8.1612903225806459</v>
      </c>
      <c r="F32" s="297">
        <f>'Mar 20'!D8</f>
        <v>18.201164874551971</v>
      </c>
      <c r="G32" s="299">
        <f>'Mar 20'!E8</f>
        <v>48750</v>
      </c>
      <c r="H32" s="299">
        <f>'Mar 20'!F8</f>
        <v>0</v>
      </c>
      <c r="I32" s="299">
        <f>'Mar 20'!G8</f>
        <v>0</v>
      </c>
      <c r="J32" s="299">
        <f>'Mar 20'!H8</f>
        <v>975</v>
      </c>
      <c r="K32" s="300">
        <f t="shared" si="0"/>
        <v>17550000</v>
      </c>
      <c r="L32" s="300">
        <f t="shared" si="1"/>
        <v>360</v>
      </c>
    </row>
    <row r="33" spans="1:12" ht="15.75">
      <c r="A33" s="294" t="s">
        <v>17</v>
      </c>
      <c r="B33" s="303">
        <v>2020</v>
      </c>
      <c r="C33" s="302" t="s">
        <v>78</v>
      </c>
      <c r="D33" s="297">
        <f>'Apr 20'!B8</f>
        <v>6.1</v>
      </c>
      <c r="E33" s="298">
        <f>'Apr 20'!C8</f>
        <v>6.75</v>
      </c>
      <c r="F33" s="297">
        <f>'Apr 20'!D8</f>
        <v>10.28806712962963</v>
      </c>
      <c r="G33" s="299">
        <f>'Apr 20'!E8</f>
        <v>26666.67</v>
      </c>
      <c r="H33" s="299">
        <f>'Apr 20'!F8</f>
        <v>350</v>
      </c>
      <c r="I33" s="299">
        <f>'Apr 20'!G8</f>
        <v>0</v>
      </c>
      <c r="J33" s="299">
        <f>'Apr 20'!H8</f>
        <v>50</v>
      </c>
      <c r="K33" s="300">
        <f t="shared" si="0"/>
        <v>2125000</v>
      </c>
      <c r="L33" s="300">
        <f t="shared" si="1"/>
        <v>79.687490039063746</v>
      </c>
    </row>
    <row r="34" spans="1:12" ht="15.75">
      <c r="A34" s="294" t="s">
        <v>17</v>
      </c>
      <c r="B34" s="303">
        <v>2020</v>
      </c>
      <c r="C34" s="302" t="s">
        <v>77</v>
      </c>
      <c r="D34" s="297">
        <f>'Mei 20'!B8</f>
        <v>6.7129032258064516</v>
      </c>
      <c r="E34" s="298">
        <f>'Mei 20'!C8</f>
        <v>14</v>
      </c>
      <c r="F34" s="297">
        <f>'Mei 20'!D8</f>
        <v>22.401433691756271</v>
      </c>
      <c r="G34" s="299">
        <f>'Mei 20'!E8</f>
        <v>60000</v>
      </c>
      <c r="H34" s="299">
        <f>'Mei 20'!F8</f>
        <v>1200</v>
      </c>
      <c r="I34" s="299">
        <f>'Mei 20'!G8</f>
        <v>0</v>
      </c>
      <c r="J34" s="299">
        <f>'Mei 20'!H8</f>
        <v>0</v>
      </c>
      <c r="K34" s="300">
        <f t="shared" si="0"/>
        <v>4200000</v>
      </c>
      <c r="L34" s="300">
        <f t="shared" si="1"/>
        <v>70</v>
      </c>
    </row>
    <row r="35" spans="1:12" ht="15.75">
      <c r="A35" s="294" t="s">
        <v>17</v>
      </c>
      <c r="B35" s="303">
        <v>2020</v>
      </c>
      <c r="C35" s="302" t="s">
        <v>76</v>
      </c>
      <c r="D35" s="297">
        <f>'Juni 20'!B8</f>
        <v>6.8</v>
      </c>
      <c r="E35" s="298">
        <f>'Juni 20'!C8</f>
        <v>14</v>
      </c>
      <c r="F35" s="297">
        <f>'Juni 20'!D8</f>
        <v>17.536475869809202</v>
      </c>
      <c r="G35" s="299">
        <f>'Juni 20'!E8</f>
        <v>45454.545454545456</v>
      </c>
      <c r="H35" s="299">
        <f>'Juni 20'!F8</f>
        <v>0</v>
      </c>
      <c r="I35" s="299">
        <f>'Juni 20'!G8</f>
        <v>0</v>
      </c>
      <c r="J35" s="299">
        <f>'Juni 20'!H8</f>
        <v>300</v>
      </c>
      <c r="K35" s="300">
        <f t="shared" si="0"/>
        <v>5400000</v>
      </c>
      <c r="L35" s="300">
        <f t="shared" si="1"/>
        <v>118.8</v>
      </c>
    </row>
    <row r="36" spans="1:12" ht="15.75">
      <c r="A36" s="294" t="s">
        <v>17</v>
      </c>
      <c r="B36" s="303">
        <v>2020</v>
      </c>
      <c r="C36" s="302" t="s">
        <v>75</v>
      </c>
      <c r="D36" s="297">
        <f>'Juli 20'!B8</f>
        <v>7</v>
      </c>
      <c r="E36" s="298">
        <f>'Juli 20'!C8</f>
        <v>24</v>
      </c>
      <c r="F36" s="297">
        <f>'Juli 20'!D8</f>
        <v>1.1221102150537634</v>
      </c>
      <c r="G36" s="299">
        <f>'Juli 20'!E8</f>
        <v>3005.46</v>
      </c>
      <c r="H36" s="299">
        <f>'Juli 20'!F8</f>
        <v>75</v>
      </c>
      <c r="I36" s="299">
        <f>'Juli 20'!G8</f>
        <v>0</v>
      </c>
      <c r="J36" s="299">
        <f>'Juli 20'!H8</f>
        <v>0</v>
      </c>
      <c r="K36" s="300">
        <f t="shared" si="0"/>
        <v>262500</v>
      </c>
      <c r="L36" s="300">
        <f t="shared" si="1"/>
        <v>87.341039308458605</v>
      </c>
    </row>
    <row r="37" spans="1:12" ht="15.75">
      <c r="A37" s="294" t="s">
        <v>17</v>
      </c>
      <c r="B37" s="303">
        <v>2020</v>
      </c>
      <c r="C37" s="302" t="s">
        <v>74</v>
      </c>
      <c r="D37" s="297">
        <f>'Agu 20'!B8</f>
        <v>7.2</v>
      </c>
      <c r="E37" s="298">
        <f>'Agu 20'!C8</f>
        <v>18</v>
      </c>
      <c r="F37" s="297">
        <f>'Agu 20'!D8</f>
        <v>2.4022401433691756</v>
      </c>
      <c r="G37" s="299">
        <f>'Agu 20'!E8</f>
        <v>6434.16</v>
      </c>
      <c r="H37" s="299">
        <f>'Agu 20'!F8</f>
        <v>150</v>
      </c>
      <c r="I37" s="299">
        <f>'Agu 20'!G8</f>
        <v>0</v>
      </c>
      <c r="J37" s="299">
        <f>'Agu 20'!H8</f>
        <v>650</v>
      </c>
      <c r="K37" s="300">
        <f t="shared" si="0"/>
        <v>12225000</v>
      </c>
      <c r="L37" s="300">
        <f t="shared" si="1"/>
        <v>1900.0149203625649</v>
      </c>
    </row>
    <row r="38" spans="1:12" ht="15.75">
      <c r="A38" s="294" t="s">
        <v>17</v>
      </c>
      <c r="B38" s="303">
        <v>2020</v>
      </c>
      <c r="C38" s="302" t="s">
        <v>73</v>
      </c>
      <c r="D38" s="297">
        <f>'Sep 20'!B6</f>
        <v>7.1</v>
      </c>
      <c r="E38" s="298">
        <f>'Sep 20'!C6</f>
        <v>20</v>
      </c>
      <c r="F38" s="297">
        <f>'Sep 20'!D6</f>
        <v>5.3475021600077106</v>
      </c>
      <c r="G38" s="299">
        <f>'Sep 20'!E6</f>
        <v>8513.2234387322751</v>
      </c>
      <c r="H38" s="299">
        <f>'Sep 20'!F6</f>
        <v>125</v>
      </c>
      <c r="I38" s="299">
        <f>'Sep 20'!G6</f>
        <v>0</v>
      </c>
      <c r="J38" s="299">
        <f>'Sep 20'!H6</f>
        <v>150</v>
      </c>
      <c r="K38" s="300">
        <f t="shared" ref="K38:K64" si="2">(H38*3500)+(I38*13000)+(J38*18000)</f>
        <v>3137500</v>
      </c>
      <c r="L38" s="300">
        <f t="shared" ref="L38:L65" si="3">K38/G38</f>
        <v>368.54430317492205</v>
      </c>
    </row>
    <row r="39" spans="1:12" ht="15.75">
      <c r="A39" s="294" t="s">
        <v>17</v>
      </c>
      <c r="B39" s="303">
        <v>2020</v>
      </c>
      <c r="C39" s="302" t="s">
        <v>72</v>
      </c>
      <c r="D39" s="297">
        <f>'Okt 20'!B6</f>
        <v>6.4928571428571411</v>
      </c>
      <c r="E39" s="298">
        <f>'Okt 20'!C6</f>
        <v>12.892857142857142</v>
      </c>
      <c r="F39" s="297">
        <f>'Okt 20'!D6</f>
        <v>4.4861708458878189</v>
      </c>
      <c r="G39" s="299">
        <f>'Okt 20'!E6</f>
        <v>12015.759993625934</v>
      </c>
      <c r="H39" s="299">
        <f>'Okt 20'!F6</f>
        <v>1475</v>
      </c>
      <c r="I39" s="299">
        <f>'Okt 20'!G6</f>
        <v>0</v>
      </c>
      <c r="J39" s="299">
        <f>'Okt 20'!H6</f>
        <v>150</v>
      </c>
      <c r="K39" s="300">
        <f t="shared" si="2"/>
        <v>7862500</v>
      </c>
      <c r="L39" s="300">
        <f t="shared" si="3"/>
        <v>654.34895538616479</v>
      </c>
    </row>
    <row r="40" spans="1:12" ht="15.75">
      <c r="A40" s="294" t="s">
        <v>17</v>
      </c>
      <c r="B40" s="303">
        <v>2020</v>
      </c>
      <c r="C40" s="296" t="s">
        <v>71</v>
      </c>
      <c r="D40" s="297">
        <f>'Nop 20'!B6</f>
        <v>6.54</v>
      </c>
      <c r="E40" s="298">
        <f>'Nop 20'!C6</f>
        <v>15.59</v>
      </c>
      <c r="F40" s="297">
        <f>'Nop 20'!D6</f>
        <v>3.6784570026634098</v>
      </c>
      <c r="G40" s="299">
        <f>'Nop 20'!E6</f>
        <v>9534.5605509035595</v>
      </c>
      <c r="H40" s="299">
        <f>'Nop 20'!F6</f>
        <v>400</v>
      </c>
      <c r="I40" s="299">
        <f>'Nop 20'!G6</f>
        <v>0</v>
      </c>
      <c r="J40" s="299">
        <f>'Nop 20'!H6</f>
        <v>75</v>
      </c>
      <c r="K40" s="300">
        <f t="shared" si="2"/>
        <v>2750000</v>
      </c>
      <c r="L40" s="300">
        <f t="shared" si="3"/>
        <v>288.42440984229643</v>
      </c>
    </row>
    <row r="41" spans="1:12" ht="15.75">
      <c r="A41" s="294" t="s">
        <v>17</v>
      </c>
      <c r="B41" s="303">
        <v>2020</v>
      </c>
      <c r="C41" s="302" t="s">
        <v>82</v>
      </c>
      <c r="D41" s="297">
        <f>'Des 20'!B6</f>
        <v>6.54</v>
      </c>
      <c r="E41" s="298">
        <f>'Des 20'!C6</f>
        <v>15.59</v>
      </c>
      <c r="F41" s="297">
        <f>'Des 20'!D6</f>
        <v>3.559797099351687</v>
      </c>
      <c r="G41" s="299">
        <f>'Des 20'!E6</f>
        <v>9534.5605509035595</v>
      </c>
      <c r="H41" s="299">
        <f>'Des 20'!F6</f>
        <v>400</v>
      </c>
      <c r="I41" s="299">
        <f>'Des 20'!G6</f>
        <v>0</v>
      </c>
      <c r="J41" s="299">
        <f>'Des 20'!H6</f>
        <v>75</v>
      </c>
      <c r="K41" s="300">
        <f t="shared" si="2"/>
        <v>2750000</v>
      </c>
      <c r="L41" s="300">
        <f t="shared" si="3"/>
        <v>288.42440984229643</v>
      </c>
    </row>
    <row r="42" spans="1:12" ht="15.75">
      <c r="A42" s="294" t="s">
        <v>17</v>
      </c>
      <c r="B42" s="296">
        <v>2021</v>
      </c>
      <c r="C42" s="302" t="s">
        <v>81</v>
      </c>
      <c r="D42" s="297">
        <f>'Jan 21'!B6</f>
        <v>6.2451612903225797</v>
      </c>
      <c r="E42" s="298">
        <f>'Jan 21'!C6</f>
        <v>20.129032258064516</v>
      </c>
      <c r="F42" s="297">
        <f>'Jan 21'!D6</f>
        <v>5.428639141301332</v>
      </c>
      <c r="G42" s="299">
        <f>'Jan 21'!E6</f>
        <v>14540.067076061487</v>
      </c>
      <c r="H42" s="299">
        <f>'Jan 21'!F6</f>
        <v>175</v>
      </c>
      <c r="I42" s="299">
        <f>'Jan 21'!G6</f>
        <v>0</v>
      </c>
      <c r="J42" s="299">
        <f>'Jan 21'!H6</f>
        <v>100</v>
      </c>
      <c r="K42" s="300">
        <f t="shared" si="2"/>
        <v>2412500</v>
      </c>
      <c r="L42" s="300">
        <f t="shared" si="3"/>
        <v>165.92083017085238</v>
      </c>
    </row>
    <row r="43" spans="1:12" ht="15.75">
      <c r="A43" s="294" t="s">
        <v>17</v>
      </c>
      <c r="B43" s="296">
        <v>2021</v>
      </c>
      <c r="C43" s="302" t="s">
        <v>80</v>
      </c>
      <c r="D43" s="297">
        <f>'Feb 21'!B6</f>
        <v>6.4142857142857155</v>
      </c>
      <c r="E43" s="298">
        <f>'Feb 21'!C6</f>
        <v>10.964285714285714</v>
      </c>
      <c r="F43" s="297">
        <f>'Feb 21'!D6</f>
        <v>5.0927599173693627</v>
      </c>
      <c r="G43" s="299">
        <f>'Feb 21'!E6</f>
        <v>12320.404792099962</v>
      </c>
      <c r="H43" s="299">
        <f>'Feb 21'!F6</f>
        <v>225</v>
      </c>
      <c r="I43" s="299">
        <f>'Feb 21'!G6</f>
        <v>0</v>
      </c>
      <c r="J43" s="299">
        <f>'Feb 21'!H6</f>
        <v>200</v>
      </c>
      <c r="K43" s="300">
        <f t="shared" si="2"/>
        <v>4387500</v>
      </c>
      <c r="L43" s="300">
        <f t="shared" si="3"/>
        <v>356.11654600937578</v>
      </c>
    </row>
    <row r="44" spans="1:12" ht="15.75">
      <c r="A44" s="294" t="s">
        <v>17</v>
      </c>
      <c r="B44" s="296">
        <v>2021</v>
      </c>
      <c r="C44" s="302" t="s">
        <v>79</v>
      </c>
      <c r="D44" s="297">
        <f>'Mar 21'!B6</f>
        <v>6.241935483870968</v>
      </c>
      <c r="E44" s="298">
        <f>'Mar 21'!C6</f>
        <v>20.741935483870968</v>
      </c>
      <c r="F44" s="297">
        <f>'Mar 21'!D6</f>
        <v>10.841528795001487</v>
      </c>
      <c r="G44" s="299">
        <f>'Mar 21'!E6</f>
        <v>29037.950724531984</v>
      </c>
      <c r="H44" s="299">
        <f>'Mar 21'!F6</f>
        <v>0</v>
      </c>
      <c r="I44" s="299">
        <f>'Mar 21'!G6</f>
        <v>0</v>
      </c>
      <c r="J44" s="299">
        <f>'Mar 21'!H6</f>
        <v>250</v>
      </c>
      <c r="K44" s="300">
        <f t="shared" si="2"/>
        <v>4500000</v>
      </c>
      <c r="L44" s="300">
        <f t="shared" si="3"/>
        <v>154.96961347889774</v>
      </c>
    </row>
    <row r="45" spans="1:12" ht="15.75">
      <c r="A45" s="294" t="s">
        <v>17</v>
      </c>
      <c r="B45" s="296">
        <v>2021</v>
      </c>
      <c r="C45" s="302" t="s">
        <v>78</v>
      </c>
      <c r="D45" s="297">
        <f>'Apr 21'!B6</f>
        <v>6.9466666666666672</v>
      </c>
      <c r="E45" s="298">
        <f>'Apr 21'!C6</f>
        <v>7.1333333333333337</v>
      </c>
      <c r="F45" s="297">
        <f>'Apr 21'!D6</f>
        <v>5.2416385868792981</v>
      </c>
      <c r="G45" s="299">
        <f>'Apr 21'!E6</f>
        <v>13586.327217191141</v>
      </c>
      <c r="H45" s="299">
        <f>'Apr 21'!F6</f>
        <v>0</v>
      </c>
      <c r="I45" s="299">
        <f>'Apr 21'!G6</f>
        <v>0</v>
      </c>
      <c r="J45" s="299">
        <f>'Apr 21'!H6</f>
        <v>175</v>
      </c>
      <c r="K45" s="300">
        <f t="shared" si="2"/>
        <v>3150000</v>
      </c>
      <c r="L45" s="300">
        <f t="shared" si="3"/>
        <v>231.85073858770465</v>
      </c>
    </row>
    <row r="46" spans="1:12" ht="15.75">
      <c r="A46" s="294" t="s">
        <v>17</v>
      </c>
      <c r="B46" s="296">
        <v>2021</v>
      </c>
      <c r="C46" s="302" t="s">
        <v>77</v>
      </c>
      <c r="D46" s="297">
        <f>'Mei 21'!B6</f>
        <v>6.2161290322580642</v>
      </c>
      <c r="E46" s="298">
        <f>'Mei 21'!C6</f>
        <v>4.645161290322581</v>
      </c>
      <c r="F46" s="297">
        <f>'Mei 21'!D6</f>
        <v>1.7700643499578574</v>
      </c>
      <c r="G46" s="299">
        <f>'Mei 21'!E6</f>
        <v>4740.9403549271256</v>
      </c>
      <c r="H46" s="299">
        <f>'Mei 21'!F6</f>
        <v>0</v>
      </c>
      <c r="I46" s="299">
        <f>'Mei 21'!G6</f>
        <v>0</v>
      </c>
      <c r="J46" s="299">
        <f>'Mei 21'!H6</f>
        <v>125</v>
      </c>
      <c r="K46" s="300">
        <f t="shared" si="2"/>
        <v>2250000</v>
      </c>
      <c r="L46" s="300">
        <f t="shared" si="3"/>
        <v>474.58939188332931</v>
      </c>
    </row>
    <row r="47" spans="1:12" ht="15.75">
      <c r="A47" s="294" t="s">
        <v>17</v>
      </c>
      <c r="B47" s="296">
        <v>2021</v>
      </c>
      <c r="C47" s="302" t="s">
        <v>76</v>
      </c>
      <c r="D47" s="297">
        <f>'Jun 21'!B6</f>
        <v>6.9416666666666673</v>
      </c>
      <c r="E47" s="298">
        <f>'Jun 21'!C6</f>
        <v>2.5</v>
      </c>
      <c r="F47" s="297">
        <f>'Jun 21'!D6</f>
        <v>3.9526121961821903</v>
      </c>
      <c r="G47" s="299">
        <f>'Jun 21'!E6</f>
        <v>10245.170812504237</v>
      </c>
      <c r="H47" s="299">
        <f>'Jun 21'!F6</f>
        <v>0</v>
      </c>
      <c r="I47" s="299">
        <f>'Jun 21'!G6</f>
        <v>0</v>
      </c>
      <c r="J47" s="299">
        <f>'Jun 21'!H6</f>
        <v>100</v>
      </c>
      <c r="K47" s="300">
        <f t="shared" si="2"/>
        <v>1800000</v>
      </c>
      <c r="L47" s="300">
        <f t="shared" si="3"/>
        <v>175.69253191982889</v>
      </c>
    </row>
    <row r="48" spans="1:12" ht="15.75">
      <c r="A48" s="294" t="s">
        <v>17</v>
      </c>
      <c r="B48" s="296">
        <v>2021</v>
      </c>
      <c r="C48" s="302" t="s">
        <v>75</v>
      </c>
      <c r="D48" s="297">
        <f>'Jul 21'!B6</f>
        <v>6.9571428571428555</v>
      </c>
      <c r="E48" s="298">
        <f>'Jul 21'!C6</f>
        <v>7.4285714285714288</v>
      </c>
      <c r="F48" s="297">
        <f>'Jul 21'!D6</f>
        <v>1.5572615643414074</v>
      </c>
      <c r="G48" s="299">
        <f>'Jul 21'!E6</f>
        <v>4170.9693739320255</v>
      </c>
      <c r="H48" s="299">
        <f>'Jul 21'!F6</f>
        <v>0</v>
      </c>
      <c r="I48" s="299">
        <f>'Jul 21'!G6</f>
        <v>0</v>
      </c>
      <c r="J48" s="299">
        <f>'Jul 21'!H6</f>
        <v>125</v>
      </c>
      <c r="K48" s="300">
        <f t="shared" si="2"/>
        <v>2250000</v>
      </c>
      <c r="L48" s="300">
        <f t="shared" si="3"/>
        <v>539.44294438175086</v>
      </c>
    </row>
    <row r="49" spans="1:19" ht="15.75">
      <c r="A49" s="294" t="s">
        <v>17</v>
      </c>
      <c r="B49" s="296">
        <v>2021</v>
      </c>
      <c r="C49" s="302" t="s">
        <v>74</v>
      </c>
      <c r="D49" s="297">
        <f>'Agu 21'!B6</f>
        <v>6.8571428571428541</v>
      </c>
      <c r="E49" s="298">
        <f>'Agu 21'!C6</f>
        <v>2.225806451612903</v>
      </c>
      <c r="F49" s="297">
        <f>'Agu 21'!D6</f>
        <v>0.87385775102766061</v>
      </c>
      <c r="G49" s="299">
        <f>'Agu 21'!E6</f>
        <v>2340.5406003524863</v>
      </c>
      <c r="H49" s="299">
        <f>'Agu 21'!F6</f>
        <v>0</v>
      </c>
      <c r="I49" s="299">
        <f>'Agu 21'!G6</f>
        <v>0</v>
      </c>
      <c r="J49" s="299">
        <f>'Agu 21'!H6</f>
        <v>75</v>
      </c>
      <c r="K49" s="300">
        <f t="shared" si="2"/>
        <v>1350000</v>
      </c>
      <c r="L49" s="300">
        <f t="shared" si="3"/>
        <v>576.78982359745839</v>
      </c>
    </row>
    <row r="50" spans="1:19" ht="15.75">
      <c r="A50" s="294" t="s">
        <v>17</v>
      </c>
      <c r="B50" s="296">
        <v>2021</v>
      </c>
      <c r="C50" s="302" t="s">
        <v>73</v>
      </c>
      <c r="D50" s="297">
        <f>'Sep 21'!B6</f>
        <v>6.8350000000000009</v>
      </c>
      <c r="E50" s="298">
        <f>'Sep 21'!C6</f>
        <v>6.15</v>
      </c>
      <c r="F50" s="297">
        <f>'Sep 21'!D6</f>
        <v>1.4975789128172814</v>
      </c>
      <c r="G50" s="299">
        <f>'Sep 21'!E6</f>
        <v>3881.7245420223931</v>
      </c>
      <c r="H50" s="299">
        <f>'Sep 21'!F6</f>
        <v>0</v>
      </c>
      <c r="I50" s="299">
        <f>'Sep 21'!G6</f>
        <v>0</v>
      </c>
      <c r="J50" s="299">
        <f>'Sep 21'!H6</f>
        <v>125</v>
      </c>
      <c r="K50" s="300">
        <f t="shared" si="2"/>
        <v>2250000</v>
      </c>
      <c r="L50" s="300">
        <f t="shared" si="3"/>
        <v>579.63927518353523</v>
      </c>
    </row>
    <row r="51" spans="1:19" ht="15.75">
      <c r="A51" s="294" t="s">
        <v>17</v>
      </c>
      <c r="B51" s="296">
        <v>2021</v>
      </c>
      <c r="C51" s="302" t="s">
        <v>72</v>
      </c>
      <c r="D51" s="297">
        <f>'Okt 21'!B6</f>
        <v>6.95</v>
      </c>
      <c r="E51" s="298">
        <f>'Okt 21'!C6</f>
        <v>7.55</v>
      </c>
      <c r="F51" s="297">
        <f>'Okt 21'!D6</f>
        <v>0.6606668160095579</v>
      </c>
      <c r="G51" s="299">
        <f>'Okt 21'!E6</f>
        <v>1769.53</v>
      </c>
      <c r="H51" s="299">
        <f>'Okt 21'!F6</f>
        <v>0</v>
      </c>
      <c r="I51" s="299">
        <f>'Okt 21'!G6</f>
        <v>0</v>
      </c>
      <c r="J51" s="299">
        <f>'Okt 21'!H6</f>
        <v>25</v>
      </c>
      <c r="K51" s="300">
        <f t="shared" si="2"/>
        <v>450000</v>
      </c>
      <c r="L51" s="300">
        <f t="shared" si="3"/>
        <v>254.30481540296012</v>
      </c>
    </row>
    <row r="52" spans="1:19" ht="15.75">
      <c r="A52" s="294" t="s">
        <v>17</v>
      </c>
      <c r="B52" s="296">
        <v>2021</v>
      </c>
      <c r="C52" s="296" t="s">
        <v>71</v>
      </c>
      <c r="D52" s="297">
        <f>'Nop 21'!B6</f>
        <v>7.22</v>
      </c>
      <c r="E52" s="298">
        <f>'Nop 21'!C6</f>
        <v>11.166666666666666</v>
      </c>
      <c r="F52" s="297">
        <f>'Nop 21'!D6</f>
        <v>0.72301118827160493</v>
      </c>
      <c r="G52" s="299">
        <f>'Nop 21'!E6</f>
        <v>1874.0450000000001</v>
      </c>
      <c r="H52" s="299">
        <f>'Nop 21'!F6</f>
        <v>0</v>
      </c>
      <c r="I52" s="299">
        <f>'Nop 21'!G6</f>
        <v>0</v>
      </c>
      <c r="J52" s="299">
        <f>'Nop 21'!H6</f>
        <v>200</v>
      </c>
      <c r="K52" s="300">
        <f t="shared" si="2"/>
        <v>3600000</v>
      </c>
      <c r="L52" s="300">
        <f t="shared" si="3"/>
        <v>1920.978418341075</v>
      </c>
    </row>
    <row r="53" spans="1:19" ht="15.75">
      <c r="A53" s="294" t="s">
        <v>17</v>
      </c>
      <c r="B53" s="296">
        <v>2021</v>
      </c>
      <c r="C53" s="302" t="s">
        <v>82</v>
      </c>
      <c r="D53" s="297">
        <f>'Des 21'!B6</f>
        <v>6.89</v>
      </c>
      <c r="E53" s="298">
        <f>'Des 21'!C6</f>
        <v>7.14</v>
      </c>
      <c r="F53" s="297">
        <f>'Des 21'!D6</f>
        <v>28.116711469534049</v>
      </c>
      <c r="G53" s="299">
        <f>'Des 21'!E6</f>
        <v>75307.8</v>
      </c>
      <c r="H53" s="299">
        <f>'Des 21'!F6</f>
        <v>0</v>
      </c>
      <c r="I53" s="299">
        <f>'Des 21'!G6</f>
        <v>0</v>
      </c>
      <c r="J53" s="299">
        <f>'Des 21'!H6</f>
        <v>50</v>
      </c>
      <c r="K53" s="300">
        <f t="shared" si="2"/>
        <v>900000</v>
      </c>
      <c r="L53" s="300">
        <f t="shared" si="3"/>
        <v>11.950953287707248</v>
      </c>
    </row>
    <row r="54" spans="1:19" ht="15.75">
      <c r="A54" s="294" t="s">
        <v>17</v>
      </c>
      <c r="B54" s="296">
        <v>2022</v>
      </c>
      <c r="C54" s="301" t="s">
        <v>81</v>
      </c>
      <c r="D54" s="297">
        <f>'Jan 22'!B6</f>
        <v>7.0347826086956529</v>
      </c>
      <c r="E54" s="298">
        <f>'Jan 22'!C6</f>
        <v>10.652173913043478</v>
      </c>
      <c r="F54" s="297">
        <f>'Jan 22'!D6</f>
        <v>1.4381694814696133</v>
      </c>
      <c r="G54" s="299">
        <f>'Jan 22'!E6</f>
        <v>3851.9931391682121</v>
      </c>
      <c r="H54" s="299">
        <f>'Jan 22'!F6</f>
        <v>0</v>
      </c>
      <c r="I54" s="299">
        <f>'Jan 22'!G6</f>
        <v>0</v>
      </c>
      <c r="J54" s="299">
        <f>'Jan 22'!H6</f>
        <v>175</v>
      </c>
      <c r="K54" s="300">
        <f t="shared" si="2"/>
        <v>3150000</v>
      </c>
      <c r="L54" s="300">
        <f t="shared" si="3"/>
        <v>817.75846586274076</v>
      </c>
    </row>
    <row r="55" spans="1:19" ht="15.75">
      <c r="A55" s="294" t="s">
        <v>17</v>
      </c>
      <c r="B55" s="296">
        <v>2022</v>
      </c>
      <c r="C55" s="301" t="s">
        <v>80</v>
      </c>
      <c r="D55" s="297">
        <f>'Feb 22'!B6</f>
        <v>7.0555555555555562</v>
      </c>
      <c r="E55" s="298">
        <f>'Feb 22'!C6</f>
        <v>11.111111111111111</v>
      </c>
      <c r="F55" s="297">
        <f>'Feb 22'!D6</f>
        <v>1.1035005084873803</v>
      </c>
      <c r="G55" s="299">
        <f>'Feb 22'!E6</f>
        <v>2669.5884301326705</v>
      </c>
      <c r="H55" s="299">
        <f>'Feb 22'!F6</f>
        <v>0</v>
      </c>
      <c r="I55" s="299">
        <f>'Feb 22'!G6</f>
        <v>0</v>
      </c>
      <c r="J55" s="299">
        <f>'Feb 22'!H6</f>
        <v>325</v>
      </c>
      <c r="K55" s="300">
        <f t="shared" si="2"/>
        <v>5850000</v>
      </c>
      <c r="L55" s="300">
        <f t="shared" si="3"/>
        <v>2191.3490236805051</v>
      </c>
    </row>
    <row r="56" spans="1:19" ht="15.75">
      <c r="A56" s="294" t="s">
        <v>17</v>
      </c>
      <c r="B56" s="296">
        <v>2022</v>
      </c>
      <c r="C56" s="301" t="s">
        <v>79</v>
      </c>
      <c r="D56" s="297">
        <f>'Mar 22'!B6</f>
        <v>6.8684210526315779</v>
      </c>
      <c r="E56" s="298">
        <f>'Mar 22'!C6</f>
        <v>18.578947368421051</v>
      </c>
      <c r="F56" s="297">
        <f>'Mar 22'!D6</f>
        <v>5.5391757168288294</v>
      </c>
      <c r="G56" s="299">
        <f>'Mar 22'!E6</f>
        <v>14836.128239954336</v>
      </c>
      <c r="H56" s="299">
        <f>'Mar 22'!F6</f>
        <v>0</v>
      </c>
      <c r="I56" s="299">
        <f>'Mar 22'!G6</f>
        <v>0</v>
      </c>
      <c r="J56" s="299">
        <f>'Mar 22'!H6</f>
        <v>50</v>
      </c>
      <c r="K56" s="300">
        <f t="shared" si="2"/>
        <v>900000</v>
      </c>
      <c r="L56" s="300">
        <f t="shared" si="3"/>
        <v>60.662727191603871</v>
      </c>
    </row>
    <row r="57" spans="1:19" ht="15.75">
      <c r="A57" s="294" t="s">
        <v>17</v>
      </c>
      <c r="B57" s="296">
        <v>2022</v>
      </c>
      <c r="C57" s="301" t="s">
        <v>78</v>
      </c>
      <c r="D57" s="297">
        <f>'Apr 22'!B6</f>
        <v>7</v>
      </c>
      <c r="E57" s="298">
        <f>'Apr 22'!C6</f>
        <v>15.6</v>
      </c>
      <c r="F57" s="297">
        <f>'Apr 22'!D6</f>
        <v>1.818395061728395</v>
      </c>
      <c r="G57" s="299">
        <f>'Apr 22'!E6</f>
        <v>6551.5139429999999</v>
      </c>
      <c r="H57" s="299">
        <f>'Apr 22'!F6</f>
        <v>0</v>
      </c>
      <c r="I57" s="299">
        <f>'Apr 22'!G6</f>
        <v>0</v>
      </c>
      <c r="J57" s="299">
        <f>'Apr 22'!H6</f>
        <v>0</v>
      </c>
      <c r="K57" s="300">
        <f t="shared" si="2"/>
        <v>0</v>
      </c>
      <c r="L57" s="300">
        <f t="shared" si="3"/>
        <v>0</v>
      </c>
    </row>
    <row r="58" spans="1:19" ht="15.75">
      <c r="A58" s="294" t="s">
        <v>17</v>
      </c>
      <c r="B58" s="296">
        <v>2022</v>
      </c>
      <c r="C58" s="301" t="s">
        <v>77</v>
      </c>
      <c r="D58" s="297">
        <f>'Mei 22'!B6</f>
        <v>6.9899999999999984</v>
      </c>
      <c r="E58" s="298">
        <f>'Mei 22'!C6</f>
        <v>8.1333333333333329</v>
      </c>
      <c r="F58" s="297">
        <f>'Mei 22'!D6</f>
        <v>1.75973715651135</v>
      </c>
      <c r="G58" s="299">
        <f>'Mei 22'!E6</f>
        <v>4781.7192291476849</v>
      </c>
      <c r="H58" s="299">
        <f>'Mei 22'!F6</f>
        <v>0</v>
      </c>
      <c r="I58" s="299">
        <f>'Mei 22'!G6</f>
        <v>0</v>
      </c>
      <c r="J58" s="299">
        <f>'Mei 22'!H6</f>
        <v>0</v>
      </c>
      <c r="K58" s="300">
        <f t="shared" si="2"/>
        <v>0</v>
      </c>
      <c r="L58" s="300">
        <f t="shared" si="3"/>
        <v>0</v>
      </c>
    </row>
    <row r="59" spans="1:19" ht="15.75">
      <c r="A59" s="294" t="s">
        <v>17</v>
      </c>
      <c r="B59" s="296">
        <v>2022</v>
      </c>
      <c r="C59" s="301" t="s">
        <v>76</v>
      </c>
      <c r="D59" s="297">
        <f>'Jun 22'!B6</f>
        <v>7.0346153846153836</v>
      </c>
      <c r="E59" s="298">
        <f>'Jun 22'!C6</f>
        <v>29.923076923076923</v>
      </c>
      <c r="F59" s="297">
        <f>'Jun 22'!D6</f>
        <v>3.3058853307959728</v>
      </c>
      <c r="G59" s="299">
        <f>'Jun 22'!E6</f>
        <v>8568.8547774231629</v>
      </c>
      <c r="H59" s="305">
        <f>'Jun 22'!F6</f>
        <v>0</v>
      </c>
      <c r="I59" s="305">
        <f>'Jun 22'!G6</f>
        <v>0</v>
      </c>
      <c r="J59" s="305">
        <f>'Jun 22'!H6</f>
        <v>0</v>
      </c>
      <c r="K59" s="300">
        <f t="shared" si="2"/>
        <v>0</v>
      </c>
      <c r="L59" s="300">
        <f t="shared" si="3"/>
        <v>0</v>
      </c>
    </row>
    <row r="60" spans="1:19" ht="15.75">
      <c r="A60" s="294" t="s">
        <v>17</v>
      </c>
      <c r="B60" s="296">
        <v>2022</v>
      </c>
      <c r="C60" s="301" t="s">
        <v>75</v>
      </c>
      <c r="D60" s="297">
        <f>'Jul 22'!B6</f>
        <v>7.01</v>
      </c>
      <c r="E60" s="298">
        <f>'Jul 22'!C6</f>
        <v>13.37</v>
      </c>
      <c r="F60" s="297">
        <f>'Jul 22'!D6</f>
        <v>3.0417349910394265</v>
      </c>
      <c r="G60" s="299">
        <f>'Jul 22'!E6</f>
        <v>8146.9830000000002</v>
      </c>
      <c r="H60" s="304">
        <v>0</v>
      </c>
      <c r="I60" s="304">
        <v>0</v>
      </c>
      <c r="J60" s="304">
        <v>0</v>
      </c>
      <c r="K60" s="300">
        <f t="shared" si="2"/>
        <v>0</v>
      </c>
      <c r="L60" s="300">
        <f t="shared" si="3"/>
        <v>0</v>
      </c>
    </row>
    <row r="61" spans="1:19" ht="15.75">
      <c r="A61" s="294" t="s">
        <v>17</v>
      </c>
      <c r="B61" s="296">
        <v>2022</v>
      </c>
      <c r="C61" s="301" t="s">
        <v>74</v>
      </c>
      <c r="D61" s="297">
        <f>'Agu 22'!B6</f>
        <v>7.0517241379310338</v>
      </c>
      <c r="E61" s="298">
        <f>'Agu 22'!C6</f>
        <v>13.896551724137931</v>
      </c>
      <c r="F61" s="297">
        <f>'Agu 22'!D6</f>
        <v>0.32015129449617069</v>
      </c>
      <c r="G61" s="299">
        <f>'Agu 22'!E6</f>
        <v>857.49322717854352</v>
      </c>
      <c r="H61" s="304">
        <v>0</v>
      </c>
      <c r="I61" s="304">
        <v>0</v>
      </c>
      <c r="J61" s="304">
        <v>0</v>
      </c>
      <c r="K61" s="300">
        <f t="shared" si="2"/>
        <v>0</v>
      </c>
      <c r="L61" s="300">
        <f t="shared" si="3"/>
        <v>0</v>
      </c>
    </row>
    <row r="62" spans="1:19" ht="15.75">
      <c r="A62" s="294" t="s">
        <v>17</v>
      </c>
      <c r="B62" s="296">
        <v>2022</v>
      </c>
      <c r="C62" s="301" t="s">
        <v>73</v>
      </c>
      <c r="D62" s="297">
        <f>'Sep 22'!B6</f>
        <v>6.9899999999999993</v>
      </c>
      <c r="E62" s="298">
        <f>'Sep 22'!C6</f>
        <v>13.666666666666666</v>
      </c>
      <c r="F62" s="297">
        <f>'Sep 22'!D6</f>
        <v>4.8852671123445983</v>
      </c>
      <c r="G62" s="299">
        <f>'Sep 22'!E6</f>
        <v>12662.6123551972</v>
      </c>
      <c r="H62" s="304">
        <v>0</v>
      </c>
      <c r="I62" s="304">
        <v>0</v>
      </c>
      <c r="J62" s="304">
        <v>0</v>
      </c>
      <c r="K62" s="300">
        <f t="shared" si="2"/>
        <v>0</v>
      </c>
      <c r="L62" s="300">
        <f t="shared" si="3"/>
        <v>0</v>
      </c>
    </row>
    <row r="63" spans="1:19" ht="15.75">
      <c r="A63" s="294" t="s">
        <v>17</v>
      </c>
      <c r="B63" s="296">
        <v>2022</v>
      </c>
      <c r="C63" s="301" t="s">
        <v>72</v>
      </c>
      <c r="D63" s="297">
        <f>'Okt 22'!B6</f>
        <v>6.9483870967741916</v>
      </c>
      <c r="E63" s="298">
        <f>'Okt 22'!C6</f>
        <v>14.96774193548387</v>
      </c>
      <c r="F63" s="297">
        <f>'Okt 22'!D6</f>
        <v>9.6682049841935118</v>
      </c>
      <c r="G63" s="299">
        <f>'Okt 22'!E6</f>
        <v>25895.320229663899</v>
      </c>
      <c r="H63" s="304">
        <v>0</v>
      </c>
      <c r="I63" s="304">
        <v>0</v>
      </c>
      <c r="J63" s="304">
        <v>0</v>
      </c>
      <c r="K63" s="300">
        <f t="shared" si="2"/>
        <v>0</v>
      </c>
      <c r="L63" s="300">
        <f t="shared" si="3"/>
        <v>0</v>
      </c>
      <c r="P63" s="42"/>
    </row>
    <row r="64" spans="1:19" ht="15.75">
      <c r="A64" s="294" t="s">
        <v>17</v>
      </c>
      <c r="B64" s="296">
        <v>2022</v>
      </c>
      <c r="C64" s="296" t="s">
        <v>71</v>
      </c>
      <c r="D64" s="297">
        <f>'Nop 22'!B6</f>
        <v>7.1400000000000006</v>
      </c>
      <c r="E64" s="298">
        <f>'Nop 22'!C6</f>
        <v>11.4</v>
      </c>
      <c r="F64" s="297">
        <f>'Nop 22'!D6</f>
        <v>0.60622243129037423</v>
      </c>
      <c r="G64" s="299">
        <f>'Nop 22'!E6</f>
        <v>1571.3285419046499</v>
      </c>
      <c r="H64" s="304">
        <v>0</v>
      </c>
      <c r="I64" s="304">
        <v>0</v>
      </c>
      <c r="J64" s="304">
        <v>0</v>
      </c>
      <c r="K64" s="300">
        <f t="shared" si="2"/>
        <v>0</v>
      </c>
      <c r="L64" s="300">
        <f t="shared" si="3"/>
        <v>0</v>
      </c>
      <c r="M64" s="59"/>
      <c r="N64" s="60"/>
      <c r="O64" s="60"/>
      <c r="P64" s="60"/>
      <c r="Q64" s="62"/>
      <c r="R64" s="59"/>
      <c r="S64" s="59"/>
    </row>
    <row r="65" spans="1:19" s="62" customFormat="1" ht="18" customHeight="1">
      <c r="A65" s="294" t="s">
        <v>17</v>
      </c>
      <c r="B65" s="296">
        <v>2022</v>
      </c>
      <c r="C65" s="296" t="s">
        <v>82</v>
      </c>
      <c r="D65" s="297">
        <f>'Des 22'!B66</f>
        <v>0</v>
      </c>
      <c r="E65" s="298">
        <f>'Des 22'!C66</f>
        <v>0</v>
      </c>
      <c r="F65" s="297">
        <f>'Des 22'!D66</f>
        <v>0</v>
      </c>
      <c r="G65" s="299">
        <f>'Des 22'!E66</f>
        <v>0</v>
      </c>
      <c r="H65" s="299">
        <f>'Des 22'!F66</f>
        <v>0</v>
      </c>
      <c r="I65" s="299">
        <f>'Des 22'!G66</f>
        <v>0</v>
      </c>
      <c r="J65" s="299">
        <f>'Des 22'!H66</f>
        <v>0</v>
      </c>
      <c r="K65" s="300">
        <f>'Des 22'!I6</f>
        <v>0</v>
      </c>
      <c r="L65" s="312" t="e">
        <f t="shared" si="3"/>
        <v>#DIV/0!</v>
      </c>
      <c r="M65" s="59"/>
      <c r="N65" s="60">
        <f>H65*$N$5</f>
        <v>0</v>
      </c>
      <c r="O65" s="60">
        <f>I65*$O$5</f>
        <v>0</v>
      </c>
      <c r="P65" s="60">
        <f>N65+O65</f>
        <v>0</v>
      </c>
      <c r="R65" s="59"/>
      <c r="S65" s="59"/>
    </row>
  </sheetData>
  <sheetProtection selectLockedCells="1" selectUnlockedCells="1"/>
  <mergeCells count="2">
    <mergeCell ref="A2:L3"/>
    <mergeCell ref="A4:L4"/>
  </mergeCells>
  <pageMargins left="0.7" right="0.7" top="0.75" bottom="0.75" header="0.51180555555555596" footer="0.51180555555555596"/>
  <pageSetup paperSize="9" scale="45" firstPageNumber="0" orientation="landscape" horizontalDpi="300" verticalDpi="300" r:id="rId1"/>
  <headerFooter alignWithMargins="0"/>
  <drawing r:id="rId2"/>
  <legacyDrawing r:id="rId3"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2:R22"/>
  <sheetViews>
    <sheetView zoomScale="85" zoomScaleNormal="85" workbookViewId="0">
      <selection activeCell="C19" sqref="C19"/>
    </sheetView>
  </sheetViews>
  <sheetFormatPr defaultRowHeight="15"/>
  <cols>
    <col min="1" max="1" width="17.28515625" style="203" customWidth="1"/>
    <col min="2" max="2" width="12.5703125" style="203" customWidth="1"/>
    <col min="3" max="3" width="13" style="203" customWidth="1"/>
    <col min="4" max="4" width="18" style="203" bestFit="1" customWidth="1"/>
    <col min="5" max="5" width="13.42578125" style="203" customWidth="1"/>
    <col min="6" max="6" width="19.5703125" style="203" customWidth="1"/>
    <col min="7" max="7" width="17.42578125" style="203" customWidth="1"/>
    <col min="8" max="8" width="19.5703125" style="203" customWidth="1"/>
    <col min="9" max="9" width="15.85546875" style="203" customWidth="1"/>
    <col min="10" max="10" width="11.42578125" style="203" customWidth="1"/>
    <col min="11" max="13" width="0" style="203" hidden="1" customWidth="1"/>
    <col min="14" max="14" width="14.42578125" style="203" customWidth="1"/>
    <col min="15" max="15" width="8.7109375" style="203" customWidth="1"/>
    <col min="16" max="16" width="13.28515625" style="203" customWidth="1"/>
    <col min="17" max="17" width="8.7109375" style="203" customWidth="1"/>
    <col min="18" max="18" width="13.28515625" style="203" customWidth="1"/>
    <col min="19" max="257" width="9.140625" style="203"/>
    <col min="258" max="258" width="17.28515625" style="203" customWidth="1"/>
    <col min="259" max="259" width="12.5703125" style="203" customWidth="1"/>
    <col min="260" max="260" width="13" style="203" customWidth="1"/>
    <col min="261" max="261" width="13.42578125" style="203" customWidth="1"/>
    <col min="262" max="262" width="19.5703125" style="203" customWidth="1"/>
    <col min="263" max="263" width="17.42578125" style="203" customWidth="1"/>
    <col min="264" max="264" width="19.5703125" style="203" customWidth="1"/>
    <col min="265" max="265" width="15.85546875" style="203" customWidth="1"/>
    <col min="266" max="266" width="11.42578125" style="203" customWidth="1"/>
    <col min="267" max="269" width="0" style="203" hidden="1" customWidth="1"/>
    <col min="270" max="270" width="14.42578125" style="203" customWidth="1"/>
    <col min="271" max="271" width="8.7109375" style="203" customWidth="1"/>
    <col min="272" max="272" width="13.28515625" style="203" customWidth="1"/>
    <col min="273" max="273" width="8.7109375" style="203" customWidth="1"/>
    <col min="274" max="274" width="13.28515625" style="203" customWidth="1"/>
    <col min="275" max="513" width="9.140625" style="203"/>
    <col min="514" max="514" width="17.28515625" style="203" customWidth="1"/>
    <col min="515" max="515" width="12.5703125" style="203" customWidth="1"/>
    <col min="516" max="516" width="13" style="203" customWidth="1"/>
    <col min="517" max="517" width="13.42578125" style="203" customWidth="1"/>
    <col min="518" max="518" width="19.5703125" style="203" customWidth="1"/>
    <col min="519" max="519" width="17.42578125" style="203" customWidth="1"/>
    <col min="520" max="520" width="19.5703125" style="203" customWidth="1"/>
    <col min="521" max="521" width="15.85546875" style="203" customWidth="1"/>
    <col min="522" max="522" width="11.42578125" style="203" customWidth="1"/>
    <col min="523" max="525" width="0" style="203" hidden="1" customWidth="1"/>
    <col min="526" max="526" width="14.42578125" style="203" customWidth="1"/>
    <col min="527" max="527" width="8.7109375" style="203" customWidth="1"/>
    <col min="528" max="528" width="13.28515625" style="203" customWidth="1"/>
    <col min="529" max="529" width="8.7109375" style="203" customWidth="1"/>
    <col min="530" max="530" width="13.28515625" style="203" customWidth="1"/>
    <col min="531" max="769" width="9.140625" style="203"/>
    <col min="770" max="770" width="17.28515625" style="203" customWidth="1"/>
    <col min="771" max="771" width="12.5703125" style="203" customWidth="1"/>
    <col min="772" max="772" width="13" style="203" customWidth="1"/>
    <col min="773" max="773" width="13.42578125" style="203" customWidth="1"/>
    <col min="774" max="774" width="19.5703125" style="203" customWidth="1"/>
    <col min="775" max="775" width="17.42578125" style="203" customWidth="1"/>
    <col min="776" max="776" width="19.5703125" style="203" customWidth="1"/>
    <col min="777" max="777" width="15.85546875" style="203" customWidth="1"/>
    <col min="778" max="778" width="11.42578125" style="203" customWidth="1"/>
    <col min="779" max="781" width="0" style="203" hidden="1" customWidth="1"/>
    <col min="782" max="782" width="14.42578125" style="203" customWidth="1"/>
    <col min="783" max="783" width="8.7109375" style="203" customWidth="1"/>
    <col min="784" max="784" width="13.28515625" style="203" customWidth="1"/>
    <col min="785" max="785" width="8.7109375" style="203" customWidth="1"/>
    <col min="786" max="786" width="13.28515625" style="203" customWidth="1"/>
    <col min="787" max="1025" width="9.140625" style="203"/>
    <col min="1026" max="1026" width="17.28515625" style="203" customWidth="1"/>
    <col min="1027" max="1027" width="12.5703125" style="203" customWidth="1"/>
    <col min="1028" max="1028" width="13" style="203" customWidth="1"/>
    <col min="1029" max="1029" width="13.42578125" style="203" customWidth="1"/>
    <col min="1030" max="1030" width="19.5703125" style="203" customWidth="1"/>
    <col min="1031" max="1031" width="17.42578125" style="203" customWidth="1"/>
    <col min="1032" max="1032" width="19.5703125" style="203" customWidth="1"/>
    <col min="1033" max="1033" width="15.85546875" style="203" customWidth="1"/>
    <col min="1034" max="1034" width="11.42578125" style="203" customWidth="1"/>
    <col min="1035" max="1037" width="0" style="203" hidden="1" customWidth="1"/>
    <col min="1038" max="1038" width="14.42578125" style="203" customWidth="1"/>
    <col min="1039" max="1039" width="8.7109375" style="203" customWidth="1"/>
    <col min="1040" max="1040" width="13.28515625" style="203" customWidth="1"/>
    <col min="1041" max="1041" width="8.7109375" style="203" customWidth="1"/>
    <col min="1042" max="1042" width="13.28515625" style="203" customWidth="1"/>
    <col min="1043" max="1281" width="9.140625" style="203"/>
    <col min="1282" max="1282" width="17.28515625" style="203" customWidth="1"/>
    <col min="1283" max="1283" width="12.5703125" style="203" customWidth="1"/>
    <col min="1284" max="1284" width="13" style="203" customWidth="1"/>
    <col min="1285" max="1285" width="13.42578125" style="203" customWidth="1"/>
    <col min="1286" max="1286" width="19.5703125" style="203" customWidth="1"/>
    <col min="1287" max="1287" width="17.42578125" style="203" customWidth="1"/>
    <col min="1288" max="1288" width="19.5703125" style="203" customWidth="1"/>
    <col min="1289" max="1289" width="15.85546875" style="203" customWidth="1"/>
    <col min="1290" max="1290" width="11.42578125" style="203" customWidth="1"/>
    <col min="1291" max="1293" width="0" style="203" hidden="1" customWidth="1"/>
    <col min="1294" max="1294" width="14.42578125" style="203" customWidth="1"/>
    <col min="1295" max="1295" width="8.7109375" style="203" customWidth="1"/>
    <col min="1296" max="1296" width="13.28515625" style="203" customWidth="1"/>
    <col min="1297" max="1297" width="8.7109375" style="203" customWidth="1"/>
    <col min="1298" max="1298" width="13.28515625" style="203" customWidth="1"/>
    <col min="1299" max="1537" width="9.140625" style="203"/>
    <col min="1538" max="1538" width="17.28515625" style="203" customWidth="1"/>
    <col min="1539" max="1539" width="12.5703125" style="203" customWidth="1"/>
    <col min="1540" max="1540" width="13" style="203" customWidth="1"/>
    <col min="1541" max="1541" width="13.42578125" style="203" customWidth="1"/>
    <col min="1542" max="1542" width="19.5703125" style="203" customWidth="1"/>
    <col min="1543" max="1543" width="17.42578125" style="203" customWidth="1"/>
    <col min="1544" max="1544" width="19.5703125" style="203" customWidth="1"/>
    <col min="1545" max="1545" width="15.85546875" style="203" customWidth="1"/>
    <col min="1546" max="1546" width="11.42578125" style="203" customWidth="1"/>
    <col min="1547" max="1549" width="0" style="203" hidden="1" customWidth="1"/>
    <col min="1550" max="1550" width="14.42578125" style="203" customWidth="1"/>
    <col min="1551" max="1551" width="8.7109375" style="203" customWidth="1"/>
    <col min="1552" max="1552" width="13.28515625" style="203" customWidth="1"/>
    <col min="1553" max="1553" width="8.7109375" style="203" customWidth="1"/>
    <col min="1554" max="1554" width="13.28515625" style="203" customWidth="1"/>
    <col min="1555" max="1793" width="9.140625" style="203"/>
    <col min="1794" max="1794" width="17.28515625" style="203" customWidth="1"/>
    <col min="1795" max="1795" width="12.5703125" style="203" customWidth="1"/>
    <col min="1796" max="1796" width="13" style="203" customWidth="1"/>
    <col min="1797" max="1797" width="13.42578125" style="203" customWidth="1"/>
    <col min="1798" max="1798" width="19.5703125" style="203" customWidth="1"/>
    <col min="1799" max="1799" width="17.42578125" style="203" customWidth="1"/>
    <col min="1800" max="1800" width="19.5703125" style="203" customWidth="1"/>
    <col min="1801" max="1801" width="15.85546875" style="203" customWidth="1"/>
    <col min="1802" max="1802" width="11.42578125" style="203" customWidth="1"/>
    <col min="1803" max="1805" width="0" style="203" hidden="1" customWidth="1"/>
    <col min="1806" max="1806" width="14.42578125" style="203" customWidth="1"/>
    <col min="1807" max="1807" width="8.7109375" style="203" customWidth="1"/>
    <col min="1808" max="1808" width="13.28515625" style="203" customWidth="1"/>
    <col min="1809" max="1809" width="8.7109375" style="203" customWidth="1"/>
    <col min="1810" max="1810" width="13.28515625" style="203" customWidth="1"/>
    <col min="1811" max="2049" width="9.140625" style="203"/>
    <col min="2050" max="2050" width="17.28515625" style="203" customWidth="1"/>
    <col min="2051" max="2051" width="12.5703125" style="203" customWidth="1"/>
    <col min="2052" max="2052" width="13" style="203" customWidth="1"/>
    <col min="2053" max="2053" width="13.42578125" style="203" customWidth="1"/>
    <col min="2054" max="2054" width="19.5703125" style="203" customWidth="1"/>
    <col min="2055" max="2055" width="17.42578125" style="203" customWidth="1"/>
    <col min="2056" max="2056" width="19.5703125" style="203" customWidth="1"/>
    <col min="2057" max="2057" width="15.85546875" style="203" customWidth="1"/>
    <col min="2058" max="2058" width="11.42578125" style="203" customWidth="1"/>
    <col min="2059" max="2061" width="0" style="203" hidden="1" customWidth="1"/>
    <col min="2062" max="2062" width="14.42578125" style="203" customWidth="1"/>
    <col min="2063" max="2063" width="8.7109375" style="203" customWidth="1"/>
    <col min="2064" max="2064" width="13.28515625" style="203" customWidth="1"/>
    <col min="2065" max="2065" width="8.7109375" style="203" customWidth="1"/>
    <col min="2066" max="2066" width="13.28515625" style="203" customWidth="1"/>
    <col min="2067" max="2305" width="9.140625" style="203"/>
    <col min="2306" max="2306" width="17.28515625" style="203" customWidth="1"/>
    <col min="2307" max="2307" width="12.5703125" style="203" customWidth="1"/>
    <col min="2308" max="2308" width="13" style="203" customWidth="1"/>
    <col min="2309" max="2309" width="13.42578125" style="203" customWidth="1"/>
    <col min="2310" max="2310" width="19.5703125" style="203" customWidth="1"/>
    <col min="2311" max="2311" width="17.42578125" style="203" customWidth="1"/>
    <col min="2312" max="2312" width="19.5703125" style="203" customWidth="1"/>
    <col min="2313" max="2313" width="15.85546875" style="203" customWidth="1"/>
    <col min="2314" max="2314" width="11.42578125" style="203" customWidth="1"/>
    <col min="2315" max="2317" width="0" style="203" hidden="1" customWidth="1"/>
    <col min="2318" max="2318" width="14.42578125" style="203" customWidth="1"/>
    <col min="2319" max="2319" width="8.7109375" style="203" customWidth="1"/>
    <col min="2320" max="2320" width="13.28515625" style="203" customWidth="1"/>
    <col min="2321" max="2321" width="8.7109375" style="203" customWidth="1"/>
    <col min="2322" max="2322" width="13.28515625" style="203" customWidth="1"/>
    <col min="2323" max="2561" width="9.140625" style="203"/>
    <col min="2562" max="2562" width="17.28515625" style="203" customWidth="1"/>
    <col min="2563" max="2563" width="12.5703125" style="203" customWidth="1"/>
    <col min="2564" max="2564" width="13" style="203" customWidth="1"/>
    <col min="2565" max="2565" width="13.42578125" style="203" customWidth="1"/>
    <col min="2566" max="2566" width="19.5703125" style="203" customWidth="1"/>
    <col min="2567" max="2567" width="17.42578125" style="203" customWidth="1"/>
    <col min="2568" max="2568" width="19.5703125" style="203" customWidth="1"/>
    <col min="2569" max="2569" width="15.85546875" style="203" customWidth="1"/>
    <col min="2570" max="2570" width="11.42578125" style="203" customWidth="1"/>
    <col min="2571" max="2573" width="0" style="203" hidden="1" customWidth="1"/>
    <col min="2574" max="2574" width="14.42578125" style="203" customWidth="1"/>
    <col min="2575" max="2575" width="8.7109375" style="203" customWidth="1"/>
    <col min="2576" max="2576" width="13.28515625" style="203" customWidth="1"/>
    <col min="2577" max="2577" width="8.7109375" style="203" customWidth="1"/>
    <col min="2578" max="2578" width="13.28515625" style="203" customWidth="1"/>
    <col min="2579" max="2817" width="9.140625" style="203"/>
    <col min="2818" max="2818" width="17.28515625" style="203" customWidth="1"/>
    <col min="2819" max="2819" width="12.5703125" style="203" customWidth="1"/>
    <col min="2820" max="2820" width="13" style="203" customWidth="1"/>
    <col min="2821" max="2821" width="13.42578125" style="203" customWidth="1"/>
    <col min="2822" max="2822" width="19.5703125" style="203" customWidth="1"/>
    <col min="2823" max="2823" width="17.42578125" style="203" customWidth="1"/>
    <col min="2824" max="2824" width="19.5703125" style="203" customWidth="1"/>
    <col min="2825" max="2825" width="15.85546875" style="203" customWidth="1"/>
    <col min="2826" max="2826" width="11.42578125" style="203" customWidth="1"/>
    <col min="2827" max="2829" width="0" style="203" hidden="1" customWidth="1"/>
    <col min="2830" max="2830" width="14.42578125" style="203" customWidth="1"/>
    <col min="2831" max="2831" width="8.7109375" style="203" customWidth="1"/>
    <col min="2832" max="2832" width="13.28515625" style="203" customWidth="1"/>
    <col min="2833" max="2833" width="8.7109375" style="203" customWidth="1"/>
    <col min="2834" max="2834" width="13.28515625" style="203" customWidth="1"/>
    <col min="2835" max="3073" width="9.140625" style="203"/>
    <col min="3074" max="3074" width="17.28515625" style="203" customWidth="1"/>
    <col min="3075" max="3075" width="12.5703125" style="203" customWidth="1"/>
    <col min="3076" max="3076" width="13" style="203" customWidth="1"/>
    <col min="3077" max="3077" width="13.42578125" style="203" customWidth="1"/>
    <col min="3078" max="3078" width="19.5703125" style="203" customWidth="1"/>
    <col min="3079" max="3079" width="17.42578125" style="203" customWidth="1"/>
    <col min="3080" max="3080" width="19.5703125" style="203" customWidth="1"/>
    <col min="3081" max="3081" width="15.85546875" style="203" customWidth="1"/>
    <col min="3082" max="3082" width="11.42578125" style="203" customWidth="1"/>
    <col min="3083" max="3085" width="0" style="203" hidden="1" customWidth="1"/>
    <col min="3086" max="3086" width="14.42578125" style="203" customWidth="1"/>
    <col min="3087" max="3087" width="8.7109375" style="203" customWidth="1"/>
    <col min="3088" max="3088" width="13.28515625" style="203" customWidth="1"/>
    <col min="3089" max="3089" width="8.7109375" style="203" customWidth="1"/>
    <col min="3090" max="3090" width="13.28515625" style="203" customWidth="1"/>
    <col min="3091" max="3329" width="9.140625" style="203"/>
    <col min="3330" max="3330" width="17.28515625" style="203" customWidth="1"/>
    <col min="3331" max="3331" width="12.5703125" style="203" customWidth="1"/>
    <col min="3332" max="3332" width="13" style="203" customWidth="1"/>
    <col min="3333" max="3333" width="13.42578125" style="203" customWidth="1"/>
    <col min="3334" max="3334" width="19.5703125" style="203" customWidth="1"/>
    <col min="3335" max="3335" width="17.42578125" style="203" customWidth="1"/>
    <col min="3336" max="3336" width="19.5703125" style="203" customWidth="1"/>
    <col min="3337" max="3337" width="15.85546875" style="203" customWidth="1"/>
    <col min="3338" max="3338" width="11.42578125" style="203" customWidth="1"/>
    <col min="3339" max="3341" width="0" style="203" hidden="1" customWidth="1"/>
    <col min="3342" max="3342" width="14.42578125" style="203" customWidth="1"/>
    <col min="3343" max="3343" width="8.7109375" style="203" customWidth="1"/>
    <col min="3344" max="3344" width="13.28515625" style="203" customWidth="1"/>
    <col min="3345" max="3345" width="8.7109375" style="203" customWidth="1"/>
    <col min="3346" max="3346" width="13.28515625" style="203" customWidth="1"/>
    <col min="3347" max="3585" width="9.140625" style="203"/>
    <col min="3586" max="3586" width="17.28515625" style="203" customWidth="1"/>
    <col min="3587" max="3587" width="12.5703125" style="203" customWidth="1"/>
    <col min="3588" max="3588" width="13" style="203" customWidth="1"/>
    <col min="3589" max="3589" width="13.42578125" style="203" customWidth="1"/>
    <col min="3590" max="3590" width="19.5703125" style="203" customWidth="1"/>
    <col min="3591" max="3591" width="17.42578125" style="203" customWidth="1"/>
    <col min="3592" max="3592" width="19.5703125" style="203" customWidth="1"/>
    <col min="3593" max="3593" width="15.85546875" style="203" customWidth="1"/>
    <col min="3594" max="3594" width="11.42578125" style="203" customWidth="1"/>
    <col min="3595" max="3597" width="0" style="203" hidden="1" customWidth="1"/>
    <col min="3598" max="3598" width="14.42578125" style="203" customWidth="1"/>
    <col min="3599" max="3599" width="8.7109375" style="203" customWidth="1"/>
    <col min="3600" max="3600" width="13.28515625" style="203" customWidth="1"/>
    <col min="3601" max="3601" width="8.7109375" style="203" customWidth="1"/>
    <col min="3602" max="3602" width="13.28515625" style="203" customWidth="1"/>
    <col min="3603" max="3841" width="9.140625" style="203"/>
    <col min="3842" max="3842" width="17.28515625" style="203" customWidth="1"/>
    <col min="3843" max="3843" width="12.5703125" style="203" customWidth="1"/>
    <col min="3844" max="3844" width="13" style="203" customWidth="1"/>
    <col min="3845" max="3845" width="13.42578125" style="203" customWidth="1"/>
    <col min="3846" max="3846" width="19.5703125" style="203" customWidth="1"/>
    <col min="3847" max="3847" width="17.42578125" style="203" customWidth="1"/>
    <col min="3848" max="3848" width="19.5703125" style="203" customWidth="1"/>
    <col min="3849" max="3849" width="15.85546875" style="203" customWidth="1"/>
    <col min="3850" max="3850" width="11.42578125" style="203" customWidth="1"/>
    <col min="3851" max="3853" width="0" style="203" hidden="1" customWidth="1"/>
    <col min="3854" max="3854" width="14.42578125" style="203" customWidth="1"/>
    <col min="3855" max="3855" width="8.7109375" style="203" customWidth="1"/>
    <col min="3856" max="3856" width="13.28515625" style="203" customWidth="1"/>
    <col min="3857" max="3857" width="8.7109375" style="203" customWidth="1"/>
    <col min="3858" max="3858" width="13.28515625" style="203" customWidth="1"/>
    <col min="3859" max="4097" width="9.140625" style="203"/>
    <col min="4098" max="4098" width="17.28515625" style="203" customWidth="1"/>
    <col min="4099" max="4099" width="12.5703125" style="203" customWidth="1"/>
    <col min="4100" max="4100" width="13" style="203" customWidth="1"/>
    <col min="4101" max="4101" width="13.42578125" style="203" customWidth="1"/>
    <col min="4102" max="4102" width="19.5703125" style="203" customWidth="1"/>
    <col min="4103" max="4103" width="17.42578125" style="203" customWidth="1"/>
    <col min="4104" max="4104" width="19.5703125" style="203" customWidth="1"/>
    <col min="4105" max="4105" width="15.85546875" style="203" customWidth="1"/>
    <col min="4106" max="4106" width="11.42578125" style="203" customWidth="1"/>
    <col min="4107" max="4109" width="0" style="203" hidden="1" customWidth="1"/>
    <col min="4110" max="4110" width="14.42578125" style="203" customWidth="1"/>
    <col min="4111" max="4111" width="8.7109375" style="203" customWidth="1"/>
    <col min="4112" max="4112" width="13.28515625" style="203" customWidth="1"/>
    <col min="4113" max="4113" width="8.7109375" style="203" customWidth="1"/>
    <col min="4114" max="4114" width="13.28515625" style="203" customWidth="1"/>
    <col min="4115" max="4353" width="9.140625" style="203"/>
    <col min="4354" max="4354" width="17.28515625" style="203" customWidth="1"/>
    <col min="4355" max="4355" width="12.5703125" style="203" customWidth="1"/>
    <col min="4356" max="4356" width="13" style="203" customWidth="1"/>
    <col min="4357" max="4357" width="13.42578125" style="203" customWidth="1"/>
    <col min="4358" max="4358" width="19.5703125" style="203" customWidth="1"/>
    <col min="4359" max="4359" width="17.42578125" style="203" customWidth="1"/>
    <col min="4360" max="4360" width="19.5703125" style="203" customWidth="1"/>
    <col min="4361" max="4361" width="15.85546875" style="203" customWidth="1"/>
    <col min="4362" max="4362" width="11.42578125" style="203" customWidth="1"/>
    <col min="4363" max="4365" width="0" style="203" hidden="1" customWidth="1"/>
    <col min="4366" max="4366" width="14.42578125" style="203" customWidth="1"/>
    <col min="4367" max="4367" width="8.7109375" style="203" customWidth="1"/>
    <col min="4368" max="4368" width="13.28515625" style="203" customWidth="1"/>
    <col min="4369" max="4369" width="8.7109375" style="203" customWidth="1"/>
    <col min="4370" max="4370" width="13.28515625" style="203" customWidth="1"/>
    <col min="4371" max="4609" width="9.140625" style="203"/>
    <col min="4610" max="4610" width="17.28515625" style="203" customWidth="1"/>
    <col min="4611" max="4611" width="12.5703125" style="203" customWidth="1"/>
    <col min="4612" max="4612" width="13" style="203" customWidth="1"/>
    <col min="4613" max="4613" width="13.42578125" style="203" customWidth="1"/>
    <col min="4614" max="4614" width="19.5703125" style="203" customWidth="1"/>
    <col min="4615" max="4615" width="17.42578125" style="203" customWidth="1"/>
    <col min="4616" max="4616" width="19.5703125" style="203" customWidth="1"/>
    <col min="4617" max="4617" width="15.85546875" style="203" customWidth="1"/>
    <col min="4618" max="4618" width="11.42578125" style="203" customWidth="1"/>
    <col min="4619" max="4621" width="0" style="203" hidden="1" customWidth="1"/>
    <col min="4622" max="4622" width="14.42578125" style="203" customWidth="1"/>
    <col min="4623" max="4623" width="8.7109375" style="203" customWidth="1"/>
    <col min="4624" max="4624" width="13.28515625" style="203" customWidth="1"/>
    <col min="4625" max="4625" width="8.7109375" style="203" customWidth="1"/>
    <col min="4626" max="4626" width="13.28515625" style="203" customWidth="1"/>
    <col min="4627" max="4865" width="9.140625" style="203"/>
    <col min="4866" max="4866" width="17.28515625" style="203" customWidth="1"/>
    <col min="4867" max="4867" width="12.5703125" style="203" customWidth="1"/>
    <col min="4868" max="4868" width="13" style="203" customWidth="1"/>
    <col min="4869" max="4869" width="13.42578125" style="203" customWidth="1"/>
    <col min="4870" max="4870" width="19.5703125" style="203" customWidth="1"/>
    <col min="4871" max="4871" width="17.42578125" style="203" customWidth="1"/>
    <col min="4872" max="4872" width="19.5703125" style="203" customWidth="1"/>
    <col min="4873" max="4873" width="15.85546875" style="203" customWidth="1"/>
    <col min="4874" max="4874" width="11.42578125" style="203" customWidth="1"/>
    <col min="4875" max="4877" width="0" style="203" hidden="1" customWidth="1"/>
    <col min="4878" max="4878" width="14.42578125" style="203" customWidth="1"/>
    <col min="4879" max="4879" width="8.7109375" style="203" customWidth="1"/>
    <col min="4880" max="4880" width="13.28515625" style="203" customWidth="1"/>
    <col min="4881" max="4881" width="8.7109375" style="203" customWidth="1"/>
    <col min="4882" max="4882" width="13.28515625" style="203" customWidth="1"/>
    <col min="4883" max="5121" width="9.140625" style="203"/>
    <col min="5122" max="5122" width="17.28515625" style="203" customWidth="1"/>
    <col min="5123" max="5123" width="12.5703125" style="203" customWidth="1"/>
    <col min="5124" max="5124" width="13" style="203" customWidth="1"/>
    <col min="5125" max="5125" width="13.42578125" style="203" customWidth="1"/>
    <col min="5126" max="5126" width="19.5703125" style="203" customWidth="1"/>
    <col min="5127" max="5127" width="17.42578125" style="203" customWidth="1"/>
    <col min="5128" max="5128" width="19.5703125" style="203" customWidth="1"/>
    <col min="5129" max="5129" width="15.85546875" style="203" customWidth="1"/>
    <col min="5130" max="5130" width="11.42578125" style="203" customWidth="1"/>
    <col min="5131" max="5133" width="0" style="203" hidden="1" customWidth="1"/>
    <col min="5134" max="5134" width="14.42578125" style="203" customWidth="1"/>
    <col min="5135" max="5135" width="8.7109375" style="203" customWidth="1"/>
    <col min="5136" max="5136" width="13.28515625" style="203" customWidth="1"/>
    <col min="5137" max="5137" width="8.7109375" style="203" customWidth="1"/>
    <col min="5138" max="5138" width="13.28515625" style="203" customWidth="1"/>
    <col min="5139" max="5377" width="9.140625" style="203"/>
    <col min="5378" max="5378" width="17.28515625" style="203" customWidth="1"/>
    <col min="5379" max="5379" width="12.5703125" style="203" customWidth="1"/>
    <col min="5380" max="5380" width="13" style="203" customWidth="1"/>
    <col min="5381" max="5381" width="13.42578125" style="203" customWidth="1"/>
    <col min="5382" max="5382" width="19.5703125" style="203" customWidth="1"/>
    <col min="5383" max="5383" width="17.42578125" style="203" customWidth="1"/>
    <col min="5384" max="5384" width="19.5703125" style="203" customWidth="1"/>
    <col min="5385" max="5385" width="15.85546875" style="203" customWidth="1"/>
    <col min="5386" max="5386" width="11.42578125" style="203" customWidth="1"/>
    <col min="5387" max="5389" width="0" style="203" hidden="1" customWidth="1"/>
    <col min="5390" max="5390" width="14.42578125" style="203" customWidth="1"/>
    <col min="5391" max="5391" width="8.7109375" style="203" customWidth="1"/>
    <col min="5392" max="5392" width="13.28515625" style="203" customWidth="1"/>
    <col min="5393" max="5393" width="8.7109375" style="203" customWidth="1"/>
    <col min="5394" max="5394" width="13.28515625" style="203" customWidth="1"/>
    <col min="5395" max="5633" width="9.140625" style="203"/>
    <col min="5634" max="5634" width="17.28515625" style="203" customWidth="1"/>
    <col min="5635" max="5635" width="12.5703125" style="203" customWidth="1"/>
    <col min="5636" max="5636" width="13" style="203" customWidth="1"/>
    <col min="5637" max="5637" width="13.42578125" style="203" customWidth="1"/>
    <col min="5638" max="5638" width="19.5703125" style="203" customWidth="1"/>
    <col min="5639" max="5639" width="17.42578125" style="203" customWidth="1"/>
    <col min="5640" max="5640" width="19.5703125" style="203" customWidth="1"/>
    <col min="5641" max="5641" width="15.85546875" style="203" customWidth="1"/>
    <col min="5642" max="5642" width="11.42578125" style="203" customWidth="1"/>
    <col min="5643" max="5645" width="0" style="203" hidden="1" customWidth="1"/>
    <col min="5646" max="5646" width="14.42578125" style="203" customWidth="1"/>
    <col min="5647" max="5647" width="8.7109375" style="203" customWidth="1"/>
    <col min="5648" max="5648" width="13.28515625" style="203" customWidth="1"/>
    <col min="5649" max="5649" width="8.7109375" style="203" customWidth="1"/>
    <col min="5650" max="5650" width="13.28515625" style="203" customWidth="1"/>
    <col min="5651" max="5889" width="9.140625" style="203"/>
    <col min="5890" max="5890" width="17.28515625" style="203" customWidth="1"/>
    <col min="5891" max="5891" width="12.5703125" style="203" customWidth="1"/>
    <col min="5892" max="5892" width="13" style="203" customWidth="1"/>
    <col min="5893" max="5893" width="13.42578125" style="203" customWidth="1"/>
    <col min="5894" max="5894" width="19.5703125" style="203" customWidth="1"/>
    <col min="5895" max="5895" width="17.42578125" style="203" customWidth="1"/>
    <col min="5896" max="5896" width="19.5703125" style="203" customWidth="1"/>
    <col min="5897" max="5897" width="15.85546875" style="203" customWidth="1"/>
    <col min="5898" max="5898" width="11.42578125" style="203" customWidth="1"/>
    <col min="5899" max="5901" width="0" style="203" hidden="1" customWidth="1"/>
    <col min="5902" max="5902" width="14.42578125" style="203" customWidth="1"/>
    <col min="5903" max="5903" width="8.7109375" style="203" customWidth="1"/>
    <col min="5904" max="5904" width="13.28515625" style="203" customWidth="1"/>
    <col min="5905" max="5905" width="8.7109375" style="203" customWidth="1"/>
    <col min="5906" max="5906" width="13.28515625" style="203" customWidth="1"/>
    <col min="5907" max="6145" width="9.140625" style="203"/>
    <col min="6146" max="6146" width="17.28515625" style="203" customWidth="1"/>
    <col min="6147" max="6147" width="12.5703125" style="203" customWidth="1"/>
    <col min="6148" max="6148" width="13" style="203" customWidth="1"/>
    <col min="6149" max="6149" width="13.42578125" style="203" customWidth="1"/>
    <col min="6150" max="6150" width="19.5703125" style="203" customWidth="1"/>
    <col min="6151" max="6151" width="17.42578125" style="203" customWidth="1"/>
    <col min="6152" max="6152" width="19.5703125" style="203" customWidth="1"/>
    <col min="6153" max="6153" width="15.85546875" style="203" customWidth="1"/>
    <col min="6154" max="6154" width="11.42578125" style="203" customWidth="1"/>
    <col min="6155" max="6157" width="0" style="203" hidden="1" customWidth="1"/>
    <col min="6158" max="6158" width="14.42578125" style="203" customWidth="1"/>
    <col min="6159" max="6159" width="8.7109375" style="203" customWidth="1"/>
    <col min="6160" max="6160" width="13.28515625" style="203" customWidth="1"/>
    <col min="6161" max="6161" width="8.7109375" style="203" customWidth="1"/>
    <col min="6162" max="6162" width="13.28515625" style="203" customWidth="1"/>
    <col min="6163" max="6401" width="9.140625" style="203"/>
    <col min="6402" max="6402" width="17.28515625" style="203" customWidth="1"/>
    <col min="6403" max="6403" width="12.5703125" style="203" customWidth="1"/>
    <col min="6404" max="6404" width="13" style="203" customWidth="1"/>
    <col min="6405" max="6405" width="13.42578125" style="203" customWidth="1"/>
    <col min="6406" max="6406" width="19.5703125" style="203" customWidth="1"/>
    <col min="6407" max="6407" width="17.42578125" style="203" customWidth="1"/>
    <col min="6408" max="6408" width="19.5703125" style="203" customWidth="1"/>
    <col min="6409" max="6409" width="15.85546875" style="203" customWidth="1"/>
    <col min="6410" max="6410" width="11.42578125" style="203" customWidth="1"/>
    <col min="6411" max="6413" width="0" style="203" hidden="1" customWidth="1"/>
    <col min="6414" max="6414" width="14.42578125" style="203" customWidth="1"/>
    <col min="6415" max="6415" width="8.7109375" style="203" customWidth="1"/>
    <col min="6416" max="6416" width="13.28515625" style="203" customWidth="1"/>
    <col min="6417" max="6417" width="8.7109375" style="203" customWidth="1"/>
    <col min="6418" max="6418" width="13.28515625" style="203" customWidth="1"/>
    <col min="6419" max="6657" width="9.140625" style="203"/>
    <col min="6658" max="6658" width="17.28515625" style="203" customWidth="1"/>
    <col min="6659" max="6659" width="12.5703125" style="203" customWidth="1"/>
    <col min="6660" max="6660" width="13" style="203" customWidth="1"/>
    <col min="6661" max="6661" width="13.42578125" style="203" customWidth="1"/>
    <col min="6662" max="6662" width="19.5703125" style="203" customWidth="1"/>
    <col min="6663" max="6663" width="17.42578125" style="203" customWidth="1"/>
    <col min="6664" max="6664" width="19.5703125" style="203" customWidth="1"/>
    <col min="6665" max="6665" width="15.85546875" style="203" customWidth="1"/>
    <col min="6666" max="6666" width="11.42578125" style="203" customWidth="1"/>
    <col min="6667" max="6669" width="0" style="203" hidden="1" customWidth="1"/>
    <col min="6670" max="6670" width="14.42578125" style="203" customWidth="1"/>
    <col min="6671" max="6671" width="8.7109375" style="203" customWidth="1"/>
    <col min="6672" max="6672" width="13.28515625" style="203" customWidth="1"/>
    <col min="6673" max="6673" width="8.7109375" style="203" customWidth="1"/>
    <col min="6674" max="6674" width="13.28515625" style="203" customWidth="1"/>
    <col min="6675" max="6913" width="9.140625" style="203"/>
    <col min="6914" max="6914" width="17.28515625" style="203" customWidth="1"/>
    <col min="6915" max="6915" width="12.5703125" style="203" customWidth="1"/>
    <col min="6916" max="6916" width="13" style="203" customWidth="1"/>
    <col min="6917" max="6917" width="13.42578125" style="203" customWidth="1"/>
    <col min="6918" max="6918" width="19.5703125" style="203" customWidth="1"/>
    <col min="6919" max="6919" width="17.42578125" style="203" customWidth="1"/>
    <col min="6920" max="6920" width="19.5703125" style="203" customWidth="1"/>
    <col min="6921" max="6921" width="15.85546875" style="203" customWidth="1"/>
    <col min="6922" max="6922" width="11.42578125" style="203" customWidth="1"/>
    <col min="6923" max="6925" width="0" style="203" hidden="1" customWidth="1"/>
    <col min="6926" max="6926" width="14.42578125" style="203" customWidth="1"/>
    <col min="6927" max="6927" width="8.7109375" style="203" customWidth="1"/>
    <col min="6928" max="6928" width="13.28515625" style="203" customWidth="1"/>
    <col min="6929" max="6929" width="8.7109375" style="203" customWidth="1"/>
    <col min="6930" max="6930" width="13.28515625" style="203" customWidth="1"/>
    <col min="6931" max="7169" width="9.140625" style="203"/>
    <col min="7170" max="7170" width="17.28515625" style="203" customWidth="1"/>
    <col min="7171" max="7171" width="12.5703125" style="203" customWidth="1"/>
    <col min="7172" max="7172" width="13" style="203" customWidth="1"/>
    <col min="7173" max="7173" width="13.42578125" style="203" customWidth="1"/>
    <col min="7174" max="7174" width="19.5703125" style="203" customWidth="1"/>
    <col min="7175" max="7175" width="17.42578125" style="203" customWidth="1"/>
    <col min="7176" max="7176" width="19.5703125" style="203" customWidth="1"/>
    <col min="7177" max="7177" width="15.85546875" style="203" customWidth="1"/>
    <col min="7178" max="7178" width="11.42578125" style="203" customWidth="1"/>
    <col min="7179" max="7181" width="0" style="203" hidden="1" customWidth="1"/>
    <col min="7182" max="7182" width="14.42578125" style="203" customWidth="1"/>
    <col min="7183" max="7183" width="8.7109375" style="203" customWidth="1"/>
    <col min="7184" max="7184" width="13.28515625" style="203" customWidth="1"/>
    <col min="7185" max="7185" width="8.7109375" style="203" customWidth="1"/>
    <col min="7186" max="7186" width="13.28515625" style="203" customWidth="1"/>
    <col min="7187" max="7425" width="9.140625" style="203"/>
    <col min="7426" max="7426" width="17.28515625" style="203" customWidth="1"/>
    <col min="7427" max="7427" width="12.5703125" style="203" customWidth="1"/>
    <col min="7428" max="7428" width="13" style="203" customWidth="1"/>
    <col min="7429" max="7429" width="13.42578125" style="203" customWidth="1"/>
    <col min="7430" max="7430" width="19.5703125" style="203" customWidth="1"/>
    <col min="7431" max="7431" width="17.42578125" style="203" customWidth="1"/>
    <col min="7432" max="7432" width="19.5703125" style="203" customWidth="1"/>
    <col min="7433" max="7433" width="15.85546875" style="203" customWidth="1"/>
    <col min="7434" max="7434" width="11.42578125" style="203" customWidth="1"/>
    <col min="7435" max="7437" width="0" style="203" hidden="1" customWidth="1"/>
    <col min="7438" max="7438" width="14.42578125" style="203" customWidth="1"/>
    <col min="7439" max="7439" width="8.7109375" style="203" customWidth="1"/>
    <col min="7440" max="7440" width="13.28515625" style="203" customWidth="1"/>
    <col min="7441" max="7441" width="8.7109375" style="203" customWidth="1"/>
    <col min="7442" max="7442" width="13.28515625" style="203" customWidth="1"/>
    <col min="7443" max="7681" width="9.140625" style="203"/>
    <col min="7682" max="7682" width="17.28515625" style="203" customWidth="1"/>
    <col min="7683" max="7683" width="12.5703125" style="203" customWidth="1"/>
    <col min="7684" max="7684" width="13" style="203" customWidth="1"/>
    <col min="7685" max="7685" width="13.42578125" style="203" customWidth="1"/>
    <col min="7686" max="7686" width="19.5703125" style="203" customWidth="1"/>
    <col min="7687" max="7687" width="17.42578125" style="203" customWidth="1"/>
    <col min="7688" max="7688" width="19.5703125" style="203" customWidth="1"/>
    <col min="7689" max="7689" width="15.85546875" style="203" customWidth="1"/>
    <col min="7690" max="7690" width="11.42578125" style="203" customWidth="1"/>
    <col min="7691" max="7693" width="0" style="203" hidden="1" customWidth="1"/>
    <col min="7694" max="7694" width="14.42578125" style="203" customWidth="1"/>
    <col min="7695" max="7695" width="8.7109375" style="203" customWidth="1"/>
    <col min="7696" max="7696" width="13.28515625" style="203" customWidth="1"/>
    <col min="7697" max="7697" width="8.7109375" style="203" customWidth="1"/>
    <col min="7698" max="7698" width="13.28515625" style="203" customWidth="1"/>
    <col min="7699" max="7937" width="9.140625" style="203"/>
    <col min="7938" max="7938" width="17.28515625" style="203" customWidth="1"/>
    <col min="7939" max="7939" width="12.5703125" style="203" customWidth="1"/>
    <col min="7940" max="7940" width="13" style="203" customWidth="1"/>
    <col min="7941" max="7941" width="13.42578125" style="203" customWidth="1"/>
    <col min="7942" max="7942" width="19.5703125" style="203" customWidth="1"/>
    <col min="7943" max="7943" width="17.42578125" style="203" customWidth="1"/>
    <col min="7944" max="7944" width="19.5703125" style="203" customWidth="1"/>
    <col min="7945" max="7945" width="15.85546875" style="203" customWidth="1"/>
    <col min="7946" max="7946" width="11.42578125" style="203" customWidth="1"/>
    <col min="7947" max="7949" width="0" style="203" hidden="1" customWidth="1"/>
    <col min="7950" max="7950" width="14.42578125" style="203" customWidth="1"/>
    <col min="7951" max="7951" width="8.7109375" style="203" customWidth="1"/>
    <col min="7952" max="7952" width="13.28515625" style="203" customWidth="1"/>
    <col min="7953" max="7953" width="8.7109375" style="203" customWidth="1"/>
    <col min="7954" max="7954" width="13.28515625" style="203" customWidth="1"/>
    <col min="7955" max="8193" width="9.140625" style="203"/>
    <col min="8194" max="8194" width="17.28515625" style="203" customWidth="1"/>
    <col min="8195" max="8195" width="12.5703125" style="203" customWidth="1"/>
    <col min="8196" max="8196" width="13" style="203" customWidth="1"/>
    <col min="8197" max="8197" width="13.42578125" style="203" customWidth="1"/>
    <col min="8198" max="8198" width="19.5703125" style="203" customWidth="1"/>
    <col min="8199" max="8199" width="17.42578125" style="203" customWidth="1"/>
    <col min="8200" max="8200" width="19.5703125" style="203" customWidth="1"/>
    <col min="8201" max="8201" width="15.85546875" style="203" customWidth="1"/>
    <col min="8202" max="8202" width="11.42578125" style="203" customWidth="1"/>
    <col min="8203" max="8205" width="0" style="203" hidden="1" customWidth="1"/>
    <col min="8206" max="8206" width="14.42578125" style="203" customWidth="1"/>
    <col min="8207" max="8207" width="8.7109375" style="203" customWidth="1"/>
    <col min="8208" max="8208" width="13.28515625" style="203" customWidth="1"/>
    <col min="8209" max="8209" width="8.7109375" style="203" customWidth="1"/>
    <col min="8210" max="8210" width="13.28515625" style="203" customWidth="1"/>
    <col min="8211" max="8449" width="9.140625" style="203"/>
    <col min="8450" max="8450" width="17.28515625" style="203" customWidth="1"/>
    <col min="8451" max="8451" width="12.5703125" style="203" customWidth="1"/>
    <col min="8452" max="8452" width="13" style="203" customWidth="1"/>
    <col min="8453" max="8453" width="13.42578125" style="203" customWidth="1"/>
    <col min="8454" max="8454" width="19.5703125" style="203" customWidth="1"/>
    <col min="8455" max="8455" width="17.42578125" style="203" customWidth="1"/>
    <col min="8456" max="8456" width="19.5703125" style="203" customWidth="1"/>
    <col min="8457" max="8457" width="15.85546875" style="203" customWidth="1"/>
    <col min="8458" max="8458" width="11.42578125" style="203" customWidth="1"/>
    <col min="8459" max="8461" width="0" style="203" hidden="1" customWidth="1"/>
    <col min="8462" max="8462" width="14.42578125" style="203" customWidth="1"/>
    <col min="8463" max="8463" width="8.7109375" style="203" customWidth="1"/>
    <col min="8464" max="8464" width="13.28515625" style="203" customWidth="1"/>
    <col min="8465" max="8465" width="8.7109375" style="203" customWidth="1"/>
    <col min="8466" max="8466" width="13.28515625" style="203" customWidth="1"/>
    <col min="8467" max="8705" width="9.140625" style="203"/>
    <col min="8706" max="8706" width="17.28515625" style="203" customWidth="1"/>
    <col min="8707" max="8707" width="12.5703125" style="203" customWidth="1"/>
    <col min="8708" max="8708" width="13" style="203" customWidth="1"/>
    <col min="8709" max="8709" width="13.42578125" style="203" customWidth="1"/>
    <col min="8710" max="8710" width="19.5703125" style="203" customWidth="1"/>
    <col min="8711" max="8711" width="17.42578125" style="203" customWidth="1"/>
    <col min="8712" max="8712" width="19.5703125" style="203" customWidth="1"/>
    <col min="8713" max="8713" width="15.85546875" style="203" customWidth="1"/>
    <col min="8714" max="8714" width="11.42578125" style="203" customWidth="1"/>
    <col min="8715" max="8717" width="0" style="203" hidden="1" customWidth="1"/>
    <col min="8718" max="8718" width="14.42578125" style="203" customWidth="1"/>
    <col min="8719" max="8719" width="8.7109375" style="203" customWidth="1"/>
    <col min="8720" max="8720" width="13.28515625" style="203" customWidth="1"/>
    <col min="8721" max="8721" width="8.7109375" style="203" customWidth="1"/>
    <col min="8722" max="8722" width="13.28515625" style="203" customWidth="1"/>
    <col min="8723" max="8961" width="9.140625" style="203"/>
    <col min="8962" max="8962" width="17.28515625" style="203" customWidth="1"/>
    <col min="8963" max="8963" width="12.5703125" style="203" customWidth="1"/>
    <col min="8964" max="8964" width="13" style="203" customWidth="1"/>
    <col min="8965" max="8965" width="13.42578125" style="203" customWidth="1"/>
    <col min="8966" max="8966" width="19.5703125" style="203" customWidth="1"/>
    <col min="8967" max="8967" width="17.42578125" style="203" customWidth="1"/>
    <col min="8968" max="8968" width="19.5703125" style="203" customWidth="1"/>
    <col min="8969" max="8969" width="15.85546875" style="203" customWidth="1"/>
    <col min="8970" max="8970" width="11.42578125" style="203" customWidth="1"/>
    <col min="8971" max="8973" width="0" style="203" hidden="1" customWidth="1"/>
    <col min="8974" max="8974" width="14.42578125" style="203" customWidth="1"/>
    <col min="8975" max="8975" width="8.7109375" style="203" customWidth="1"/>
    <col min="8976" max="8976" width="13.28515625" style="203" customWidth="1"/>
    <col min="8977" max="8977" width="8.7109375" style="203" customWidth="1"/>
    <col min="8978" max="8978" width="13.28515625" style="203" customWidth="1"/>
    <col min="8979" max="9217" width="9.140625" style="203"/>
    <col min="9218" max="9218" width="17.28515625" style="203" customWidth="1"/>
    <col min="9219" max="9219" width="12.5703125" style="203" customWidth="1"/>
    <col min="9220" max="9220" width="13" style="203" customWidth="1"/>
    <col min="9221" max="9221" width="13.42578125" style="203" customWidth="1"/>
    <col min="9222" max="9222" width="19.5703125" style="203" customWidth="1"/>
    <col min="9223" max="9223" width="17.42578125" style="203" customWidth="1"/>
    <col min="9224" max="9224" width="19.5703125" style="203" customWidth="1"/>
    <col min="9225" max="9225" width="15.85546875" style="203" customWidth="1"/>
    <col min="9226" max="9226" width="11.42578125" style="203" customWidth="1"/>
    <col min="9227" max="9229" width="0" style="203" hidden="1" customWidth="1"/>
    <col min="9230" max="9230" width="14.42578125" style="203" customWidth="1"/>
    <col min="9231" max="9231" width="8.7109375" style="203" customWidth="1"/>
    <col min="9232" max="9232" width="13.28515625" style="203" customWidth="1"/>
    <col min="9233" max="9233" width="8.7109375" style="203" customWidth="1"/>
    <col min="9234" max="9234" width="13.28515625" style="203" customWidth="1"/>
    <col min="9235" max="9473" width="9.140625" style="203"/>
    <col min="9474" max="9474" width="17.28515625" style="203" customWidth="1"/>
    <col min="9475" max="9475" width="12.5703125" style="203" customWidth="1"/>
    <col min="9476" max="9476" width="13" style="203" customWidth="1"/>
    <col min="9477" max="9477" width="13.42578125" style="203" customWidth="1"/>
    <col min="9478" max="9478" width="19.5703125" style="203" customWidth="1"/>
    <col min="9479" max="9479" width="17.42578125" style="203" customWidth="1"/>
    <col min="9480" max="9480" width="19.5703125" style="203" customWidth="1"/>
    <col min="9481" max="9481" width="15.85546875" style="203" customWidth="1"/>
    <col min="9482" max="9482" width="11.42578125" style="203" customWidth="1"/>
    <col min="9483" max="9485" width="0" style="203" hidden="1" customWidth="1"/>
    <col min="9486" max="9486" width="14.42578125" style="203" customWidth="1"/>
    <col min="9487" max="9487" width="8.7109375" style="203" customWidth="1"/>
    <col min="9488" max="9488" width="13.28515625" style="203" customWidth="1"/>
    <col min="9489" max="9489" width="8.7109375" style="203" customWidth="1"/>
    <col min="9490" max="9490" width="13.28515625" style="203" customWidth="1"/>
    <col min="9491" max="9729" width="9.140625" style="203"/>
    <col min="9730" max="9730" width="17.28515625" style="203" customWidth="1"/>
    <col min="9731" max="9731" width="12.5703125" style="203" customWidth="1"/>
    <col min="9732" max="9732" width="13" style="203" customWidth="1"/>
    <col min="9733" max="9733" width="13.42578125" style="203" customWidth="1"/>
    <col min="9734" max="9734" width="19.5703125" style="203" customWidth="1"/>
    <col min="9735" max="9735" width="17.42578125" style="203" customWidth="1"/>
    <col min="9736" max="9736" width="19.5703125" style="203" customWidth="1"/>
    <col min="9737" max="9737" width="15.85546875" style="203" customWidth="1"/>
    <col min="9738" max="9738" width="11.42578125" style="203" customWidth="1"/>
    <col min="9739" max="9741" width="0" style="203" hidden="1" customWidth="1"/>
    <col min="9742" max="9742" width="14.42578125" style="203" customWidth="1"/>
    <col min="9743" max="9743" width="8.7109375" style="203" customWidth="1"/>
    <col min="9744" max="9744" width="13.28515625" style="203" customWidth="1"/>
    <col min="9745" max="9745" width="8.7109375" style="203" customWidth="1"/>
    <col min="9746" max="9746" width="13.28515625" style="203" customWidth="1"/>
    <col min="9747" max="9985" width="9.140625" style="203"/>
    <col min="9986" max="9986" width="17.28515625" style="203" customWidth="1"/>
    <col min="9987" max="9987" width="12.5703125" style="203" customWidth="1"/>
    <col min="9988" max="9988" width="13" style="203" customWidth="1"/>
    <col min="9989" max="9989" width="13.42578125" style="203" customWidth="1"/>
    <col min="9990" max="9990" width="19.5703125" style="203" customWidth="1"/>
    <col min="9991" max="9991" width="17.42578125" style="203" customWidth="1"/>
    <col min="9992" max="9992" width="19.5703125" style="203" customWidth="1"/>
    <col min="9993" max="9993" width="15.85546875" style="203" customWidth="1"/>
    <col min="9994" max="9994" width="11.42578125" style="203" customWidth="1"/>
    <col min="9995" max="9997" width="0" style="203" hidden="1" customWidth="1"/>
    <col min="9998" max="9998" width="14.42578125" style="203" customWidth="1"/>
    <col min="9999" max="9999" width="8.7109375" style="203" customWidth="1"/>
    <col min="10000" max="10000" width="13.28515625" style="203" customWidth="1"/>
    <col min="10001" max="10001" width="8.7109375" style="203" customWidth="1"/>
    <col min="10002" max="10002" width="13.28515625" style="203" customWidth="1"/>
    <col min="10003" max="10241" width="9.140625" style="203"/>
    <col min="10242" max="10242" width="17.28515625" style="203" customWidth="1"/>
    <col min="10243" max="10243" width="12.5703125" style="203" customWidth="1"/>
    <col min="10244" max="10244" width="13" style="203" customWidth="1"/>
    <col min="10245" max="10245" width="13.42578125" style="203" customWidth="1"/>
    <col min="10246" max="10246" width="19.5703125" style="203" customWidth="1"/>
    <col min="10247" max="10247" width="17.42578125" style="203" customWidth="1"/>
    <col min="10248" max="10248" width="19.5703125" style="203" customWidth="1"/>
    <col min="10249" max="10249" width="15.85546875" style="203" customWidth="1"/>
    <col min="10250" max="10250" width="11.42578125" style="203" customWidth="1"/>
    <col min="10251" max="10253" width="0" style="203" hidden="1" customWidth="1"/>
    <col min="10254" max="10254" width="14.42578125" style="203" customWidth="1"/>
    <col min="10255" max="10255" width="8.7109375" style="203" customWidth="1"/>
    <col min="10256" max="10256" width="13.28515625" style="203" customWidth="1"/>
    <col min="10257" max="10257" width="8.7109375" style="203" customWidth="1"/>
    <col min="10258" max="10258" width="13.28515625" style="203" customWidth="1"/>
    <col min="10259" max="10497" width="9.140625" style="203"/>
    <col min="10498" max="10498" width="17.28515625" style="203" customWidth="1"/>
    <col min="10499" max="10499" width="12.5703125" style="203" customWidth="1"/>
    <col min="10500" max="10500" width="13" style="203" customWidth="1"/>
    <col min="10501" max="10501" width="13.42578125" style="203" customWidth="1"/>
    <col min="10502" max="10502" width="19.5703125" style="203" customWidth="1"/>
    <col min="10503" max="10503" width="17.42578125" style="203" customWidth="1"/>
    <col min="10504" max="10504" width="19.5703125" style="203" customWidth="1"/>
    <col min="10505" max="10505" width="15.85546875" style="203" customWidth="1"/>
    <col min="10506" max="10506" width="11.42578125" style="203" customWidth="1"/>
    <col min="10507" max="10509" width="0" style="203" hidden="1" customWidth="1"/>
    <col min="10510" max="10510" width="14.42578125" style="203" customWidth="1"/>
    <col min="10511" max="10511" width="8.7109375" style="203" customWidth="1"/>
    <col min="10512" max="10512" width="13.28515625" style="203" customWidth="1"/>
    <col min="10513" max="10513" width="8.7109375" style="203" customWidth="1"/>
    <col min="10514" max="10514" width="13.28515625" style="203" customWidth="1"/>
    <col min="10515" max="10753" width="9.140625" style="203"/>
    <col min="10754" max="10754" width="17.28515625" style="203" customWidth="1"/>
    <col min="10755" max="10755" width="12.5703125" style="203" customWidth="1"/>
    <col min="10756" max="10756" width="13" style="203" customWidth="1"/>
    <col min="10757" max="10757" width="13.42578125" style="203" customWidth="1"/>
    <col min="10758" max="10758" width="19.5703125" style="203" customWidth="1"/>
    <col min="10759" max="10759" width="17.42578125" style="203" customWidth="1"/>
    <col min="10760" max="10760" width="19.5703125" style="203" customWidth="1"/>
    <col min="10761" max="10761" width="15.85546875" style="203" customWidth="1"/>
    <col min="10762" max="10762" width="11.42578125" style="203" customWidth="1"/>
    <col min="10763" max="10765" width="0" style="203" hidden="1" customWidth="1"/>
    <col min="10766" max="10766" width="14.42578125" style="203" customWidth="1"/>
    <col min="10767" max="10767" width="8.7109375" style="203" customWidth="1"/>
    <col min="10768" max="10768" width="13.28515625" style="203" customWidth="1"/>
    <col min="10769" max="10769" width="8.7109375" style="203" customWidth="1"/>
    <col min="10770" max="10770" width="13.28515625" style="203" customWidth="1"/>
    <col min="10771" max="11009" width="9.140625" style="203"/>
    <col min="11010" max="11010" width="17.28515625" style="203" customWidth="1"/>
    <col min="11011" max="11011" width="12.5703125" style="203" customWidth="1"/>
    <col min="11012" max="11012" width="13" style="203" customWidth="1"/>
    <col min="11013" max="11013" width="13.42578125" style="203" customWidth="1"/>
    <col min="11014" max="11014" width="19.5703125" style="203" customWidth="1"/>
    <col min="11015" max="11015" width="17.42578125" style="203" customWidth="1"/>
    <col min="11016" max="11016" width="19.5703125" style="203" customWidth="1"/>
    <col min="11017" max="11017" width="15.85546875" style="203" customWidth="1"/>
    <col min="11018" max="11018" width="11.42578125" style="203" customWidth="1"/>
    <col min="11019" max="11021" width="0" style="203" hidden="1" customWidth="1"/>
    <col min="11022" max="11022" width="14.42578125" style="203" customWidth="1"/>
    <col min="11023" max="11023" width="8.7109375" style="203" customWidth="1"/>
    <col min="11024" max="11024" width="13.28515625" style="203" customWidth="1"/>
    <col min="11025" max="11025" width="8.7109375" style="203" customWidth="1"/>
    <col min="11026" max="11026" width="13.28515625" style="203" customWidth="1"/>
    <col min="11027" max="11265" width="9.140625" style="203"/>
    <col min="11266" max="11266" width="17.28515625" style="203" customWidth="1"/>
    <col min="11267" max="11267" width="12.5703125" style="203" customWidth="1"/>
    <col min="11268" max="11268" width="13" style="203" customWidth="1"/>
    <col min="11269" max="11269" width="13.42578125" style="203" customWidth="1"/>
    <col min="11270" max="11270" width="19.5703125" style="203" customWidth="1"/>
    <col min="11271" max="11271" width="17.42578125" style="203" customWidth="1"/>
    <col min="11272" max="11272" width="19.5703125" style="203" customWidth="1"/>
    <col min="11273" max="11273" width="15.85546875" style="203" customWidth="1"/>
    <col min="11274" max="11274" width="11.42578125" style="203" customWidth="1"/>
    <col min="11275" max="11277" width="0" style="203" hidden="1" customWidth="1"/>
    <col min="11278" max="11278" width="14.42578125" style="203" customWidth="1"/>
    <col min="11279" max="11279" width="8.7109375" style="203" customWidth="1"/>
    <col min="11280" max="11280" width="13.28515625" style="203" customWidth="1"/>
    <col min="11281" max="11281" width="8.7109375" style="203" customWidth="1"/>
    <col min="11282" max="11282" width="13.28515625" style="203" customWidth="1"/>
    <col min="11283" max="11521" width="9.140625" style="203"/>
    <col min="11522" max="11522" width="17.28515625" style="203" customWidth="1"/>
    <col min="11523" max="11523" width="12.5703125" style="203" customWidth="1"/>
    <col min="11524" max="11524" width="13" style="203" customWidth="1"/>
    <col min="11525" max="11525" width="13.42578125" style="203" customWidth="1"/>
    <col min="11526" max="11526" width="19.5703125" style="203" customWidth="1"/>
    <col min="11527" max="11527" width="17.42578125" style="203" customWidth="1"/>
    <col min="11528" max="11528" width="19.5703125" style="203" customWidth="1"/>
    <col min="11529" max="11529" width="15.85546875" style="203" customWidth="1"/>
    <col min="11530" max="11530" width="11.42578125" style="203" customWidth="1"/>
    <col min="11531" max="11533" width="0" style="203" hidden="1" customWidth="1"/>
    <col min="11534" max="11534" width="14.42578125" style="203" customWidth="1"/>
    <col min="11535" max="11535" width="8.7109375" style="203" customWidth="1"/>
    <col min="11536" max="11536" width="13.28515625" style="203" customWidth="1"/>
    <col min="11537" max="11537" width="8.7109375" style="203" customWidth="1"/>
    <col min="11538" max="11538" width="13.28515625" style="203" customWidth="1"/>
    <col min="11539" max="11777" width="9.140625" style="203"/>
    <col min="11778" max="11778" width="17.28515625" style="203" customWidth="1"/>
    <col min="11779" max="11779" width="12.5703125" style="203" customWidth="1"/>
    <col min="11780" max="11780" width="13" style="203" customWidth="1"/>
    <col min="11781" max="11781" width="13.42578125" style="203" customWidth="1"/>
    <col min="11782" max="11782" width="19.5703125" style="203" customWidth="1"/>
    <col min="11783" max="11783" width="17.42578125" style="203" customWidth="1"/>
    <col min="11784" max="11784" width="19.5703125" style="203" customWidth="1"/>
    <col min="11785" max="11785" width="15.85546875" style="203" customWidth="1"/>
    <col min="11786" max="11786" width="11.42578125" style="203" customWidth="1"/>
    <col min="11787" max="11789" width="0" style="203" hidden="1" customWidth="1"/>
    <col min="11790" max="11790" width="14.42578125" style="203" customWidth="1"/>
    <col min="11791" max="11791" width="8.7109375" style="203" customWidth="1"/>
    <col min="11792" max="11792" width="13.28515625" style="203" customWidth="1"/>
    <col min="11793" max="11793" width="8.7109375" style="203" customWidth="1"/>
    <col min="11794" max="11794" width="13.28515625" style="203" customWidth="1"/>
    <col min="11795" max="12033" width="9.140625" style="203"/>
    <col min="12034" max="12034" width="17.28515625" style="203" customWidth="1"/>
    <col min="12035" max="12035" width="12.5703125" style="203" customWidth="1"/>
    <col min="12036" max="12036" width="13" style="203" customWidth="1"/>
    <col min="12037" max="12037" width="13.42578125" style="203" customWidth="1"/>
    <col min="12038" max="12038" width="19.5703125" style="203" customWidth="1"/>
    <col min="12039" max="12039" width="17.42578125" style="203" customWidth="1"/>
    <col min="12040" max="12040" width="19.5703125" style="203" customWidth="1"/>
    <col min="12041" max="12041" width="15.85546875" style="203" customWidth="1"/>
    <col min="12042" max="12042" width="11.42578125" style="203" customWidth="1"/>
    <col min="12043" max="12045" width="0" style="203" hidden="1" customWidth="1"/>
    <col min="12046" max="12046" width="14.42578125" style="203" customWidth="1"/>
    <col min="12047" max="12047" width="8.7109375" style="203" customWidth="1"/>
    <col min="12048" max="12048" width="13.28515625" style="203" customWidth="1"/>
    <col min="12049" max="12049" width="8.7109375" style="203" customWidth="1"/>
    <col min="12050" max="12050" width="13.28515625" style="203" customWidth="1"/>
    <col min="12051" max="12289" width="9.140625" style="203"/>
    <col min="12290" max="12290" width="17.28515625" style="203" customWidth="1"/>
    <col min="12291" max="12291" width="12.5703125" style="203" customWidth="1"/>
    <col min="12292" max="12292" width="13" style="203" customWidth="1"/>
    <col min="12293" max="12293" width="13.42578125" style="203" customWidth="1"/>
    <col min="12294" max="12294" width="19.5703125" style="203" customWidth="1"/>
    <col min="12295" max="12295" width="17.42578125" style="203" customWidth="1"/>
    <col min="12296" max="12296" width="19.5703125" style="203" customWidth="1"/>
    <col min="12297" max="12297" width="15.85546875" style="203" customWidth="1"/>
    <col min="12298" max="12298" width="11.42578125" style="203" customWidth="1"/>
    <col min="12299" max="12301" width="0" style="203" hidden="1" customWidth="1"/>
    <col min="12302" max="12302" width="14.42578125" style="203" customWidth="1"/>
    <col min="12303" max="12303" width="8.7109375" style="203" customWidth="1"/>
    <col min="12304" max="12304" width="13.28515625" style="203" customWidth="1"/>
    <col min="12305" max="12305" width="8.7109375" style="203" customWidth="1"/>
    <col min="12306" max="12306" width="13.28515625" style="203" customWidth="1"/>
    <col min="12307" max="12545" width="9.140625" style="203"/>
    <col min="12546" max="12546" width="17.28515625" style="203" customWidth="1"/>
    <col min="12547" max="12547" width="12.5703125" style="203" customWidth="1"/>
    <col min="12548" max="12548" width="13" style="203" customWidth="1"/>
    <col min="12549" max="12549" width="13.42578125" style="203" customWidth="1"/>
    <col min="12550" max="12550" width="19.5703125" style="203" customWidth="1"/>
    <col min="12551" max="12551" width="17.42578125" style="203" customWidth="1"/>
    <col min="12552" max="12552" width="19.5703125" style="203" customWidth="1"/>
    <col min="12553" max="12553" width="15.85546875" style="203" customWidth="1"/>
    <col min="12554" max="12554" width="11.42578125" style="203" customWidth="1"/>
    <col min="12555" max="12557" width="0" style="203" hidden="1" customWidth="1"/>
    <col min="12558" max="12558" width="14.42578125" style="203" customWidth="1"/>
    <col min="12559" max="12559" width="8.7109375" style="203" customWidth="1"/>
    <col min="12560" max="12560" width="13.28515625" style="203" customWidth="1"/>
    <col min="12561" max="12561" width="8.7109375" style="203" customWidth="1"/>
    <col min="12562" max="12562" width="13.28515625" style="203" customWidth="1"/>
    <col min="12563" max="12801" width="9.140625" style="203"/>
    <col min="12802" max="12802" width="17.28515625" style="203" customWidth="1"/>
    <col min="12803" max="12803" width="12.5703125" style="203" customWidth="1"/>
    <col min="12804" max="12804" width="13" style="203" customWidth="1"/>
    <col min="12805" max="12805" width="13.42578125" style="203" customWidth="1"/>
    <col min="12806" max="12806" width="19.5703125" style="203" customWidth="1"/>
    <col min="12807" max="12807" width="17.42578125" style="203" customWidth="1"/>
    <col min="12808" max="12808" width="19.5703125" style="203" customWidth="1"/>
    <col min="12809" max="12809" width="15.85546875" style="203" customWidth="1"/>
    <col min="12810" max="12810" width="11.42578125" style="203" customWidth="1"/>
    <col min="12811" max="12813" width="0" style="203" hidden="1" customWidth="1"/>
    <col min="12814" max="12814" width="14.42578125" style="203" customWidth="1"/>
    <col min="12815" max="12815" width="8.7109375" style="203" customWidth="1"/>
    <col min="12816" max="12816" width="13.28515625" style="203" customWidth="1"/>
    <col min="12817" max="12817" width="8.7109375" style="203" customWidth="1"/>
    <col min="12818" max="12818" width="13.28515625" style="203" customWidth="1"/>
    <col min="12819" max="13057" width="9.140625" style="203"/>
    <col min="13058" max="13058" width="17.28515625" style="203" customWidth="1"/>
    <col min="13059" max="13059" width="12.5703125" style="203" customWidth="1"/>
    <col min="13060" max="13060" width="13" style="203" customWidth="1"/>
    <col min="13061" max="13061" width="13.42578125" style="203" customWidth="1"/>
    <col min="13062" max="13062" width="19.5703125" style="203" customWidth="1"/>
    <col min="13063" max="13063" width="17.42578125" style="203" customWidth="1"/>
    <col min="13064" max="13064" width="19.5703125" style="203" customWidth="1"/>
    <col min="13065" max="13065" width="15.85546875" style="203" customWidth="1"/>
    <col min="13066" max="13066" width="11.42578125" style="203" customWidth="1"/>
    <col min="13067" max="13069" width="0" style="203" hidden="1" customWidth="1"/>
    <col min="13070" max="13070" width="14.42578125" style="203" customWidth="1"/>
    <col min="13071" max="13071" width="8.7109375" style="203" customWidth="1"/>
    <col min="13072" max="13072" width="13.28515625" style="203" customWidth="1"/>
    <col min="13073" max="13073" width="8.7109375" style="203" customWidth="1"/>
    <col min="13074" max="13074" width="13.28515625" style="203" customWidth="1"/>
    <col min="13075" max="13313" width="9.140625" style="203"/>
    <col min="13314" max="13314" width="17.28515625" style="203" customWidth="1"/>
    <col min="13315" max="13315" width="12.5703125" style="203" customWidth="1"/>
    <col min="13316" max="13316" width="13" style="203" customWidth="1"/>
    <col min="13317" max="13317" width="13.42578125" style="203" customWidth="1"/>
    <col min="13318" max="13318" width="19.5703125" style="203" customWidth="1"/>
    <col min="13319" max="13319" width="17.42578125" style="203" customWidth="1"/>
    <col min="13320" max="13320" width="19.5703125" style="203" customWidth="1"/>
    <col min="13321" max="13321" width="15.85546875" style="203" customWidth="1"/>
    <col min="13322" max="13322" width="11.42578125" style="203" customWidth="1"/>
    <col min="13323" max="13325" width="0" style="203" hidden="1" customWidth="1"/>
    <col min="13326" max="13326" width="14.42578125" style="203" customWidth="1"/>
    <col min="13327" max="13327" width="8.7109375" style="203" customWidth="1"/>
    <col min="13328" max="13328" width="13.28515625" style="203" customWidth="1"/>
    <col min="13329" max="13329" width="8.7109375" style="203" customWidth="1"/>
    <col min="13330" max="13330" width="13.28515625" style="203" customWidth="1"/>
    <col min="13331" max="13569" width="9.140625" style="203"/>
    <col min="13570" max="13570" width="17.28515625" style="203" customWidth="1"/>
    <col min="13571" max="13571" width="12.5703125" style="203" customWidth="1"/>
    <col min="13572" max="13572" width="13" style="203" customWidth="1"/>
    <col min="13573" max="13573" width="13.42578125" style="203" customWidth="1"/>
    <col min="13574" max="13574" width="19.5703125" style="203" customWidth="1"/>
    <col min="13575" max="13575" width="17.42578125" style="203" customWidth="1"/>
    <col min="13576" max="13576" width="19.5703125" style="203" customWidth="1"/>
    <col min="13577" max="13577" width="15.85546875" style="203" customWidth="1"/>
    <col min="13578" max="13578" width="11.42578125" style="203" customWidth="1"/>
    <col min="13579" max="13581" width="0" style="203" hidden="1" customWidth="1"/>
    <col min="13582" max="13582" width="14.42578125" style="203" customWidth="1"/>
    <col min="13583" max="13583" width="8.7109375" style="203" customWidth="1"/>
    <col min="13584" max="13584" width="13.28515625" style="203" customWidth="1"/>
    <col min="13585" max="13585" width="8.7109375" style="203" customWidth="1"/>
    <col min="13586" max="13586" width="13.28515625" style="203" customWidth="1"/>
    <col min="13587" max="13825" width="9.140625" style="203"/>
    <col min="13826" max="13826" width="17.28515625" style="203" customWidth="1"/>
    <col min="13827" max="13827" width="12.5703125" style="203" customWidth="1"/>
    <col min="13828" max="13828" width="13" style="203" customWidth="1"/>
    <col min="13829" max="13829" width="13.42578125" style="203" customWidth="1"/>
    <col min="13830" max="13830" width="19.5703125" style="203" customWidth="1"/>
    <col min="13831" max="13831" width="17.42578125" style="203" customWidth="1"/>
    <col min="13832" max="13832" width="19.5703125" style="203" customWidth="1"/>
    <col min="13833" max="13833" width="15.85546875" style="203" customWidth="1"/>
    <col min="13834" max="13834" width="11.42578125" style="203" customWidth="1"/>
    <col min="13835" max="13837" width="0" style="203" hidden="1" customWidth="1"/>
    <col min="13838" max="13838" width="14.42578125" style="203" customWidth="1"/>
    <col min="13839" max="13839" width="8.7109375" style="203" customWidth="1"/>
    <col min="13840" max="13840" width="13.28515625" style="203" customWidth="1"/>
    <col min="13841" max="13841" width="8.7109375" style="203" customWidth="1"/>
    <col min="13842" max="13842" width="13.28515625" style="203" customWidth="1"/>
    <col min="13843" max="14081" width="9.140625" style="203"/>
    <col min="14082" max="14082" width="17.28515625" style="203" customWidth="1"/>
    <col min="14083" max="14083" width="12.5703125" style="203" customWidth="1"/>
    <col min="14084" max="14084" width="13" style="203" customWidth="1"/>
    <col min="14085" max="14085" width="13.42578125" style="203" customWidth="1"/>
    <col min="14086" max="14086" width="19.5703125" style="203" customWidth="1"/>
    <col min="14087" max="14087" width="17.42578125" style="203" customWidth="1"/>
    <col min="14088" max="14088" width="19.5703125" style="203" customWidth="1"/>
    <col min="14089" max="14089" width="15.85546875" style="203" customWidth="1"/>
    <col min="14090" max="14090" width="11.42578125" style="203" customWidth="1"/>
    <col min="14091" max="14093" width="0" style="203" hidden="1" customWidth="1"/>
    <col min="14094" max="14094" width="14.42578125" style="203" customWidth="1"/>
    <col min="14095" max="14095" width="8.7109375" style="203" customWidth="1"/>
    <col min="14096" max="14096" width="13.28515625" style="203" customWidth="1"/>
    <col min="14097" max="14097" width="8.7109375" style="203" customWidth="1"/>
    <col min="14098" max="14098" width="13.28515625" style="203" customWidth="1"/>
    <col min="14099" max="14337" width="9.140625" style="203"/>
    <col min="14338" max="14338" width="17.28515625" style="203" customWidth="1"/>
    <col min="14339" max="14339" width="12.5703125" style="203" customWidth="1"/>
    <col min="14340" max="14340" width="13" style="203" customWidth="1"/>
    <col min="14341" max="14341" width="13.42578125" style="203" customWidth="1"/>
    <col min="14342" max="14342" width="19.5703125" style="203" customWidth="1"/>
    <col min="14343" max="14343" width="17.42578125" style="203" customWidth="1"/>
    <col min="14344" max="14344" width="19.5703125" style="203" customWidth="1"/>
    <col min="14345" max="14345" width="15.85546875" style="203" customWidth="1"/>
    <col min="14346" max="14346" width="11.42578125" style="203" customWidth="1"/>
    <col min="14347" max="14349" width="0" style="203" hidden="1" customWidth="1"/>
    <col min="14350" max="14350" width="14.42578125" style="203" customWidth="1"/>
    <col min="14351" max="14351" width="8.7109375" style="203" customWidth="1"/>
    <col min="14352" max="14352" width="13.28515625" style="203" customWidth="1"/>
    <col min="14353" max="14353" width="8.7109375" style="203" customWidth="1"/>
    <col min="14354" max="14354" width="13.28515625" style="203" customWidth="1"/>
    <col min="14355" max="14593" width="9.140625" style="203"/>
    <col min="14594" max="14594" width="17.28515625" style="203" customWidth="1"/>
    <col min="14595" max="14595" width="12.5703125" style="203" customWidth="1"/>
    <col min="14596" max="14596" width="13" style="203" customWidth="1"/>
    <col min="14597" max="14597" width="13.42578125" style="203" customWidth="1"/>
    <col min="14598" max="14598" width="19.5703125" style="203" customWidth="1"/>
    <col min="14599" max="14599" width="17.42578125" style="203" customWidth="1"/>
    <col min="14600" max="14600" width="19.5703125" style="203" customWidth="1"/>
    <col min="14601" max="14601" width="15.85546875" style="203" customWidth="1"/>
    <col min="14602" max="14602" width="11.42578125" style="203" customWidth="1"/>
    <col min="14603" max="14605" width="0" style="203" hidden="1" customWidth="1"/>
    <col min="14606" max="14606" width="14.42578125" style="203" customWidth="1"/>
    <col min="14607" max="14607" width="8.7109375" style="203" customWidth="1"/>
    <col min="14608" max="14608" width="13.28515625" style="203" customWidth="1"/>
    <col min="14609" max="14609" width="8.7109375" style="203" customWidth="1"/>
    <col min="14610" max="14610" width="13.28515625" style="203" customWidth="1"/>
    <col min="14611" max="14849" width="9.140625" style="203"/>
    <col min="14850" max="14850" width="17.28515625" style="203" customWidth="1"/>
    <col min="14851" max="14851" width="12.5703125" style="203" customWidth="1"/>
    <col min="14852" max="14852" width="13" style="203" customWidth="1"/>
    <col min="14853" max="14853" width="13.42578125" style="203" customWidth="1"/>
    <col min="14854" max="14854" width="19.5703125" style="203" customWidth="1"/>
    <col min="14855" max="14855" width="17.42578125" style="203" customWidth="1"/>
    <col min="14856" max="14856" width="19.5703125" style="203" customWidth="1"/>
    <col min="14857" max="14857" width="15.85546875" style="203" customWidth="1"/>
    <col min="14858" max="14858" width="11.42578125" style="203" customWidth="1"/>
    <col min="14859" max="14861" width="0" style="203" hidden="1" customWidth="1"/>
    <col min="14862" max="14862" width="14.42578125" style="203" customWidth="1"/>
    <col min="14863" max="14863" width="8.7109375" style="203" customWidth="1"/>
    <col min="14864" max="14864" width="13.28515625" style="203" customWidth="1"/>
    <col min="14865" max="14865" width="8.7109375" style="203" customWidth="1"/>
    <col min="14866" max="14866" width="13.28515625" style="203" customWidth="1"/>
    <col min="14867" max="15105" width="9.140625" style="203"/>
    <col min="15106" max="15106" width="17.28515625" style="203" customWidth="1"/>
    <col min="15107" max="15107" width="12.5703125" style="203" customWidth="1"/>
    <col min="15108" max="15108" width="13" style="203" customWidth="1"/>
    <col min="15109" max="15109" width="13.42578125" style="203" customWidth="1"/>
    <col min="15110" max="15110" width="19.5703125" style="203" customWidth="1"/>
    <col min="15111" max="15111" width="17.42578125" style="203" customWidth="1"/>
    <col min="15112" max="15112" width="19.5703125" style="203" customWidth="1"/>
    <col min="15113" max="15113" width="15.85546875" style="203" customWidth="1"/>
    <col min="15114" max="15114" width="11.42578125" style="203" customWidth="1"/>
    <col min="15115" max="15117" width="0" style="203" hidden="1" customWidth="1"/>
    <col min="15118" max="15118" width="14.42578125" style="203" customWidth="1"/>
    <col min="15119" max="15119" width="8.7109375" style="203" customWidth="1"/>
    <col min="15120" max="15120" width="13.28515625" style="203" customWidth="1"/>
    <col min="15121" max="15121" width="8.7109375" style="203" customWidth="1"/>
    <col min="15122" max="15122" width="13.28515625" style="203" customWidth="1"/>
    <col min="15123" max="15361" width="9.140625" style="203"/>
    <col min="15362" max="15362" width="17.28515625" style="203" customWidth="1"/>
    <col min="15363" max="15363" width="12.5703125" style="203" customWidth="1"/>
    <col min="15364" max="15364" width="13" style="203" customWidth="1"/>
    <col min="15365" max="15365" width="13.42578125" style="203" customWidth="1"/>
    <col min="15366" max="15366" width="19.5703125" style="203" customWidth="1"/>
    <col min="15367" max="15367" width="17.42578125" style="203" customWidth="1"/>
    <col min="15368" max="15368" width="19.5703125" style="203" customWidth="1"/>
    <col min="15369" max="15369" width="15.85546875" style="203" customWidth="1"/>
    <col min="15370" max="15370" width="11.42578125" style="203" customWidth="1"/>
    <col min="15371" max="15373" width="0" style="203" hidden="1" customWidth="1"/>
    <col min="15374" max="15374" width="14.42578125" style="203" customWidth="1"/>
    <col min="15375" max="15375" width="8.7109375" style="203" customWidth="1"/>
    <col min="15376" max="15376" width="13.28515625" style="203" customWidth="1"/>
    <col min="15377" max="15377" width="8.7109375" style="203" customWidth="1"/>
    <col min="15378" max="15378" width="13.28515625" style="203" customWidth="1"/>
    <col min="15379" max="15617" width="9.140625" style="203"/>
    <col min="15618" max="15618" width="17.28515625" style="203" customWidth="1"/>
    <col min="15619" max="15619" width="12.5703125" style="203" customWidth="1"/>
    <col min="15620" max="15620" width="13" style="203" customWidth="1"/>
    <col min="15621" max="15621" width="13.42578125" style="203" customWidth="1"/>
    <col min="15622" max="15622" width="19.5703125" style="203" customWidth="1"/>
    <col min="15623" max="15623" width="17.42578125" style="203" customWidth="1"/>
    <col min="15624" max="15624" width="19.5703125" style="203" customWidth="1"/>
    <col min="15625" max="15625" width="15.85546875" style="203" customWidth="1"/>
    <col min="15626" max="15626" width="11.42578125" style="203" customWidth="1"/>
    <col min="15627" max="15629" width="0" style="203" hidden="1" customWidth="1"/>
    <col min="15630" max="15630" width="14.42578125" style="203" customWidth="1"/>
    <col min="15631" max="15631" width="8.7109375" style="203" customWidth="1"/>
    <col min="15632" max="15632" width="13.28515625" style="203" customWidth="1"/>
    <col min="15633" max="15633" width="8.7109375" style="203" customWidth="1"/>
    <col min="15634" max="15634" width="13.28515625" style="203" customWidth="1"/>
    <col min="15635" max="15873" width="9.140625" style="203"/>
    <col min="15874" max="15874" width="17.28515625" style="203" customWidth="1"/>
    <col min="15875" max="15875" width="12.5703125" style="203" customWidth="1"/>
    <col min="15876" max="15876" width="13" style="203" customWidth="1"/>
    <col min="15877" max="15877" width="13.42578125" style="203" customWidth="1"/>
    <col min="15878" max="15878" width="19.5703125" style="203" customWidth="1"/>
    <col min="15879" max="15879" width="17.42578125" style="203" customWidth="1"/>
    <col min="15880" max="15880" width="19.5703125" style="203" customWidth="1"/>
    <col min="15881" max="15881" width="15.85546875" style="203" customWidth="1"/>
    <col min="15882" max="15882" width="11.42578125" style="203" customWidth="1"/>
    <col min="15883" max="15885" width="0" style="203" hidden="1" customWidth="1"/>
    <col min="15886" max="15886" width="14.42578125" style="203" customWidth="1"/>
    <col min="15887" max="15887" width="8.7109375" style="203" customWidth="1"/>
    <col min="15888" max="15888" width="13.28515625" style="203" customWidth="1"/>
    <col min="15889" max="15889" width="8.7109375" style="203" customWidth="1"/>
    <col min="15890" max="15890" width="13.28515625" style="203" customWidth="1"/>
    <col min="15891" max="16129" width="9.140625" style="203"/>
    <col min="16130" max="16130" width="17.28515625" style="203" customWidth="1"/>
    <col min="16131" max="16131" width="12.5703125" style="203" customWidth="1"/>
    <col min="16132" max="16132" width="13" style="203" customWidth="1"/>
    <col min="16133" max="16133" width="13.42578125" style="203" customWidth="1"/>
    <col min="16134" max="16134" width="19.5703125" style="203" customWidth="1"/>
    <col min="16135" max="16135" width="17.42578125" style="203" customWidth="1"/>
    <col min="16136" max="16136" width="19.5703125" style="203" customWidth="1"/>
    <col min="16137" max="16137" width="15.85546875" style="203" customWidth="1"/>
    <col min="16138" max="16138" width="11.42578125" style="203" customWidth="1"/>
    <col min="16139" max="16141" width="0" style="203" hidden="1" customWidth="1"/>
    <col min="16142" max="16142" width="14.42578125" style="203" customWidth="1"/>
    <col min="16143" max="16143" width="8.7109375" style="203" customWidth="1"/>
    <col min="16144" max="16144" width="13.28515625" style="203" customWidth="1"/>
    <col min="16145" max="16145" width="8.7109375" style="203" customWidth="1"/>
    <col min="16146" max="16146" width="13.28515625" style="203" customWidth="1"/>
    <col min="16147" max="16384" width="9.140625" style="203"/>
  </cols>
  <sheetData>
    <row r="2" spans="1:18" ht="21">
      <c r="A2" s="202" t="s">
        <v>0</v>
      </c>
    </row>
    <row r="3" spans="1:18" ht="15.75">
      <c r="A3" s="223" t="s">
        <v>59</v>
      </c>
    </row>
    <row r="4" spans="1:18">
      <c r="K4" s="203" t="s">
        <v>1</v>
      </c>
      <c r="L4" s="203" t="s">
        <v>2</v>
      </c>
    </row>
    <row r="5" spans="1:18" ht="32.25" customHeight="1">
      <c r="A5" s="205" t="s">
        <v>3</v>
      </c>
      <c r="B5" s="205" t="s">
        <v>4</v>
      </c>
      <c r="C5" s="205" t="s">
        <v>5</v>
      </c>
      <c r="D5" s="205" t="s">
        <v>25</v>
      </c>
      <c r="E5" s="206" t="s">
        <v>54</v>
      </c>
      <c r="F5" s="207" t="s">
        <v>7</v>
      </c>
      <c r="G5" s="208" t="s">
        <v>8</v>
      </c>
      <c r="H5" s="206" t="s">
        <v>10</v>
      </c>
      <c r="I5" s="206" t="s">
        <v>56</v>
      </c>
      <c r="K5" s="209">
        <v>3400</v>
      </c>
      <c r="L5" s="209">
        <v>12000</v>
      </c>
    </row>
    <row r="6" spans="1:18" ht="24.95" customHeight="1">
      <c r="A6" s="210" t="s">
        <v>13</v>
      </c>
      <c r="B6" s="211">
        <v>7.6</v>
      </c>
      <c r="C6" s="222">
        <v>29.4</v>
      </c>
      <c r="D6" s="266">
        <f>E6*1000/2592000</f>
        <v>44.9603065384213</v>
      </c>
      <c r="E6" s="224">
        <v>116537.114547588</v>
      </c>
      <c r="F6" s="17">
        <v>48900</v>
      </c>
      <c r="G6" s="18">
        <v>1560</v>
      </c>
      <c r="H6" s="213">
        <f t="shared" ref="H6:H12" si="0">(F6*3400)+(G6*5500)</f>
        <v>174840000</v>
      </c>
      <c r="I6" s="214">
        <f>H6/E6</f>
        <v>1500.2945686337889</v>
      </c>
      <c r="K6" s="209">
        <f t="shared" ref="K6:K12" si="1">F6*$K$5</f>
        <v>166260000</v>
      </c>
      <c r="L6" s="209">
        <f>G6*$L$5</f>
        <v>18720000</v>
      </c>
      <c r="M6" s="209">
        <f t="shared" ref="M6:M11" si="2">K6+L6</f>
        <v>184980000</v>
      </c>
    </row>
    <row r="7" spans="1:18" ht="24.95" customHeight="1">
      <c r="A7" s="210" t="s">
        <v>32</v>
      </c>
      <c r="B7" s="210">
        <v>7.7</v>
      </c>
      <c r="C7" s="222">
        <v>30.4</v>
      </c>
      <c r="D7" s="266">
        <f t="shared" ref="D7:D12" si="3">E7*1000/2592000</f>
        <v>9.7141910261303543</v>
      </c>
      <c r="E7" s="224">
        <v>25179.183139729881</v>
      </c>
      <c r="F7" s="24">
        <v>32150</v>
      </c>
      <c r="G7" s="25">
        <v>1590</v>
      </c>
      <c r="H7" s="213">
        <f t="shared" si="0"/>
        <v>118055000</v>
      </c>
      <c r="I7" s="214">
        <f>H7/E7</f>
        <v>4688.5953108511558</v>
      </c>
      <c r="K7" s="209">
        <f t="shared" si="1"/>
        <v>109310000</v>
      </c>
      <c r="L7" s="203">
        <v>0</v>
      </c>
      <c r="M7" s="209">
        <f t="shared" si="2"/>
        <v>109310000</v>
      </c>
      <c r="P7" s="215"/>
    </row>
    <row r="8" spans="1:18" ht="24.95" customHeight="1">
      <c r="A8" s="210" t="s">
        <v>17</v>
      </c>
      <c r="B8" s="210">
        <v>7.4</v>
      </c>
      <c r="C8" s="222">
        <v>33.200000000000003</v>
      </c>
      <c r="D8" s="266">
        <f t="shared" si="3"/>
        <v>81.648615430279648</v>
      </c>
      <c r="E8" s="224">
        <v>211633.21119528485</v>
      </c>
      <c r="F8" s="24">
        <v>50815</v>
      </c>
      <c r="G8" s="28">
        <v>800</v>
      </c>
      <c r="H8" s="213">
        <f t="shared" si="0"/>
        <v>177171000</v>
      </c>
      <c r="I8" s="214">
        <f>H8/E8</f>
        <v>837.16066584896828</v>
      </c>
      <c r="K8" s="209">
        <f t="shared" si="1"/>
        <v>172771000</v>
      </c>
      <c r="L8" s="209">
        <f>G8*$L$5</f>
        <v>9600000</v>
      </c>
      <c r="M8" s="209">
        <f t="shared" si="2"/>
        <v>182371000</v>
      </c>
      <c r="P8" s="215"/>
    </row>
    <row r="9" spans="1:18" ht="24.95" customHeight="1">
      <c r="A9" s="210" t="s">
        <v>33</v>
      </c>
      <c r="B9" s="210">
        <v>7.7</v>
      </c>
      <c r="C9" s="222">
        <v>24.3</v>
      </c>
      <c r="D9" s="266">
        <f t="shared" si="3"/>
        <v>2.4593671330364688</v>
      </c>
      <c r="E9" s="224">
        <v>6374.6796088305273</v>
      </c>
      <c r="F9" s="216">
        <v>0</v>
      </c>
      <c r="G9" s="28">
        <v>0</v>
      </c>
      <c r="H9" s="213">
        <f t="shared" si="0"/>
        <v>0</v>
      </c>
      <c r="I9" s="214">
        <v>0</v>
      </c>
      <c r="K9" s="209">
        <f t="shared" si="1"/>
        <v>0</v>
      </c>
      <c r="L9" s="209">
        <f>G9*$L$5</f>
        <v>0</v>
      </c>
      <c r="M9" s="209">
        <f t="shared" si="2"/>
        <v>0</v>
      </c>
      <c r="N9" s="182"/>
      <c r="P9" s="215"/>
    </row>
    <row r="10" spans="1:18" ht="24.95" customHeight="1">
      <c r="A10" s="210" t="s">
        <v>34</v>
      </c>
      <c r="B10" s="210" t="s">
        <v>58</v>
      </c>
      <c r="C10" s="222" t="s">
        <v>58</v>
      </c>
      <c r="D10" s="266">
        <f t="shared" si="3"/>
        <v>0</v>
      </c>
      <c r="E10" s="224">
        <v>0</v>
      </c>
      <c r="F10" s="24">
        <v>0</v>
      </c>
      <c r="G10" s="28">
        <v>0</v>
      </c>
      <c r="H10" s="213">
        <f t="shared" si="0"/>
        <v>0</v>
      </c>
      <c r="I10" s="214">
        <v>0</v>
      </c>
      <c r="K10" s="209">
        <f t="shared" si="1"/>
        <v>0</v>
      </c>
      <c r="L10" s="209">
        <f>G10*$L$5</f>
        <v>0</v>
      </c>
      <c r="M10" s="209">
        <f t="shared" si="2"/>
        <v>0</v>
      </c>
      <c r="N10" s="215"/>
    </row>
    <row r="11" spans="1:18" ht="24.95" customHeight="1">
      <c r="A11" s="210" t="s">
        <v>18</v>
      </c>
      <c r="B11" s="210">
        <v>8</v>
      </c>
      <c r="C11" s="222">
        <v>29.1</v>
      </c>
      <c r="D11" s="266">
        <f t="shared" si="3"/>
        <v>58.780649206254047</v>
      </c>
      <c r="E11" s="224">
        <v>152359.4427426105</v>
      </c>
      <c r="F11" s="24">
        <v>78225</v>
      </c>
      <c r="G11" s="28">
        <v>16800</v>
      </c>
      <c r="H11" s="213">
        <f t="shared" si="0"/>
        <v>358365000</v>
      </c>
      <c r="I11" s="214">
        <f>H11/E11</f>
        <v>2352.1023282121505</v>
      </c>
      <c r="K11" s="209">
        <f t="shared" si="1"/>
        <v>265965000</v>
      </c>
      <c r="L11" s="217">
        <v>0</v>
      </c>
      <c r="M11" s="209">
        <f t="shared" si="2"/>
        <v>265965000</v>
      </c>
      <c r="N11" s="215"/>
    </row>
    <row r="12" spans="1:18" ht="24.95" customHeight="1">
      <c r="A12" s="210" t="s">
        <v>19</v>
      </c>
      <c r="B12" s="210">
        <v>7.6</v>
      </c>
      <c r="C12" s="222">
        <v>30</v>
      </c>
      <c r="D12" s="266">
        <f t="shared" si="3"/>
        <v>6.8431464297288302</v>
      </c>
      <c r="E12" s="225">
        <v>17737.435545857126</v>
      </c>
      <c r="F12" s="24">
        <v>17775</v>
      </c>
      <c r="G12" s="28">
        <v>8600</v>
      </c>
      <c r="H12" s="213">
        <f t="shared" si="0"/>
        <v>107735000</v>
      </c>
      <c r="I12" s="214">
        <f>H12/E12</f>
        <v>6073.8768984653652</v>
      </c>
      <c r="K12" s="209">
        <f t="shared" si="1"/>
        <v>60435000</v>
      </c>
      <c r="L12" s="217"/>
      <c r="M12" s="209"/>
      <c r="N12" s="215"/>
    </row>
    <row r="13" spans="1:18" ht="24.95" customHeight="1">
      <c r="A13" s="36" t="s">
        <v>22</v>
      </c>
      <c r="B13" s="218">
        <f>AVERAGE(B6:B12)</f>
        <v>7.6666666666666679</v>
      </c>
      <c r="C13" s="218">
        <f>AVERAGE(C6:C12)</f>
        <v>29.400000000000002</v>
      </c>
      <c r="D13" s="218">
        <f>AVERAGE(D6:D12)</f>
        <v>29.200896537692952</v>
      </c>
      <c r="E13" s="39">
        <f>SUM(E6:E12)</f>
        <v>529821.06677990092</v>
      </c>
      <c r="F13" s="39">
        <f>SUM(F6:F12)</f>
        <v>227865</v>
      </c>
      <c r="G13" s="39">
        <f>SUM(G6:G12)</f>
        <v>29350</v>
      </c>
      <c r="H13" s="219">
        <f>SUM(H6:H12)</f>
        <v>936166000</v>
      </c>
      <c r="I13" s="219">
        <f>SUM(I6:I12)</f>
        <v>15452.029772011429</v>
      </c>
    </row>
    <row r="14" spans="1:18">
      <c r="I14" s="226"/>
      <c r="M14" s="182"/>
      <c r="R14" s="43"/>
    </row>
    <row r="15" spans="1:18">
      <c r="R15" s="215"/>
    </row>
    <row r="16" spans="1:18">
      <c r="E16" s="215">
        <f>E6/(31*24)</f>
        <v>156.63590664998387</v>
      </c>
    </row>
    <row r="17" spans="5:8">
      <c r="E17" s="215">
        <f t="shared" ref="E17:E22" si="4">E7/(31*24)</f>
        <v>33.842988091034783</v>
      </c>
      <c r="G17" s="215">
        <f>F13*3400</f>
        <v>774741000</v>
      </c>
      <c r="H17" s="203">
        <f>G17/E13</f>
        <v>1462.2691481647787</v>
      </c>
    </row>
    <row r="18" spans="5:8">
      <c r="E18" s="215">
        <f t="shared" si="4"/>
        <v>284.4532408538775</v>
      </c>
      <c r="G18" s="215">
        <f>G13*5500</f>
        <v>161425000</v>
      </c>
      <c r="H18" s="215">
        <f>G18</f>
        <v>161425000</v>
      </c>
    </row>
    <row r="19" spans="5:8">
      <c r="E19" s="215">
        <f t="shared" si="4"/>
        <v>8.5681177538044722</v>
      </c>
      <c r="G19" s="215">
        <f>G17+G18</f>
        <v>936166000</v>
      </c>
      <c r="H19" s="215">
        <f>G19/E13</f>
        <v>1766.9474822693367</v>
      </c>
    </row>
    <row r="20" spans="5:8">
      <c r="E20" s="215">
        <f t="shared" si="4"/>
        <v>0</v>
      </c>
    </row>
    <row r="21" spans="5:8">
      <c r="E21" s="215">
        <f t="shared" si="4"/>
        <v>204.78419723469153</v>
      </c>
    </row>
    <row r="22" spans="5:8">
      <c r="E22" s="215">
        <f t="shared" si="4"/>
        <v>23.840639174539149</v>
      </c>
    </row>
  </sheetData>
  <sheetProtection selectLockedCells="1" selectUnlockedCells="1"/>
  <pageMargins left="0.7" right="0.7" top="0.75" bottom="0.75" header="0.51180555555555551" footer="0.51180555555555551"/>
  <pageSetup firstPageNumber="0" orientation="portrait" horizontalDpi="300" verticalDpi="300" r:id="rId1"/>
  <headerFooter alignWithMargins="0"/>
  <legacy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2:R22"/>
  <sheetViews>
    <sheetView zoomScale="85" zoomScaleNormal="85" workbookViewId="0">
      <selection activeCell="C19" sqref="C19"/>
    </sheetView>
  </sheetViews>
  <sheetFormatPr defaultRowHeight="15"/>
  <cols>
    <col min="1" max="1" width="17.28515625" style="203" customWidth="1"/>
    <col min="2" max="2" width="12.5703125" style="203" customWidth="1"/>
    <col min="3" max="3" width="13" style="203" customWidth="1"/>
    <col min="4" max="4" width="18" style="203" bestFit="1" customWidth="1"/>
    <col min="5" max="5" width="13.42578125" style="203" customWidth="1"/>
    <col min="6" max="6" width="19.5703125" style="203" customWidth="1"/>
    <col min="7" max="7" width="17.42578125" style="203" customWidth="1"/>
    <col min="8" max="8" width="19.5703125" style="203" customWidth="1"/>
    <col min="9" max="9" width="15.85546875" style="203" customWidth="1"/>
    <col min="10" max="10" width="11.42578125" style="203" customWidth="1"/>
    <col min="11" max="13" width="0" style="203" hidden="1" customWidth="1"/>
    <col min="14" max="14" width="14.42578125" style="203" customWidth="1"/>
    <col min="15" max="15" width="8.7109375" style="203" customWidth="1"/>
    <col min="16" max="16" width="13.28515625" style="203" customWidth="1"/>
    <col min="17" max="17" width="8.7109375" style="203" customWidth="1"/>
    <col min="18" max="18" width="13.28515625" style="203" customWidth="1"/>
    <col min="19" max="257" width="9.140625" style="203"/>
    <col min="258" max="258" width="17.28515625" style="203" customWidth="1"/>
    <col min="259" max="259" width="12.5703125" style="203" customWidth="1"/>
    <col min="260" max="260" width="13" style="203" customWidth="1"/>
    <col min="261" max="261" width="13.42578125" style="203" customWidth="1"/>
    <col min="262" max="262" width="19.5703125" style="203" customWidth="1"/>
    <col min="263" max="263" width="17.42578125" style="203" customWidth="1"/>
    <col min="264" max="264" width="19.5703125" style="203" customWidth="1"/>
    <col min="265" max="265" width="15.85546875" style="203" customWidth="1"/>
    <col min="266" max="266" width="11.42578125" style="203" customWidth="1"/>
    <col min="267" max="269" width="0" style="203" hidden="1" customWidth="1"/>
    <col min="270" max="270" width="14.42578125" style="203" customWidth="1"/>
    <col min="271" max="271" width="8.7109375" style="203" customWidth="1"/>
    <col min="272" max="272" width="13.28515625" style="203" customWidth="1"/>
    <col min="273" max="273" width="8.7109375" style="203" customWidth="1"/>
    <col min="274" max="274" width="13.28515625" style="203" customWidth="1"/>
    <col min="275" max="513" width="9.140625" style="203"/>
    <col min="514" max="514" width="17.28515625" style="203" customWidth="1"/>
    <col min="515" max="515" width="12.5703125" style="203" customWidth="1"/>
    <col min="516" max="516" width="13" style="203" customWidth="1"/>
    <col min="517" max="517" width="13.42578125" style="203" customWidth="1"/>
    <col min="518" max="518" width="19.5703125" style="203" customWidth="1"/>
    <col min="519" max="519" width="17.42578125" style="203" customWidth="1"/>
    <col min="520" max="520" width="19.5703125" style="203" customWidth="1"/>
    <col min="521" max="521" width="15.85546875" style="203" customWidth="1"/>
    <col min="522" max="522" width="11.42578125" style="203" customWidth="1"/>
    <col min="523" max="525" width="0" style="203" hidden="1" customWidth="1"/>
    <col min="526" max="526" width="14.42578125" style="203" customWidth="1"/>
    <col min="527" max="527" width="8.7109375" style="203" customWidth="1"/>
    <col min="528" max="528" width="13.28515625" style="203" customWidth="1"/>
    <col min="529" max="529" width="8.7109375" style="203" customWidth="1"/>
    <col min="530" max="530" width="13.28515625" style="203" customWidth="1"/>
    <col min="531" max="769" width="9.140625" style="203"/>
    <col min="770" max="770" width="17.28515625" style="203" customWidth="1"/>
    <col min="771" max="771" width="12.5703125" style="203" customWidth="1"/>
    <col min="772" max="772" width="13" style="203" customWidth="1"/>
    <col min="773" max="773" width="13.42578125" style="203" customWidth="1"/>
    <col min="774" max="774" width="19.5703125" style="203" customWidth="1"/>
    <col min="775" max="775" width="17.42578125" style="203" customWidth="1"/>
    <col min="776" max="776" width="19.5703125" style="203" customWidth="1"/>
    <col min="777" max="777" width="15.85546875" style="203" customWidth="1"/>
    <col min="778" max="778" width="11.42578125" style="203" customWidth="1"/>
    <col min="779" max="781" width="0" style="203" hidden="1" customWidth="1"/>
    <col min="782" max="782" width="14.42578125" style="203" customWidth="1"/>
    <col min="783" max="783" width="8.7109375" style="203" customWidth="1"/>
    <col min="784" max="784" width="13.28515625" style="203" customWidth="1"/>
    <col min="785" max="785" width="8.7109375" style="203" customWidth="1"/>
    <col min="786" max="786" width="13.28515625" style="203" customWidth="1"/>
    <col min="787" max="1025" width="9.140625" style="203"/>
    <col min="1026" max="1026" width="17.28515625" style="203" customWidth="1"/>
    <col min="1027" max="1027" width="12.5703125" style="203" customWidth="1"/>
    <col min="1028" max="1028" width="13" style="203" customWidth="1"/>
    <col min="1029" max="1029" width="13.42578125" style="203" customWidth="1"/>
    <col min="1030" max="1030" width="19.5703125" style="203" customWidth="1"/>
    <col min="1031" max="1031" width="17.42578125" style="203" customWidth="1"/>
    <col min="1032" max="1032" width="19.5703125" style="203" customWidth="1"/>
    <col min="1033" max="1033" width="15.85546875" style="203" customWidth="1"/>
    <col min="1034" max="1034" width="11.42578125" style="203" customWidth="1"/>
    <col min="1035" max="1037" width="0" style="203" hidden="1" customWidth="1"/>
    <col min="1038" max="1038" width="14.42578125" style="203" customWidth="1"/>
    <col min="1039" max="1039" width="8.7109375" style="203" customWidth="1"/>
    <col min="1040" max="1040" width="13.28515625" style="203" customWidth="1"/>
    <col min="1041" max="1041" width="8.7109375" style="203" customWidth="1"/>
    <col min="1042" max="1042" width="13.28515625" style="203" customWidth="1"/>
    <col min="1043" max="1281" width="9.140625" style="203"/>
    <col min="1282" max="1282" width="17.28515625" style="203" customWidth="1"/>
    <col min="1283" max="1283" width="12.5703125" style="203" customWidth="1"/>
    <col min="1284" max="1284" width="13" style="203" customWidth="1"/>
    <col min="1285" max="1285" width="13.42578125" style="203" customWidth="1"/>
    <col min="1286" max="1286" width="19.5703125" style="203" customWidth="1"/>
    <col min="1287" max="1287" width="17.42578125" style="203" customWidth="1"/>
    <col min="1288" max="1288" width="19.5703125" style="203" customWidth="1"/>
    <col min="1289" max="1289" width="15.85546875" style="203" customWidth="1"/>
    <col min="1290" max="1290" width="11.42578125" style="203" customWidth="1"/>
    <col min="1291" max="1293" width="0" style="203" hidden="1" customWidth="1"/>
    <col min="1294" max="1294" width="14.42578125" style="203" customWidth="1"/>
    <col min="1295" max="1295" width="8.7109375" style="203" customWidth="1"/>
    <col min="1296" max="1296" width="13.28515625" style="203" customWidth="1"/>
    <col min="1297" max="1297" width="8.7109375" style="203" customWidth="1"/>
    <col min="1298" max="1298" width="13.28515625" style="203" customWidth="1"/>
    <col min="1299" max="1537" width="9.140625" style="203"/>
    <col min="1538" max="1538" width="17.28515625" style="203" customWidth="1"/>
    <col min="1539" max="1539" width="12.5703125" style="203" customWidth="1"/>
    <col min="1540" max="1540" width="13" style="203" customWidth="1"/>
    <col min="1541" max="1541" width="13.42578125" style="203" customWidth="1"/>
    <col min="1542" max="1542" width="19.5703125" style="203" customWidth="1"/>
    <col min="1543" max="1543" width="17.42578125" style="203" customWidth="1"/>
    <col min="1544" max="1544" width="19.5703125" style="203" customWidth="1"/>
    <col min="1545" max="1545" width="15.85546875" style="203" customWidth="1"/>
    <col min="1546" max="1546" width="11.42578125" style="203" customWidth="1"/>
    <col min="1547" max="1549" width="0" style="203" hidden="1" customWidth="1"/>
    <col min="1550" max="1550" width="14.42578125" style="203" customWidth="1"/>
    <col min="1551" max="1551" width="8.7109375" style="203" customWidth="1"/>
    <col min="1552" max="1552" width="13.28515625" style="203" customWidth="1"/>
    <col min="1553" max="1553" width="8.7109375" style="203" customWidth="1"/>
    <col min="1554" max="1554" width="13.28515625" style="203" customWidth="1"/>
    <col min="1555" max="1793" width="9.140625" style="203"/>
    <col min="1794" max="1794" width="17.28515625" style="203" customWidth="1"/>
    <col min="1795" max="1795" width="12.5703125" style="203" customWidth="1"/>
    <col min="1796" max="1796" width="13" style="203" customWidth="1"/>
    <col min="1797" max="1797" width="13.42578125" style="203" customWidth="1"/>
    <col min="1798" max="1798" width="19.5703125" style="203" customWidth="1"/>
    <col min="1799" max="1799" width="17.42578125" style="203" customWidth="1"/>
    <col min="1800" max="1800" width="19.5703125" style="203" customWidth="1"/>
    <col min="1801" max="1801" width="15.85546875" style="203" customWidth="1"/>
    <col min="1802" max="1802" width="11.42578125" style="203" customWidth="1"/>
    <col min="1803" max="1805" width="0" style="203" hidden="1" customWidth="1"/>
    <col min="1806" max="1806" width="14.42578125" style="203" customWidth="1"/>
    <col min="1807" max="1807" width="8.7109375" style="203" customWidth="1"/>
    <col min="1808" max="1808" width="13.28515625" style="203" customWidth="1"/>
    <col min="1809" max="1809" width="8.7109375" style="203" customWidth="1"/>
    <col min="1810" max="1810" width="13.28515625" style="203" customWidth="1"/>
    <col min="1811" max="2049" width="9.140625" style="203"/>
    <col min="2050" max="2050" width="17.28515625" style="203" customWidth="1"/>
    <col min="2051" max="2051" width="12.5703125" style="203" customWidth="1"/>
    <col min="2052" max="2052" width="13" style="203" customWidth="1"/>
    <col min="2053" max="2053" width="13.42578125" style="203" customWidth="1"/>
    <col min="2054" max="2054" width="19.5703125" style="203" customWidth="1"/>
    <col min="2055" max="2055" width="17.42578125" style="203" customWidth="1"/>
    <col min="2056" max="2056" width="19.5703125" style="203" customWidth="1"/>
    <col min="2057" max="2057" width="15.85546875" style="203" customWidth="1"/>
    <col min="2058" max="2058" width="11.42578125" style="203" customWidth="1"/>
    <col min="2059" max="2061" width="0" style="203" hidden="1" customWidth="1"/>
    <col min="2062" max="2062" width="14.42578125" style="203" customWidth="1"/>
    <col min="2063" max="2063" width="8.7109375" style="203" customWidth="1"/>
    <col min="2064" max="2064" width="13.28515625" style="203" customWidth="1"/>
    <col min="2065" max="2065" width="8.7109375" style="203" customWidth="1"/>
    <col min="2066" max="2066" width="13.28515625" style="203" customWidth="1"/>
    <col min="2067" max="2305" width="9.140625" style="203"/>
    <col min="2306" max="2306" width="17.28515625" style="203" customWidth="1"/>
    <col min="2307" max="2307" width="12.5703125" style="203" customWidth="1"/>
    <col min="2308" max="2308" width="13" style="203" customWidth="1"/>
    <col min="2309" max="2309" width="13.42578125" style="203" customWidth="1"/>
    <col min="2310" max="2310" width="19.5703125" style="203" customWidth="1"/>
    <col min="2311" max="2311" width="17.42578125" style="203" customWidth="1"/>
    <col min="2312" max="2312" width="19.5703125" style="203" customWidth="1"/>
    <col min="2313" max="2313" width="15.85546875" style="203" customWidth="1"/>
    <col min="2314" max="2314" width="11.42578125" style="203" customWidth="1"/>
    <col min="2315" max="2317" width="0" style="203" hidden="1" customWidth="1"/>
    <col min="2318" max="2318" width="14.42578125" style="203" customWidth="1"/>
    <col min="2319" max="2319" width="8.7109375" style="203" customWidth="1"/>
    <col min="2320" max="2320" width="13.28515625" style="203" customWidth="1"/>
    <col min="2321" max="2321" width="8.7109375" style="203" customWidth="1"/>
    <col min="2322" max="2322" width="13.28515625" style="203" customWidth="1"/>
    <col min="2323" max="2561" width="9.140625" style="203"/>
    <col min="2562" max="2562" width="17.28515625" style="203" customWidth="1"/>
    <col min="2563" max="2563" width="12.5703125" style="203" customWidth="1"/>
    <col min="2564" max="2564" width="13" style="203" customWidth="1"/>
    <col min="2565" max="2565" width="13.42578125" style="203" customWidth="1"/>
    <col min="2566" max="2566" width="19.5703125" style="203" customWidth="1"/>
    <col min="2567" max="2567" width="17.42578125" style="203" customWidth="1"/>
    <col min="2568" max="2568" width="19.5703125" style="203" customWidth="1"/>
    <col min="2569" max="2569" width="15.85546875" style="203" customWidth="1"/>
    <col min="2570" max="2570" width="11.42578125" style="203" customWidth="1"/>
    <col min="2571" max="2573" width="0" style="203" hidden="1" customWidth="1"/>
    <col min="2574" max="2574" width="14.42578125" style="203" customWidth="1"/>
    <col min="2575" max="2575" width="8.7109375" style="203" customWidth="1"/>
    <col min="2576" max="2576" width="13.28515625" style="203" customWidth="1"/>
    <col min="2577" max="2577" width="8.7109375" style="203" customWidth="1"/>
    <col min="2578" max="2578" width="13.28515625" style="203" customWidth="1"/>
    <col min="2579" max="2817" width="9.140625" style="203"/>
    <col min="2818" max="2818" width="17.28515625" style="203" customWidth="1"/>
    <col min="2819" max="2819" width="12.5703125" style="203" customWidth="1"/>
    <col min="2820" max="2820" width="13" style="203" customWidth="1"/>
    <col min="2821" max="2821" width="13.42578125" style="203" customWidth="1"/>
    <col min="2822" max="2822" width="19.5703125" style="203" customWidth="1"/>
    <col min="2823" max="2823" width="17.42578125" style="203" customWidth="1"/>
    <col min="2824" max="2824" width="19.5703125" style="203" customWidth="1"/>
    <col min="2825" max="2825" width="15.85546875" style="203" customWidth="1"/>
    <col min="2826" max="2826" width="11.42578125" style="203" customWidth="1"/>
    <col min="2827" max="2829" width="0" style="203" hidden="1" customWidth="1"/>
    <col min="2830" max="2830" width="14.42578125" style="203" customWidth="1"/>
    <col min="2831" max="2831" width="8.7109375" style="203" customWidth="1"/>
    <col min="2832" max="2832" width="13.28515625" style="203" customWidth="1"/>
    <col min="2833" max="2833" width="8.7109375" style="203" customWidth="1"/>
    <col min="2834" max="2834" width="13.28515625" style="203" customWidth="1"/>
    <col min="2835" max="3073" width="9.140625" style="203"/>
    <col min="3074" max="3074" width="17.28515625" style="203" customWidth="1"/>
    <col min="3075" max="3075" width="12.5703125" style="203" customWidth="1"/>
    <col min="3076" max="3076" width="13" style="203" customWidth="1"/>
    <col min="3077" max="3077" width="13.42578125" style="203" customWidth="1"/>
    <col min="3078" max="3078" width="19.5703125" style="203" customWidth="1"/>
    <col min="3079" max="3079" width="17.42578125" style="203" customWidth="1"/>
    <col min="3080" max="3080" width="19.5703125" style="203" customWidth="1"/>
    <col min="3081" max="3081" width="15.85546875" style="203" customWidth="1"/>
    <col min="3082" max="3082" width="11.42578125" style="203" customWidth="1"/>
    <col min="3083" max="3085" width="0" style="203" hidden="1" customWidth="1"/>
    <col min="3086" max="3086" width="14.42578125" style="203" customWidth="1"/>
    <col min="3087" max="3087" width="8.7109375" style="203" customWidth="1"/>
    <col min="3088" max="3088" width="13.28515625" style="203" customWidth="1"/>
    <col min="3089" max="3089" width="8.7109375" style="203" customWidth="1"/>
    <col min="3090" max="3090" width="13.28515625" style="203" customWidth="1"/>
    <col min="3091" max="3329" width="9.140625" style="203"/>
    <col min="3330" max="3330" width="17.28515625" style="203" customWidth="1"/>
    <col min="3331" max="3331" width="12.5703125" style="203" customWidth="1"/>
    <col min="3332" max="3332" width="13" style="203" customWidth="1"/>
    <col min="3333" max="3333" width="13.42578125" style="203" customWidth="1"/>
    <col min="3334" max="3334" width="19.5703125" style="203" customWidth="1"/>
    <col min="3335" max="3335" width="17.42578125" style="203" customWidth="1"/>
    <col min="3336" max="3336" width="19.5703125" style="203" customWidth="1"/>
    <col min="3337" max="3337" width="15.85546875" style="203" customWidth="1"/>
    <col min="3338" max="3338" width="11.42578125" style="203" customWidth="1"/>
    <col min="3339" max="3341" width="0" style="203" hidden="1" customWidth="1"/>
    <col min="3342" max="3342" width="14.42578125" style="203" customWidth="1"/>
    <col min="3343" max="3343" width="8.7109375" style="203" customWidth="1"/>
    <col min="3344" max="3344" width="13.28515625" style="203" customWidth="1"/>
    <col min="3345" max="3345" width="8.7109375" style="203" customWidth="1"/>
    <col min="3346" max="3346" width="13.28515625" style="203" customWidth="1"/>
    <col min="3347" max="3585" width="9.140625" style="203"/>
    <col min="3586" max="3586" width="17.28515625" style="203" customWidth="1"/>
    <col min="3587" max="3587" width="12.5703125" style="203" customWidth="1"/>
    <col min="3588" max="3588" width="13" style="203" customWidth="1"/>
    <col min="3589" max="3589" width="13.42578125" style="203" customWidth="1"/>
    <col min="3590" max="3590" width="19.5703125" style="203" customWidth="1"/>
    <col min="3591" max="3591" width="17.42578125" style="203" customWidth="1"/>
    <col min="3592" max="3592" width="19.5703125" style="203" customWidth="1"/>
    <col min="3593" max="3593" width="15.85546875" style="203" customWidth="1"/>
    <col min="3594" max="3594" width="11.42578125" style="203" customWidth="1"/>
    <col min="3595" max="3597" width="0" style="203" hidden="1" customWidth="1"/>
    <col min="3598" max="3598" width="14.42578125" style="203" customWidth="1"/>
    <col min="3599" max="3599" width="8.7109375" style="203" customWidth="1"/>
    <col min="3600" max="3600" width="13.28515625" style="203" customWidth="1"/>
    <col min="3601" max="3601" width="8.7109375" style="203" customWidth="1"/>
    <col min="3602" max="3602" width="13.28515625" style="203" customWidth="1"/>
    <col min="3603" max="3841" width="9.140625" style="203"/>
    <col min="3842" max="3842" width="17.28515625" style="203" customWidth="1"/>
    <col min="3843" max="3843" width="12.5703125" style="203" customWidth="1"/>
    <col min="3844" max="3844" width="13" style="203" customWidth="1"/>
    <col min="3845" max="3845" width="13.42578125" style="203" customWidth="1"/>
    <col min="3846" max="3846" width="19.5703125" style="203" customWidth="1"/>
    <col min="3847" max="3847" width="17.42578125" style="203" customWidth="1"/>
    <col min="3848" max="3848" width="19.5703125" style="203" customWidth="1"/>
    <col min="3849" max="3849" width="15.85546875" style="203" customWidth="1"/>
    <col min="3850" max="3850" width="11.42578125" style="203" customWidth="1"/>
    <col min="3851" max="3853" width="0" style="203" hidden="1" customWidth="1"/>
    <col min="3854" max="3854" width="14.42578125" style="203" customWidth="1"/>
    <col min="3855" max="3855" width="8.7109375" style="203" customWidth="1"/>
    <col min="3856" max="3856" width="13.28515625" style="203" customWidth="1"/>
    <col min="3857" max="3857" width="8.7109375" style="203" customWidth="1"/>
    <col min="3858" max="3858" width="13.28515625" style="203" customWidth="1"/>
    <col min="3859" max="4097" width="9.140625" style="203"/>
    <col min="4098" max="4098" width="17.28515625" style="203" customWidth="1"/>
    <col min="4099" max="4099" width="12.5703125" style="203" customWidth="1"/>
    <col min="4100" max="4100" width="13" style="203" customWidth="1"/>
    <col min="4101" max="4101" width="13.42578125" style="203" customWidth="1"/>
    <col min="4102" max="4102" width="19.5703125" style="203" customWidth="1"/>
    <col min="4103" max="4103" width="17.42578125" style="203" customWidth="1"/>
    <col min="4104" max="4104" width="19.5703125" style="203" customWidth="1"/>
    <col min="4105" max="4105" width="15.85546875" style="203" customWidth="1"/>
    <col min="4106" max="4106" width="11.42578125" style="203" customWidth="1"/>
    <col min="4107" max="4109" width="0" style="203" hidden="1" customWidth="1"/>
    <col min="4110" max="4110" width="14.42578125" style="203" customWidth="1"/>
    <col min="4111" max="4111" width="8.7109375" style="203" customWidth="1"/>
    <col min="4112" max="4112" width="13.28515625" style="203" customWidth="1"/>
    <col min="4113" max="4113" width="8.7109375" style="203" customWidth="1"/>
    <col min="4114" max="4114" width="13.28515625" style="203" customWidth="1"/>
    <col min="4115" max="4353" width="9.140625" style="203"/>
    <col min="4354" max="4354" width="17.28515625" style="203" customWidth="1"/>
    <col min="4355" max="4355" width="12.5703125" style="203" customWidth="1"/>
    <col min="4356" max="4356" width="13" style="203" customWidth="1"/>
    <col min="4357" max="4357" width="13.42578125" style="203" customWidth="1"/>
    <col min="4358" max="4358" width="19.5703125" style="203" customWidth="1"/>
    <col min="4359" max="4359" width="17.42578125" style="203" customWidth="1"/>
    <col min="4360" max="4360" width="19.5703125" style="203" customWidth="1"/>
    <col min="4361" max="4361" width="15.85546875" style="203" customWidth="1"/>
    <col min="4362" max="4362" width="11.42578125" style="203" customWidth="1"/>
    <col min="4363" max="4365" width="0" style="203" hidden="1" customWidth="1"/>
    <col min="4366" max="4366" width="14.42578125" style="203" customWidth="1"/>
    <col min="4367" max="4367" width="8.7109375" style="203" customWidth="1"/>
    <col min="4368" max="4368" width="13.28515625" style="203" customWidth="1"/>
    <col min="4369" max="4369" width="8.7109375" style="203" customWidth="1"/>
    <col min="4370" max="4370" width="13.28515625" style="203" customWidth="1"/>
    <col min="4371" max="4609" width="9.140625" style="203"/>
    <col min="4610" max="4610" width="17.28515625" style="203" customWidth="1"/>
    <col min="4611" max="4611" width="12.5703125" style="203" customWidth="1"/>
    <col min="4612" max="4612" width="13" style="203" customWidth="1"/>
    <col min="4613" max="4613" width="13.42578125" style="203" customWidth="1"/>
    <col min="4614" max="4614" width="19.5703125" style="203" customWidth="1"/>
    <col min="4615" max="4615" width="17.42578125" style="203" customWidth="1"/>
    <col min="4616" max="4616" width="19.5703125" style="203" customWidth="1"/>
    <col min="4617" max="4617" width="15.85546875" style="203" customWidth="1"/>
    <col min="4618" max="4618" width="11.42578125" style="203" customWidth="1"/>
    <col min="4619" max="4621" width="0" style="203" hidden="1" customWidth="1"/>
    <col min="4622" max="4622" width="14.42578125" style="203" customWidth="1"/>
    <col min="4623" max="4623" width="8.7109375" style="203" customWidth="1"/>
    <col min="4624" max="4624" width="13.28515625" style="203" customWidth="1"/>
    <col min="4625" max="4625" width="8.7109375" style="203" customWidth="1"/>
    <col min="4626" max="4626" width="13.28515625" style="203" customWidth="1"/>
    <col min="4627" max="4865" width="9.140625" style="203"/>
    <col min="4866" max="4866" width="17.28515625" style="203" customWidth="1"/>
    <col min="4867" max="4867" width="12.5703125" style="203" customWidth="1"/>
    <col min="4868" max="4868" width="13" style="203" customWidth="1"/>
    <col min="4869" max="4869" width="13.42578125" style="203" customWidth="1"/>
    <col min="4870" max="4870" width="19.5703125" style="203" customWidth="1"/>
    <col min="4871" max="4871" width="17.42578125" style="203" customWidth="1"/>
    <col min="4872" max="4872" width="19.5703125" style="203" customWidth="1"/>
    <col min="4873" max="4873" width="15.85546875" style="203" customWidth="1"/>
    <col min="4874" max="4874" width="11.42578125" style="203" customWidth="1"/>
    <col min="4875" max="4877" width="0" style="203" hidden="1" customWidth="1"/>
    <col min="4878" max="4878" width="14.42578125" style="203" customWidth="1"/>
    <col min="4879" max="4879" width="8.7109375" style="203" customWidth="1"/>
    <col min="4880" max="4880" width="13.28515625" style="203" customWidth="1"/>
    <col min="4881" max="4881" width="8.7109375" style="203" customWidth="1"/>
    <col min="4882" max="4882" width="13.28515625" style="203" customWidth="1"/>
    <col min="4883" max="5121" width="9.140625" style="203"/>
    <col min="5122" max="5122" width="17.28515625" style="203" customWidth="1"/>
    <col min="5123" max="5123" width="12.5703125" style="203" customWidth="1"/>
    <col min="5124" max="5124" width="13" style="203" customWidth="1"/>
    <col min="5125" max="5125" width="13.42578125" style="203" customWidth="1"/>
    <col min="5126" max="5126" width="19.5703125" style="203" customWidth="1"/>
    <col min="5127" max="5127" width="17.42578125" style="203" customWidth="1"/>
    <col min="5128" max="5128" width="19.5703125" style="203" customWidth="1"/>
    <col min="5129" max="5129" width="15.85546875" style="203" customWidth="1"/>
    <col min="5130" max="5130" width="11.42578125" style="203" customWidth="1"/>
    <col min="5131" max="5133" width="0" style="203" hidden="1" customWidth="1"/>
    <col min="5134" max="5134" width="14.42578125" style="203" customWidth="1"/>
    <col min="5135" max="5135" width="8.7109375" style="203" customWidth="1"/>
    <col min="5136" max="5136" width="13.28515625" style="203" customWidth="1"/>
    <col min="5137" max="5137" width="8.7109375" style="203" customWidth="1"/>
    <col min="5138" max="5138" width="13.28515625" style="203" customWidth="1"/>
    <col min="5139" max="5377" width="9.140625" style="203"/>
    <col min="5378" max="5378" width="17.28515625" style="203" customWidth="1"/>
    <col min="5379" max="5379" width="12.5703125" style="203" customWidth="1"/>
    <col min="5380" max="5380" width="13" style="203" customWidth="1"/>
    <col min="5381" max="5381" width="13.42578125" style="203" customWidth="1"/>
    <col min="5382" max="5382" width="19.5703125" style="203" customWidth="1"/>
    <col min="5383" max="5383" width="17.42578125" style="203" customWidth="1"/>
    <col min="5384" max="5384" width="19.5703125" style="203" customWidth="1"/>
    <col min="5385" max="5385" width="15.85546875" style="203" customWidth="1"/>
    <col min="5386" max="5386" width="11.42578125" style="203" customWidth="1"/>
    <col min="5387" max="5389" width="0" style="203" hidden="1" customWidth="1"/>
    <col min="5390" max="5390" width="14.42578125" style="203" customWidth="1"/>
    <col min="5391" max="5391" width="8.7109375" style="203" customWidth="1"/>
    <col min="5392" max="5392" width="13.28515625" style="203" customWidth="1"/>
    <col min="5393" max="5393" width="8.7109375" style="203" customWidth="1"/>
    <col min="5394" max="5394" width="13.28515625" style="203" customWidth="1"/>
    <col min="5395" max="5633" width="9.140625" style="203"/>
    <col min="5634" max="5634" width="17.28515625" style="203" customWidth="1"/>
    <col min="5635" max="5635" width="12.5703125" style="203" customWidth="1"/>
    <col min="5636" max="5636" width="13" style="203" customWidth="1"/>
    <col min="5637" max="5637" width="13.42578125" style="203" customWidth="1"/>
    <col min="5638" max="5638" width="19.5703125" style="203" customWidth="1"/>
    <col min="5639" max="5639" width="17.42578125" style="203" customWidth="1"/>
    <col min="5640" max="5640" width="19.5703125" style="203" customWidth="1"/>
    <col min="5641" max="5641" width="15.85546875" style="203" customWidth="1"/>
    <col min="5642" max="5642" width="11.42578125" style="203" customWidth="1"/>
    <col min="5643" max="5645" width="0" style="203" hidden="1" customWidth="1"/>
    <col min="5646" max="5646" width="14.42578125" style="203" customWidth="1"/>
    <col min="5647" max="5647" width="8.7109375" style="203" customWidth="1"/>
    <col min="5648" max="5648" width="13.28515625" style="203" customWidth="1"/>
    <col min="5649" max="5649" width="8.7109375" style="203" customWidth="1"/>
    <col min="5650" max="5650" width="13.28515625" style="203" customWidth="1"/>
    <col min="5651" max="5889" width="9.140625" style="203"/>
    <col min="5890" max="5890" width="17.28515625" style="203" customWidth="1"/>
    <col min="5891" max="5891" width="12.5703125" style="203" customWidth="1"/>
    <col min="5892" max="5892" width="13" style="203" customWidth="1"/>
    <col min="5893" max="5893" width="13.42578125" style="203" customWidth="1"/>
    <col min="5894" max="5894" width="19.5703125" style="203" customWidth="1"/>
    <col min="5895" max="5895" width="17.42578125" style="203" customWidth="1"/>
    <col min="5896" max="5896" width="19.5703125" style="203" customWidth="1"/>
    <col min="5897" max="5897" width="15.85546875" style="203" customWidth="1"/>
    <col min="5898" max="5898" width="11.42578125" style="203" customWidth="1"/>
    <col min="5899" max="5901" width="0" style="203" hidden="1" customWidth="1"/>
    <col min="5902" max="5902" width="14.42578125" style="203" customWidth="1"/>
    <col min="5903" max="5903" width="8.7109375" style="203" customWidth="1"/>
    <col min="5904" max="5904" width="13.28515625" style="203" customWidth="1"/>
    <col min="5905" max="5905" width="8.7109375" style="203" customWidth="1"/>
    <col min="5906" max="5906" width="13.28515625" style="203" customWidth="1"/>
    <col min="5907" max="6145" width="9.140625" style="203"/>
    <col min="6146" max="6146" width="17.28515625" style="203" customWidth="1"/>
    <col min="6147" max="6147" width="12.5703125" style="203" customWidth="1"/>
    <col min="6148" max="6148" width="13" style="203" customWidth="1"/>
    <col min="6149" max="6149" width="13.42578125" style="203" customWidth="1"/>
    <col min="6150" max="6150" width="19.5703125" style="203" customWidth="1"/>
    <col min="6151" max="6151" width="17.42578125" style="203" customWidth="1"/>
    <col min="6152" max="6152" width="19.5703125" style="203" customWidth="1"/>
    <col min="6153" max="6153" width="15.85546875" style="203" customWidth="1"/>
    <col min="6154" max="6154" width="11.42578125" style="203" customWidth="1"/>
    <col min="6155" max="6157" width="0" style="203" hidden="1" customWidth="1"/>
    <col min="6158" max="6158" width="14.42578125" style="203" customWidth="1"/>
    <col min="6159" max="6159" width="8.7109375" style="203" customWidth="1"/>
    <col min="6160" max="6160" width="13.28515625" style="203" customWidth="1"/>
    <col min="6161" max="6161" width="8.7109375" style="203" customWidth="1"/>
    <col min="6162" max="6162" width="13.28515625" style="203" customWidth="1"/>
    <col min="6163" max="6401" width="9.140625" style="203"/>
    <col min="6402" max="6402" width="17.28515625" style="203" customWidth="1"/>
    <col min="6403" max="6403" width="12.5703125" style="203" customWidth="1"/>
    <col min="6404" max="6404" width="13" style="203" customWidth="1"/>
    <col min="6405" max="6405" width="13.42578125" style="203" customWidth="1"/>
    <col min="6406" max="6406" width="19.5703125" style="203" customWidth="1"/>
    <col min="6407" max="6407" width="17.42578125" style="203" customWidth="1"/>
    <col min="6408" max="6408" width="19.5703125" style="203" customWidth="1"/>
    <col min="6409" max="6409" width="15.85546875" style="203" customWidth="1"/>
    <col min="6410" max="6410" width="11.42578125" style="203" customWidth="1"/>
    <col min="6411" max="6413" width="0" style="203" hidden="1" customWidth="1"/>
    <col min="6414" max="6414" width="14.42578125" style="203" customWidth="1"/>
    <col min="6415" max="6415" width="8.7109375" style="203" customWidth="1"/>
    <col min="6416" max="6416" width="13.28515625" style="203" customWidth="1"/>
    <col min="6417" max="6417" width="8.7109375" style="203" customWidth="1"/>
    <col min="6418" max="6418" width="13.28515625" style="203" customWidth="1"/>
    <col min="6419" max="6657" width="9.140625" style="203"/>
    <col min="6658" max="6658" width="17.28515625" style="203" customWidth="1"/>
    <col min="6659" max="6659" width="12.5703125" style="203" customWidth="1"/>
    <col min="6660" max="6660" width="13" style="203" customWidth="1"/>
    <col min="6661" max="6661" width="13.42578125" style="203" customWidth="1"/>
    <col min="6662" max="6662" width="19.5703125" style="203" customWidth="1"/>
    <col min="6663" max="6663" width="17.42578125" style="203" customWidth="1"/>
    <col min="6664" max="6664" width="19.5703125" style="203" customWidth="1"/>
    <col min="6665" max="6665" width="15.85546875" style="203" customWidth="1"/>
    <col min="6666" max="6666" width="11.42578125" style="203" customWidth="1"/>
    <col min="6667" max="6669" width="0" style="203" hidden="1" customWidth="1"/>
    <col min="6670" max="6670" width="14.42578125" style="203" customWidth="1"/>
    <col min="6671" max="6671" width="8.7109375" style="203" customWidth="1"/>
    <col min="6672" max="6672" width="13.28515625" style="203" customWidth="1"/>
    <col min="6673" max="6673" width="8.7109375" style="203" customWidth="1"/>
    <col min="6674" max="6674" width="13.28515625" style="203" customWidth="1"/>
    <col min="6675" max="6913" width="9.140625" style="203"/>
    <col min="6914" max="6914" width="17.28515625" style="203" customWidth="1"/>
    <col min="6915" max="6915" width="12.5703125" style="203" customWidth="1"/>
    <col min="6916" max="6916" width="13" style="203" customWidth="1"/>
    <col min="6917" max="6917" width="13.42578125" style="203" customWidth="1"/>
    <col min="6918" max="6918" width="19.5703125" style="203" customWidth="1"/>
    <col min="6919" max="6919" width="17.42578125" style="203" customWidth="1"/>
    <col min="6920" max="6920" width="19.5703125" style="203" customWidth="1"/>
    <col min="6921" max="6921" width="15.85546875" style="203" customWidth="1"/>
    <col min="6922" max="6922" width="11.42578125" style="203" customWidth="1"/>
    <col min="6923" max="6925" width="0" style="203" hidden="1" customWidth="1"/>
    <col min="6926" max="6926" width="14.42578125" style="203" customWidth="1"/>
    <col min="6927" max="6927" width="8.7109375" style="203" customWidth="1"/>
    <col min="6928" max="6928" width="13.28515625" style="203" customWidth="1"/>
    <col min="6929" max="6929" width="8.7109375" style="203" customWidth="1"/>
    <col min="6930" max="6930" width="13.28515625" style="203" customWidth="1"/>
    <col min="6931" max="7169" width="9.140625" style="203"/>
    <col min="7170" max="7170" width="17.28515625" style="203" customWidth="1"/>
    <col min="7171" max="7171" width="12.5703125" style="203" customWidth="1"/>
    <col min="7172" max="7172" width="13" style="203" customWidth="1"/>
    <col min="7173" max="7173" width="13.42578125" style="203" customWidth="1"/>
    <col min="7174" max="7174" width="19.5703125" style="203" customWidth="1"/>
    <col min="7175" max="7175" width="17.42578125" style="203" customWidth="1"/>
    <col min="7176" max="7176" width="19.5703125" style="203" customWidth="1"/>
    <col min="7177" max="7177" width="15.85546875" style="203" customWidth="1"/>
    <col min="7178" max="7178" width="11.42578125" style="203" customWidth="1"/>
    <col min="7179" max="7181" width="0" style="203" hidden="1" customWidth="1"/>
    <col min="7182" max="7182" width="14.42578125" style="203" customWidth="1"/>
    <col min="7183" max="7183" width="8.7109375" style="203" customWidth="1"/>
    <col min="7184" max="7184" width="13.28515625" style="203" customWidth="1"/>
    <col min="7185" max="7185" width="8.7109375" style="203" customWidth="1"/>
    <col min="7186" max="7186" width="13.28515625" style="203" customWidth="1"/>
    <col min="7187" max="7425" width="9.140625" style="203"/>
    <col min="7426" max="7426" width="17.28515625" style="203" customWidth="1"/>
    <col min="7427" max="7427" width="12.5703125" style="203" customWidth="1"/>
    <col min="7428" max="7428" width="13" style="203" customWidth="1"/>
    <col min="7429" max="7429" width="13.42578125" style="203" customWidth="1"/>
    <col min="7430" max="7430" width="19.5703125" style="203" customWidth="1"/>
    <col min="7431" max="7431" width="17.42578125" style="203" customWidth="1"/>
    <col min="7432" max="7432" width="19.5703125" style="203" customWidth="1"/>
    <col min="7433" max="7433" width="15.85546875" style="203" customWidth="1"/>
    <col min="7434" max="7434" width="11.42578125" style="203" customWidth="1"/>
    <col min="7435" max="7437" width="0" style="203" hidden="1" customWidth="1"/>
    <col min="7438" max="7438" width="14.42578125" style="203" customWidth="1"/>
    <col min="7439" max="7439" width="8.7109375" style="203" customWidth="1"/>
    <col min="7440" max="7440" width="13.28515625" style="203" customWidth="1"/>
    <col min="7441" max="7441" width="8.7109375" style="203" customWidth="1"/>
    <col min="7442" max="7442" width="13.28515625" style="203" customWidth="1"/>
    <col min="7443" max="7681" width="9.140625" style="203"/>
    <col min="7682" max="7682" width="17.28515625" style="203" customWidth="1"/>
    <col min="7683" max="7683" width="12.5703125" style="203" customWidth="1"/>
    <col min="7684" max="7684" width="13" style="203" customWidth="1"/>
    <col min="7685" max="7685" width="13.42578125" style="203" customWidth="1"/>
    <col min="7686" max="7686" width="19.5703125" style="203" customWidth="1"/>
    <col min="7687" max="7687" width="17.42578125" style="203" customWidth="1"/>
    <col min="7688" max="7688" width="19.5703125" style="203" customWidth="1"/>
    <col min="7689" max="7689" width="15.85546875" style="203" customWidth="1"/>
    <col min="7690" max="7690" width="11.42578125" style="203" customWidth="1"/>
    <col min="7691" max="7693" width="0" style="203" hidden="1" customWidth="1"/>
    <col min="7694" max="7694" width="14.42578125" style="203" customWidth="1"/>
    <col min="7695" max="7695" width="8.7109375" style="203" customWidth="1"/>
    <col min="7696" max="7696" width="13.28515625" style="203" customWidth="1"/>
    <col min="7697" max="7697" width="8.7109375" style="203" customWidth="1"/>
    <col min="7698" max="7698" width="13.28515625" style="203" customWidth="1"/>
    <col min="7699" max="7937" width="9.140625" style="203"/>
    <col min="7938" max="7938" width="17.28515625" style="203" customWidth="1"/>
    <col min="7939" max="7939" width="12.5703125" style="203" customWidth="1"/>
    <col min="7940" max="7940" width="13" style="203" customWidth="1"/>
    <col min="7941" max="7941" width="13.42578125" style="203" customWidth="1"/>
    <col min="7942" max="7942" width="19.5703125" style="203" customWidth="1"/>
    <col min="7943" max="7943" width="17.42578125" style="203" customWidth="1"/>
    <col min="7944" max="7944" width="19.5703125" style="203" customWidth="1"/>
    <col min="7945" max="7945" width="15.85546875" style="203" customWidth="1"/>
    <col min="7946" max="7946" width="11.42578125" style="203" customWidth="1"/>
    <col min="7947" max="7949" width="0" style="203" hidden="1" customWidth="1"/>
    <col min="7950" max="7950" width="14.42578125" style="203" customWidth="1"/>
    <col min="7951" max="7951" width="8.7109375" style="203" customWidth="1"/>
    <col min="7952" max="7952" width="13.28515625" style="203" customWidth="1"/>
    <col min="7953" max="7953" width="8.7109375" style="203" customWidth="1"/>
    <col min="7954" max="7954" width="13.28515625" style="203" customWidth="1"/>
    <col min="7955" max="8193" width="9.140625" style="203"/>
    <col min="8194" max="8194" width="17.28515625" style="203" customWidth="1"/>
    <col min="8195" max="8195" width="12.5703125" style="203" customWidth="1"/>
    <col min="8196" max="8196" width="13" style="203" customWidth="1"/>
    <col min="8197" max="8197" width="13.42578125" style="203" customWidth="1"/>
    <col min="8198" max="8198" width="19.5703125" style="203" customWidth="1"/>
    <col min="8199" max="8199" width="17.42578125" style="203" customWidth="1"/>
    <col min="8200" max="8200" width="19.5703125" style="203" customWidth="1"/>
    <col min="8201" max="8201" width="15.85546875" style="203" customWidth="1"/>
    <col min="8202" max="8202" width="11.42578125" style="203" customWidth="1"/>
    <col min="8203" max="8205" width="0" style="203" hidden="1" customWidth="1"/>
    <col min="8206" max="8206" width="14.42578125" style="203" customWidth="1"/>
    <col min="8207" max="8207" width="8.7109375" style="203" customWidth="1"/>
    <col min="8208" max="8208" width="13.28515625" style="203" customWidth="1"/>
    <col min="8209" max="8209" width="8.7109375" style="203" customWidth="1"/>
    <col min="8210" max="8210" width="13.28515625" style="203" customWidth="1"/>
    <col min="8211" max="8449" width="9.140625" style="203"/>
    <col min="8450" max="8450" width="17.28515625" style="203" customWidth="1"/>
    <col min="8451" max="8451" width="12.5703125" style="203" customWidth="1"/>
    <col min="8452" max="8452" width="13" style="203" customWidth="1"/>
    <col min="8453" max="8453" width="13.42578125" style="203" customWidth="1"/>
    <col min="8454" max="8454" width="19.5703125" style="203" customWidth="1"/>
    <col min="8455" max="8455" width="17.42578125" style="203" customWidth="1"/>
    <col min="8456" max="8456" width="19.5703125" style="203" customWidth="1"/>
    <col min="8457" max="8457" width="15.85546875" style="203" customWidth="1"/>
    <col min="8458" max="8458" width="11.42578125" style="203" customWidth="1"/>
    <col min="8459" max="8461" width="0" style="203" hidden="1" customWidth="1"/>
    <col min="8462" max="8462" width="14.42578125" style="203" customWidth="1"/>
    <col min="8463" max="8463" width="8.7109375" style="203" customWidth="1"/>
    <col min="8464" max="8464" width="13.28515625" style="203" customWidth="1"/>
    <col min="8465" max="8465" width="8.7109375" style="203" customWidth="1"/>
    <col min="8466" max="8466" width="13.28515625" style="203" customWidth="1"/>
    <col min="8467" max="8705" width="9.140625" style="203"/>
    <col min="8706" max="8706" width="17.28515625" style="203" customWidth="1"/>
    <col min="8707" max="8707" width="12.5703125" style="203" customWidth="1"/>
    <col min="8708" max="8708" width="13" style="203" customWidth="1"/>
    <col min="8709" max="8709" width="13.42578125" style="203" customWidth="1"/>
    <col min="8710" max="8710" width="19.5703125" style="203" customWidth="1"/>
    <col min="8711" max="8711" width="17.42578125" style="203" customWidth="1"/>
    <col min="8712" max="8712" width="19.5703125" style="203" customWidth="1"/>
    <col min="8713" max="8713" width="15.85546875" style="203" customWidth="1"/>
    <col min="8714" max="8714" width="11.42578125" style="203" customWidth="1"/>
    <col min="8715" max="8717" width="0" style="203" hidden="1" customWidth="1"/>
    <col min="8718" max="8718" width="14.42578125" style="203" customWidth="1"/>
    <col min="8719" max="8719" width="8.7109375" style="203" customWidth="1"/>
    <col min="8720" max="8720" width="13.28515625" style="203" customWidth="1"/>
    <col min="8721" max="8721" width="8.7109375" style="203" customWidth="1"/>
    <col min="8722" max="8722" width="13.28515625" style="203" customWidth="1"/>
    <col min="8723" max="8961" width="9.140625" style="203"/>
    <col min="8962" max="8962" width="17.28515625" style="203" customWidth="1"/>
    <col min="8963" max="8963" width="12.5703125" style="203" customWidth="1"/>
    <col min="8964" max="8964" width="13" style="203" customWidth="1"/>
    <col min="8965" max="8965" width="13.42578125" style="203" customWidth="1"/>
    <col min="8966" max="8966" width="19.5703125" style="203" customWidth="1"/>
    <col min="8967" max="8967" width="17.42578125" style="203" customWidth="1"/>
    <col min="8968" max="8968" width="19.5703125" style="203" customWidth="1"/>
    <col min="8969" max="8969" width="15.85546875" style="203" customWidth="1"/>
    <col min="8970" max="8970" width="11.42578125" style="203" customWidth="1"/>
    <col min="8971" max="8973" width="0" style="203" hidden="1" customWidth="1"/>
    <col min="8974" max="8974" width="14.42578125" style="203" customWidth="1"/>
    <col min="8975" max="8975" width="8.7109375" style="203" customWidth="1"/>
    <col min="8976" max="8976" width="13.28515625" style="203" customWidth="1"/>
    <col min="8977" max="8977" width="8.7109375" style="203" customWidth="1"/>
    <col min="8978" max="8978" width="13.28515625" style="203" customWidth="1"/>
    <col min="8979" max="9217" width="9.140625" style="203"/>
    <col min="9218" max="9218" width="17.28515625" style="203" customWidth="1"/>
    <col min="9219" max="9219" width="12.5703125" style="203" customWidth="1"/>
    <col min="9220" max="9220" width="13" style="203" customWidth="1"/>
    <col min="9221" max="9221" width="13.42578125" style="203" customWidth="1"/>
    <col min="9222" max="9222" width="19.5703125" style="203" customWidth="1"/>
    <col min="9223" max="9223" width="17.42578125" style="203" customWidth="1"/>
    <col min="9224" max="9224" width="19.5703125" style="203" customWidth="1"/>
    <col min="9225" max="9225" width="15.85546875" style="203" customWidth="1"/>
    <col min="9226" max="9226" width="11.42578125" style="203" customWidth="1"/>
    <col min="9227" max="9229" width="0" style="203" hidden="1" customWidth="1"/>
    <col min="9230" max="9230" width="14.42578125" style="203" customWidth="1"/>
    <col min="9231" max="9231" width="8.7109375" style="203" customWidth="1"/>
    <col min="9232" max="9232" width="13.28515625" style="203" customWidth="1"/>
    <col min="9233" max="9233" width="8.7109375" style="203" customWidth="1"/>
    <col min="9234" max="9234" width="13.28515625" style="203" customWidth="1"/>
    <col min="9235" max="9473" width="9.140625" style="203"/>
    <col min="9474" max="9474" width="17.28515625" style="203" customWidth="1"/>
    <col min="9475" max="9475" width="12.5703125" style="203" customWidth="1"/>
    <col min="9476" max="9476" width="13" style="203" customWidth="1"/>
    <col min="9477" max="9477" width="13.42578125" style="203" customWidth="1"/>
    <col min="9478" max="9478" width="19.5703125" style="203" customWidth="1"/>
    <col min="9479" max="9479" width="17.42578125" style="203" customWidth="1"/>
    <col min="9480" max="9480" width="19.5703125" style="203" customWidth="1"/>
    <col min="9481" max="9481" width="15.85546875" style="203" customWidth="1"/>
    <col min="9482" max="9482" width="11.42578125" style="203" customWidth="1"/>
    <col min="9483" max="9485" width="0" style="203" hidden="1" customWidth="1"/>
    <col min="9486" max="9486" width="14.42578125" style="203" customWidth="1"/>
    <col min="9487" max="9487" width="8.7109375" style="203" customWidth="1"/>
    <col min="9488" max="9488" width="13.28515625" style="203" customWidth="1"/>
    <col min="9489" max="9489" width="8.7109375" style="203" customWidth="1"/>
    <col min="9490" max="9490" width="13.28515625" style="203" customWidth="1"/>
    <col min="9491" max="9729" width="9.140625" style="203"/>
    <col min="9730" max="9730" width="17.28515625" style="203" customWidth="1"/>
    <col min="9731" max="9731" width="12.5703125" style="203" customWidth="1"/>
    <col min="9732" max="9732" width="13" style="203" customWidth="1"/>
    <col min="9733" max="9733" width="13.42578125" style="203" customWidth="1"/>
    <col min="9734" max="9734" width="19.5703125" style="203" customWidth="1"/>
    <col min="9735" max="9735" width="17.42578125" style="203" customWidth="1"/>
    <col min="9736" max="9736" width="19.5703125" style="203" customWidth="1"/>
    <col min="9737" max="9737" width="15.85546875" style="203" customWidth="1"/>
    <col min="9738" max="9738" width="11.42578125" style="203" customWidth="1"/>
    <col min="9739" max="9741" width="0" style="203" hidden="1" customWidth="1"/>
    <col min="9742" max="9742" width="14.42578125" style="203" customWidth="1"/>
    <col min="9743" max="9743" width="8.7109375" style="203" customWidth="1"/>
    <col min="9744" max="9744" width="13.28515625" style="203" customWidth="1"/>
    <col min="9745" max="9745" width="8.7109375" style="203" customWidth="1"/>
    <col min="9746" max="9746" width="13.28515625" style="203" customWidth="1"/>
    <col min="9747" max="9985" width="9.140625" style="203"/>
    <col min="9986" max="9986" width="17.28515625" style="203" customWidth="1"/>
    <col min="9987" max="9987" width="12.5703125" style="203" customWidth="1"/>
    <col min="9988" max="9988" width="13" style="203" customWidth="1"/>
    <col min="9989" max="9989" width="13.42578125" style="203" customWidth="1"/>
    <col min="9990" max="9990" width="19.5703125" style="203" customWidth="1"/>
    <col min="9991" max="9991" width="17.42578125" style="203" customWidth="1"/>
    <col min="9992" max="9992" width="19.5703125" style="203" customWidth="1"/>
    <col min="9993" max="9993" width="15.85546875" style="203" customWidth="1"/>
    <col min="9994" max="9994" width="11.42578125" style="203" customWidth="1"/>
    <col min="9995" max="9997" width="0" style="203" hidden="1" customWidth="1"/>
    <col min="9998" max="9998" width="14.42578125" style="203" customWidth="1"/>
    <col min="9999" max="9999" width="8.7109375" style="203" customWidth="1"/>
    <col min="10000" max="10000" width="13.28515625" style="203" customWidth="1"/>
    <col min="10001" max="10001" width="8.7109375" style="203" customWidth="1"/>
    <col min="10002" max="10002" width="13.28515625" style="203" customWidth="1"/>
    <col min="10003" max="10241" width="9.140625" style="203"/>
    <col min="10242" max="10242" width="17.28515625" style="203" customWidth="1"/>
    <col min="10243" max="10243" width="12.5703125" style="203" customWidth="1"/>
    <col min="10244" max="10244" width="13" style="203" customWidth="1"/>
    <col min="10245" max="10245" width="13.42578125" style="203" customWidth="1"/>
    <col min="10246" max="10246" width="19.5703125" style="203" customWidth="1"/>
    <col min="10247" max="10247" width="17.42578125" style="203" customWidth="1"/>
    <col min="10248" max="10248" width="19.5703125" style="203" customWidth="1"/>
    <col min="10249" max="10249" width="15.85546875" style="203" customWidth="1"/>
    <col min="10250" max="10250" width="11.42578125" style="203" customWidth="1"/>
    <col min="10251" max="10253" width="0" style="203" hidden="1" customWidth="1"/>
    <col min="10254" max="10254" width="14.42578125" style="203" customWidth="1"/>
    <col min="10255" max="10255" width="8.7109375" style="203" customWidth="1"/>
    <col min="10256" max="10256" width="13.28515625" style="203" customWidth="1"/>
    <col min="10257" max="10257" width="8.7109375" style="203" customWidth="1"/>
    <col min="10258" max="10258" width="13.28515625" style="203" customWidth="1"/>
    <col min="10259" max="10497" width="9.140625" style="203"/>
    <col min="10498" max="10498" width="17.28515625" style="203" customWidth="1"/>
    <col min="10499" max="10499" width="12.5703125" style="203" customWidth="1"/>
    <col min="10500" max="10500" width="13" style="203" customWidth="1"/>
    <col min="10501" max="10501" width="13.42578125" style="203" customWidth="1"/>
    <col min="10502" max="10502" width="19.5703125" style="203" customWidth="1"/>
    <col min="10503" max="10503" width="17.42578125" style="203" customWidth="1"/>
    <col min="10504" max="10504" width="19.5703125" style="203" customWidth="1"/>
    <col min="10505" max="10505" width="15.85546875" style="203" customWidth="1"/>
    <col min="10506" max="10506" width="11.42578125" style="203" customWidth="1"/>
    <col min="10507" max="10509" width="0" style="203" hidden="1" customWidth="1"/>
    <col min="10510" max="10510" width="14.42578125" style="203" customWidth="1"/>
    <col min="10511" max="10511" width="8.7109375" style="203" customWidth="1"/>
    <col min="10512" max="10512" width="13.28515625" style="203" customWidth="1"/>
    <col min="10513" max="10513" width="8.7109375" style="203" customWidth="1"/>
    <col min="10514" max="10514" width="13.28515625" style="203" customWidth="1"/>
    <col min="10515" max="10753" width="9.140625" style="203"/>
    <col min="10754" max="10754" width="17.28515625" style="203" customWidth="1"/>
    <col min="10755" max="10755" width="12.5703125" style="203" customWidth="1"/>
    <col min="10756" max="10756" width="13" style="203" customWidth="1"/>
    <col min="10757" max="10757" width="13.42578125" style="203" customWidth="1"/>
    <col min="10758" max="10758" width="19.5703125" style="203" customWidth="1"/>
    <col min="10759" max="10759" width="17.42578125" style="203" customWidth="1"/>
    <col min="10760" max="10760" width="19.5703125" style="203" customWidth="1"/>
    <col min="10761" max="10761" width="15.85546875" style="203" customWidth="1"/>
    <col min="10762" max="10762" width="11.42578125" style="203" customWidth="1"/>
    <col min="10763" max="10765" width="0" style="203" hidden="1" customWidth="1"/>
    <col min="10766" max="10766" width="14.42578125" style="203" customWidth="1"/>
    <col min="10767" max="10767" width="8.7109375" style="203" customWidth="1"/>
    <col min="10768" max="10768" width="13.28515625" style="203" customWidth="1"/>
    <col min="10769" max="10769" width="8.7109375" style="203" customWidth="1"/>
    <col min="10770" max="10770" width="13.28515625" style="203" customWidth="1"/>
    <col min="10771" max="11009" width="9.140625" style="203"/>
    <col min="11010" max="11010" width="17.28515625" style="203" customWidth="1"/>
    <col min="11011" max="11011" width="12.5703125" style="203" customWidth="1"/>
    <col min="11012" max="11012" width="13" style="203" customWidth="1"/>
    <col min="11013" max="11013" width="13.42578125" style="203" customWidth="1"/>
    <col min="11014" max="11014" width="19.5703125" style="203" customWidth="1"/>
    <col min="11015" max="11015" width="17.42578125" style="203" customWidth="1"/>
    <col min="11016" max="11016" width="19.5703125" style="203" customWidth="1"/>
    <col min="11017" max="11017" width="15.85546875" style="203" customWidth="1"/>
    <col min="11018" max="11018" width="11.42578125" style="203" customWidth="1"/>
    <col min="11019" max="11021" width="0" style="203" hidden="1" customWidth="1"/>
    <col min="11022" max="11022" width="14.42578125" style="203" customWidth="1"/>
    <col min="11023" max="11023" width="8.7109375" style="203" customWidth="1"/>
    <col min="11024" max="11024" width="13.28515625" style="203" customWidth="1"/>
    <col min="11025" max="11025" width="8.7109375" style="203" customWidth="1"/>
    <col min="11026" max="11026" width="13.28515625" style="203" customWidth="1"/>
    <col min="11027" max="11265" width="9.140625" style="203"/>
    <col min="11266" max="11266" width="17.28515625" style="203" customWidth="1"/>
    <col min="11267" max="11267" width="12.5703125" style="203" customWidth="1"/>
    <col min="11268" max="11268" width="13" style="203" customWidth="1"/>
    <col min="11269" max="11269" width="13.42578125" style="203" customWidth="1"/>
    <col min="11270" max="11270" width="19.5703125" style="203" customWidth="1"/>
    <col min="11271" max="11271" width="17.42578125" style="203" customWidth="1"/>
    <col min="11272" max="11272" width="19.5703125" style="203" customWidth="1"/>
    <col min="11273" max="11273" width="15.85546875" style="203" customWidth="1"/>
    <col min="11274" max="11274" width="11.42578125" style="203" customWidth="1"/>
    <col min="11275" max="11277" width="0" style="203" hidden="1" customWidth="1"/>
    <col min="11278" max="11278" width="14.42578125" style="203" customWidth="1"/>
    <col min="11279" max="11279" width="8.7109375" style="203" customWidth="1"/>
    <col min="11280" max="11280" width="13.28515625" style="203" customWidth="1"/>
    <col min="11281" max="11281" width="8.7109375" style="203" customWidth="1"/>
    <col min="11282" max="11282" width="13.28515625" style="203" customWidth="1"/>
    <col min="11283" max="11521" width="9.140625" style="203"/>
    <col min="11522" max="11522" width="17.28515625" style="203" customWidth="1"/>
    <col min="11523" max="11523" width="12.5703125" style="203" customWidth="1"/>
    <col min="11524" max="11524" width="13" style="203" customWidth="1"/>
    <col min="11525" max="11525" width="13.42578125" style="203" customWidth="1"/>
    <col min="11526" max="11526" width="19.5703125" style="203" customWidth="1"/>
    <col min="11527" max="11527" width="17.42578125" style="203" customWidth="1"/>
    <col min="11528" max="11528" width="19.5703125" style="203" customWidth="1"/>
    <col min="11529" max="11529" width="15.85546875" style="203" customWidth="1"/>
    <col min="11530" max="11530" width="11.42578125" style="203" customWidth="1"/>
    <col min="11531" max="11533" width="0" style="203" hidden="1" customWidth="1"/>
    <col min="11534" max="11534" width="14.42578125" style="203" customWidth="1"/>
    <col min="11535" max="11535" width="8.7109375" style="203" customWidth="1"/>
    <col min="11536" max="11536" width="13.28515625" style="203" customWidth="1"/>
    <col min="11537" max="11537" width="8.7109375" style="203" customWidth="1"/>
    <col min="11538" max="11538" width="13.28515625" style="203" customWidth="1"/>
    <col min="11539" max="11777" width="9.140625" style="203"/>
    <col min="11778" max="11778" width="17.28515625" style="203" customWidth="1"/>
    <col min="11779" max="11779" width="12.5703125" style="203" customWidth="1"/>
    <col min="11780" max="11780" width="13" style="203" customWidth="1"/>
    <col min="11781" max="11781" width="13.42578125" style="203" customWidth="1"/>
    <col min="11782" max="11782" width="19.5703125" style="203" customWidth="1"/>
    <col min="11783" max="11783" width="17.42578125" style="203" customWidth="1"/>
    <col min="11784" max="11784" width="19.5703125" style="203" customWidth="1"/>
    <col min="11785" max="11785" width="15.85546875" style="203" customWidth="1"/>
    <col min="11786" max="11786" width="11.42578125" style="203" customWidth="1"/>
    <col min="11787" max="11789" width="0" style="203" hidden="1" customWidth="1"/>
    <col min="11790" max="11790" width="14.42578125" style="203" customWidth="1"/>
    <col min="11791" max="11791" width="8.7109375" style="203" customWidth="1"/>
    <col min="11792" max="11792" width="13.28515625" style="203" customWidth="1"/>
    <col min="11793" max="11793" width="8.7109375" style="203" customWidth="1"/>
    <col min="11794" max="11794" width="13.28515625" style="203" customWidth="1"/>
    <col min="11795" max="12033" width="9.140625" style="203"/>
    <col min="12034" max="12034" width="17.28515625" style="203" customWidth="1"/>
    <col min="12035" max="12035" width="12.5703125" style="203" customWidth="1"/>
    <col min="12036" max="12036" width="13" style="203" customWidth="1"/>
    <col min="12037" max="12037" width="13.42578125" style="203" customWidth="1"/>
    <col min="12038" max="12038" width="19.5703125" style="203" customWidth="1"/>
    <col min="12039" max="12039" width="17.42578125" style="203" customWidth="1"/>
    <col min="12040" max="12040" width="19.5703125" style="203" customWidth="1"/>
    <col min="12041" max="12041" width="15.85546875" style="203" customWidth="1"/>
    <col min="12042" max="12042" width="11.42578125" style="203" customWidth="1"/>
    <col min="12043" max="12045" width="0" style="203" hidden="1" customWidth="1"/>
    <col min="12046" max="12046" width="14.42578125" style="203" customWidth="1"/>
    <col min="12047" max="12047" width="8.7109375" style="203" customWidth="1"/>
    <col min="12048" max="12048" width="13.28515625" style="203" customWidth="1"/>
    <col min="12049" max="12049" width="8.7109375" style="203" customWidth="1"/>
    <col min="12050" max="12050" width="13.28515625" style="203" customWidth="1"/>
    <col min="12051" max="12289" width="9.140625" style="203"/>
    <col min="12290" max="12290" width="17.28515625" style="203" customWidth="1"/>
    <col min="12291" max="12291" width="12.5703125" style="203" customWidth="1"/>
    <col min="12292" max="12292" width="13" style="203" customWidth="1"/>
    <col min="12293" max="12293" width="13.42578125" style="203" customWidth="1"/>
    <col min="12294" max="12294" width="19.5703125" style="203" customWidth="1"/>
    <col min="12295" max="12295" width="17.42578125" style="203" customWidth="1"/>
    <col min="12296" max="12296" width="19.5703125" style="203" customWidth="1"/>
    <col min="12297" max="12297" width="15.85546875" style="203" customWidth="1"/>
    <col min="12298" max="12298" width="11.42578125" style="203" customWidth="1"/>
    <col min="12299" max="12301" width="0" style="203" hidden="1" customWidth="1"/>
    <col min="12302" max="12302" width="14.42578125" style="203" customWidth="1"/>
    <col min="12303" max="12303" width="8.7109375" style="203" customWidth="1"/>
    <col min="12304" max="12304" width="13.28515625" style="203" customWidth="1"/>
    <col min="12305" max="12305" width="8.7109375" style="203" customWidth="1"/>
    <col min="12306" max="12306" width="13.28515625" style="203" customWidth="1"/>
    <col min="12307" max="12545" width="9.140625" style="203"/>
    <col min="12546" max="12546" width="17.28515625" style="203" customWidth="1"/>
    <col min="12547" max="12547" width="12.5703125" style="203" customWidth="1"/>
    <col min="12548" max="12548" width="13" style="203" customWidth="1"/>
    <col min="12549" max="12549" width="13.42578125" style="203" customWidth="1"/>
    <col min="12550" max="12550" width="19.5703125" style="203" customWidth="1"/>
    <col min="12551" max="12551" width="17.42578125" style="203" customWidth="1"/>
    <col min="12552" max="12552" width="19.5703125" style="203" customWidth="1"/>
    <col min="12553" max="12553" width="15.85546875" style="203" customWidth="1"/>
    <col min="12554" max="12554" width="11.42578125" style="203" customWidth="1"/>
    <col min="12555" max="12557" width="0" style="203" hidden="1" customWidth="1"/>
    <col min="12558" max="12558" width="14.42578125" style="203" customWidth="1"/>
    <col min="12559" max="12559" width="8.7109375" style="203" customWidth="1"/>
    <col min="12560" max="12560" width="13.28515625" style="203" customWidth="1"/>
    <col min="12561" max="12561" width="8.7109375" style="203" customWidth="1"/>
    <col min="12562" max="12562" width="13.28515625" style="203" customWidth="1"/>
    <col min="12563" max="12801" width="9.140625" style="203"/>
    <col min="12802" max="12802" width="17.28515625" style="203" customWidth="1"/>
    <col min="12803" max="12803" width="12.5703125" style="203" customWidth="1"/>
    <col min="12804" max="12804" width="13" style="203" customWidth="1"/>
    <col min="12805" max="12805" width="13.42578125" style="203" customWidth="1"/>
    <col min="12806" max="12806" width="19.5703125" style="203" customWidth="1"/>
    <col min="12807" max="12807" width="17.42578125" style="203" customWidth="1"/>
    <col min="12808" max="12808" width="19.5703125" style="203" customWidth="1"/>
    <col min="12809" max="12809" width="15.85546875" style="203" customWidth="1"/>
    <col min="12810" max="12810" width="11.42578125" style="203" customWidth="1"/>
    <col min="12811" max="12813" width="0" style="203" hidden="1" customWidth="1"/>
    <col min="12814" max="12814" width="14.42578125" style="203" customWidth="1"/>
    <col min="12815" max="12815" width="8.7109375" style="203" customWidth="1"/>
    <col min="12816" max="12816" width="13.28515625" style="203" customWidth="1"/>
    <col min="12817" max="12817" width="8.7109375" style="203" customWidth="1"/>
    <col min="12818" max="12818" width="13.28515625" style="203" customWidth="1"/>
    <col min="12819" max="13057" width="9.140625" style="203"/>
    <col min="13058" max="13058" width="17.28515625" style="203" customWidth="1"/>
    <col min="13059" max="13059" width="12.5703125" style="203" customWidth="1"/>
    <col min="13060" max="13060" width="13" style="203" customWidth="1"/>
    <col min="13061" max="13061" width="13.42578125" style="203" customWidth="1"/>
    <col min="13062" max="13062" width="19.5703125" style="203" customWidth="1"/>
    <col min="13063" max="13063" width="17.42578125" style="203" customWidth="1"/>
    <col min="13064" max="13064" width="19.5703125" style="203" customWidth="1"/>
    <col min="13065" max="13065" width="15.85546875" style="203" customWidth="1"/>
    <col min="13066" max="13066" width="11.42578125" style="203" customWidth="1"/>
    <col min="13067" max="13069" width="0" style="203" hidden="1" customWidth="1"/>
    <col min="13070" max="13070" width="14.42578125" style="203" customWidth="1"/>
    <col min="13071" max="13071" width="8.7109375" style="203" customWidth="1"/>
    <col min="13072" max="13072" width="13.28515625" style="203" customWidth="1"/>
    <col min="13073" max="13073" width="8.7109375" style="203" customWidth="1"/>
    <col min="13074" max="13074" width="13.28515625" style="203" customWidth="1"/>
    <col min="13075" max="13313" width="9.140625" style="203"/>
    <col min="13314" max="13314" width="17.28515625" style="203" customWidth="1"/>
    <col min="13315" max="13315" width="12.5703125" style="203" customWidth="1"/>
    <col min="13316" max="13316" width="13" style="203" customWidth="1"/>
    <col min="13317" max="13317" width="13.42578125" style="203" customWidth="1"/>
    <col min="13318" max="13318" width="19.5703125" style="203" customWidth="1"/>
    <col min="13319" max="13319" width="17.42578125" style="203" customWidth="1"/>
    <col min="13320" max="13320" width="19.5703125" style="203" customWidth="1"/>
    <col min="13321" max="13321" width="15.85546875" style="203" customWidth="1"/>
    <col min="13322" max="13322" width="11.42578125" style="203" customWidth="1"/>
    <col min="13323" max="13325" width="0" style="203" hidden="1" customWidth="1"/>
    <col min="13326" max="13326" width="14.42578125" style="203" customWidth="1"/>
    <col min="13327" max="13327" width="8.7109375" style="203" customWidth="1"/>
    <col min="13328" max="13328" width="13.28515625" style="203" customWidth="1"/>
    <col min="13329" max="13329" width="8.7109375" style="203" customWidth="1"/>
    <col min="13330" max="13330" width="13.28515625" style="203" customWidth="1"/>
    <col min="13331" max="13569" width="9.140625" style="203"/>
    <col min="13570" max="13570" width="17.28515625" style="203" customWidth="1"/>
    <col min="13571" max="13571" width="12.5703125" style="203" customWidth="1"/>
    <col min="13572" max="13572" width="13" style="203" customWidth="1"/>
    <col min="13573" max="13573" width="13.42578125" style="203" customWidth="1"/>
    <col min="13574" max="13574" width="19.5703125" style="203" customWidth="1"/>
    <col min="13575" max="13575" width="17.42578125" style="203" customWidth="1"/>
    <col min="13576" max="13576" width="19.5703125" style="203" customWidth="1"/>
    <col min="13577" max="13577" width="15.85546875" style="203" customWidth="1"/>
    <col min="13578" max="13578" width="11.42578125" style="203" customWidth="1"/>
    <col min="13579" max="13581" width="0" style="203" hidden="1" customWidth="1"/>
    <col min="13582" max="13582" width="14.42578125" style="203" customWidth="1"/>
    <col min="13583" max="13583" width="8.7109375" style="203" customWidth="1"/>
    <col min="13584" max="13584" width="13.28515625" style="203" customWidth="1"/>
    <col min="13585" max="13585" width="8.7109375" style="203" customWidth="1"/>
    <col min="13586" max="13586" width="13.28515625" style="203" customWidth="1"/>
    <col min="13587" max="13825" width="9.140625" style="203"/>
    <col min="13826" max="13826" width="17.28515625" style="203" customWidth="1"/>
    <col min="13827" max="13827" width="12.5703125" style="203" customWidth="1"/>
    <col min="13828" max="13828" width="13" style="203" customWidth="1"/>
    <col min="13829" max="13829" width="13.42578125" style="203" customWidth="1"/>
    <col min="13830" max="13830" width="19.5703125" style="203" customWidth="1"/>
    <col min="13831" max="13831" width="17.42578125" style="203" customWidth="1"/>
    <col min="13832" max="13832" width="19.5703125" style="203" customWidth="1"/>
    <col min="13833" max="13833" width="15.85546875" style="203" customWidth="1"/>
    <col min="13834" max="13834" width="11.42578125" style="203" customWidth="1"/>
    <col min="13835" max="13837" width="0" style="203" hidden="1" customWidth="1"/>
    <col min="13838" max="13838" width="14.42578125" style="203" customWidth="1"/>
    <col min="13839" max="13839" width="8.7109375" style="203" customWidth="1"/>
    <col min="13840" max="13840" width="13.28515625" style="203" customWidth="1"/>
    <col min="13841" max="13841" width="8.7109375" style="203" customWidth="1"/>
    <col min="13842" max="13842" width="13.28515625" style="203" customWidth="1"/>
    <col min="13843" max="14081" width="9.140625" style="203"/>
    <col min="14082" max="14082" width="17.28515625" style="203" customWidth="1"/>
    <col min="14083" max="14083" width="12.5703125" style="203" customWidth="1"/>
    <col min="14084" max="14084" width="13" style="203" customWidth="1"/>
    <col min="14085" max="14085" width="13.42578125" style="203" customWidth="1"/>
    <col min="14086" max="14086" width="19.5703125" style="203" customWidth="1"/>
    <col min="14087" max="14087" width="17.42578125" style="203" customWidth="1"/>
    <col min="14088" max="14088" width="19.5703125" style="203" customWidth="1"/>
    <col min="14089" max="14089" width="15.85546875" style="203" customWidth="1"/>
    <col min="14090" max="14090" width="11.42578125" style="203" customWidth="1"/>
    <col min="14091" max="14093" width="0" style="203" hidden="1" customWidth="1"/>
    <col min="14094" max="14094" width="14.42578125" style="203" customWidth="1"/>
    <col min="14095" max="14095" width="8.7109375" style="203" customWidth="1"/>
    <col min="14096" max="14096" width="13.28515625" style="203" customWidth="1"/>
    <col min="14097" max="14097" width="8.7109375" style="203" customWidth="1"/>
    <col min="14098" max="14098" width="13.28515625" style="203" customWidth="1"/>
    <col min="14099" max="14337" width="9.140625" style="203"/>
    <col min="14338" max="14338" width="17.28515625" style="203" customWidth="1"/>
    <col min="14339" max="14339" width="12.5703125" style="203" customWidth="1"/>
    <col min="14340" max="14340" width="13" style="203" customWidth="1"/>
    <col min="14341" max="14341" width="13.42578125" style="203" customWidth="1"/>
    <col min="14342" max="14342" width="19.5703125" style="203" customWidth="1"/>
    <col min="14343" max="14343" width="17.42578125" style="203" customWidth="1"/>
    <col min="14344" max="14344" width="19.5703125" style="203" customWidth="1"/>
    <col min="14345" max="14345" width="15.85546875" style="203" customWidth="1"/>
    <col min="14346" max="14346" width="11.42578125" style="203" customWidth="1"/>
    <col min="14347" max="14349" width="0" style="203" hidden="1" customWidth="1"/>
    <col min="14350" max="14350" width="14.42578125" style="203" customWidth="1"/>
    <col min="14351" max="14351" width="8.7109375" style="203" customWidth="1"/>
    <col min="14352" max="14352" width="13.28515625" style="203" customWidth="1"/>
    <col min="14353" max="14353" width="8.7109375" style="203" customWidth="1"/>
    <col min="14354" max="14354" width="13.28515625" style="203" customWidth="1"/>
    <col min="14355" max="14593" width="9.140625" style="203"/>
    <col min="14594" max="14594" width="17.28515625" style="203" customWidth="1"/>
    <col min="14595" max="14595" width="12.5703125" style="203" customWidth="1"/>
    <col min="14596" max="14596" width="13" style="203" customWidth="1"/>
    <col min="14597" max="14597" width="13.42578125" style="203" customWidth="1"/>
    <col min="14598" max="14598" width="19.5703125" style="203" customWidth="1"/>
    <col min="14599" max="14599" width="17.42578125" style="203" customWidth="1"/>
    <col min="14600" max="14600" width="19.5703125" style="203" customWidth="1"/>
    <col min="14601" max="14601" width="15.85546875" style="203" customWidth="1"/>
    <col min="14602" max="14602" width="11.42578125" style="203" customWidth="1"/>
    <col min="14603" max="14605" width="0" style="203" hidden="1" customWidth="1"/>
    <col min="14606" max="14606" width="14.42578125" style="203" customWidth="1"/>
    <col min="14607" max="14607" width="8.7109375" style="203" customWidth="1"/>
    <col min="14608" max="14608" width="13.28515625" style="203" customWidth="1"/>
    <col min="14609" max="14609" width="8.7109375" style="203" customWidth="1"/>
    <col min="14610" max="14610" width="13.28515625" style="203" customWidth="1"/>
    <col min="14611" max="14849" width="9.140625" style="203"/>
    <col min="14850" max="14850" width="17.28515625" style="203" customWidth="1"/>
    <col min="14851" max="14851" width="12.5703125" style="203" customWidth="1"/>
    <col min="14852" max="14852" width="13" style="203" customWidth="1"/>
    <col min="14853" max="14853" width="13.42578125" style="203" customWidth="1"/>
    <col min="14854" max="14854" width="19.5703125" style="203" customWidth="1"/>
    <col min="14855" max="14855" width="17.42578125" style="203" customWidth="1"/>
    <col min="14856" max="14856" width="19.5703125" style="203" customWidth="1"/>
    <col min="14857" max="14857" width="15.85546875" style="203" customWidth="1"/>
    <col min="14858" max="14858" width="11.42578125" style="203" customWidth="1"/>
    <col min="14859" max="14861" width="0" style="203" hidden="1" customWidth="1"/>
    <col min="14862" max="14862" width="14.42578125" style="203" customWidth="1"/>
    <col min="14863" max="14863" width="8.7109375" style="203" customWidth="1"/>
    <col min="14864" max="14864" width="13.28515625" style="203" customWidth="1"/>
    <col min="14865" max="14865" width="8.7109375" style="203" customWidth="1"/>
    <col min="14866" max="14866" width="13.28515625" style="203" customWidth="1"/>
    <col min="14867" max="15105" width="9.140625" style="203"/>
    <col min="15106" max="15106" width="17.28515625" style="203" customWidth="1"/>
    <col min="15107" max="15107" width="12.5703125" style="203" customWidth="1"/>
    <col min="15108" max="15108" width="13" style="203" customWidth="1"/>
    <col min="15109" max="15109" width="13.42578125" style="203" customWidth="1"/>
    <col min="15110" max="15110" width="19.5703125" style="203" customWidth="1"/>
    <col min="15111" max="15111" width="17.42578125" style="203" customWidth="1"/>
    <col min="15112" max="15112" width="19.5703125" style="203" customWidth="1"/>
    <col min="15113" max="15113" width="15.85546875" style="203" customWidth="1"/>
    <col min="15114" max="15114" width="11.42578125" style="203" customWidth="1"/>
    <col min="15115" max="15117" width="0" style="203" hidden="1" customWidth="1"/>
    <col min="15118" max="15118" width="14.42578125" style="203" customWidth="1"/>
    <col min="15119" max="15119" width="8.7109375" style="203" customWidth="1"/>
    <col min="15120" max="15120" width="13.28515625" style="203" customWidth="1"/>
    <col min="15121" max="15121" width="8.7109375" style="203" customWidth="1"/>
    <col min="15122" max="15122" width="13.28515625" style="203" customWidth="1"/>
    <col min="15123" max="15361" width="9.140625" style="203"/>
    <col min="15362" max="15362" width="17.28515625" style="203" customWidth="1"/>
    <col min="15363" max="15363" width="12.5703125" style="203" customWidth="1"/>
    <col min="15364" max="15364" width="13" style="203" customWidth="1"/>
    <col min="15365" max="15365" width="13.42578125" style="203" customWidth="1"/>
    <col min="15366" max="15366" width="19.5703125" style="203" customWidth="1"/>
    <col min="15367" max="15367" width="17.42578125" style="203" customWidth="1"/>
    <col min="15368" max="15368" width="19.5703125" style="203" customWidth="1"/>
    <col min="15369" max="15369" width="15.85546875" style="203" customWidth="1"/>
    <col min="15370" max="15370" width="11.42578125" style="203" customWidth="1"/>
    <col min="15371" max="15373" width="0" style="203" hidden="1" customWidth="1"/>
    <col min="15374" max="15374" width="14.42578125" style="203" customWidth="1"/>
    <col min="15375" max="15375" width="8.7109375" style="203" customWidth="1"/>
    <col min="15376" max="15376" width="13.28515625" style="203" customWidth="1"/>
    <col min="15377" max="15377" width="8.7109375" style="203" customWidth="1"/>
    <col min="15378" max="15378" width="13.28515625" style="203" customWidth="1"/>
    <col min="15379" max="15617" width="9.140625" style="203"/>
    <col min="15618" max="15618" width="17.28515625" style="203" customWidth="1"/>
    <col min="15619" max="15619" width="12.5703125" style="203" customWidth="1"/>
    <col min="15620" max="15620" width="13" style="203" customWidth="1"/>
    <col min="15621" max="15621" width="13.42578125" style="203" customWidth="1"/>
    <col min="15622" max="15622" width="19.5703125" style="203" customWidth="1"/>
    <col min="15623" max="15623" width="17.42578125" style="203" customWidth="1"/>
    <col min="15624" max="15624" width="19.5703125" style="203" customWidth="1"/>
    <col min="15625" max="15625" width="15.85546875" style="203" customWidth="1"/>
    <col min="15626" max="15626" width="11.42578125" style="203" customWidth="1"/>
    <col min="15627" max="15629" width="0" style="203" hidden="1" customWidth="1"/>
    <col min="15630" max="15630" width="14.42578125" style="203" customWidth="1"/>
    <col min="15631" max="15631" width="8.7109375" style="203" customWidth="1"/>
    <col min="15632" max="15632" width="13.28515625" style="203" customWidth="1"/>
    <col min="15633" max="15633" width="8.7109375" style="203" customWidth="1"/>
    <col min="15634" max="15634" width="13.28515625" style="203" customWidth="1"/>
    <col min="15635" max="15873" width="9.140625" style="203"/>
    <col min="15874" max="15874" width="17.28515625" style="203" customWidth="1"/>
    <col min="15875" max="15875" width="12.5703125" style="203" customWidth="1"/>
    <col min="15876" max="15876" width="13" style="203" customWidth="1"/>
    <col min="15877" max="15877" width="13.42578125" style="203" customWidth="1"/>
    <col min="15878" max="15878" width="19.5703125" style="203" customWidth="1"/>
    <col min="15879" max="15879" width="17.42578125" style="203" customWidth="1"/>
    <col min="15880" max="15880" width="19.5703125" style="203" customWidth="1"/>
    <col min="15881" max="15881" width="15.85546875" style="203" customWidth="1"/>
    <col min="15882" max="15882" width="11.42578125" style="203" customWidth="1"/>
    <col min="15883" max="15885" width="0" style="203" hidden="1" customWidth="1"/>
    <col min="15886" max="15886" width="14.42578125" style="203" customWidth="1"/>
    <col min="15887" max="15887" width="8.7109375" style="203" customWidth="1"/>
    <col min="15888" max="15888" width="13.28515625" style="203" customWidth="1"/>
    <col min="15889" max="15889" width="8.7109375" style="203" customWidth="1"/>
    <col min="15890" max="15890" width="13.28515625" style="203" customWidth="1"/>
    <col min="15891" max="16129" width="9.140625" style="203"/>
    <col min="16130" max="16130" width="17.28515625" style="203" customWidth="1"/>
    <col min="16131" max="16131" width="12.5703125" style="203" customWidth="1"/>
    <col min="16132" max="16132" width="13" style="203" customWidth="1"/>
    <col min="16133" max="16133" width="13.42578125" style="203" customWidth="1"/>
    <col min="16134" max="16134" width="19.5703125" style="203" customWidth="1"/>
    <col min="16135" max="16135" width="17.42578125" style="203" customWidth="1"/>
    <col min="16136" max="16136" width="19.5703125" style="203" customWidth="1"/>
    <col min="16137" max="16137" width="15.85546875" style="203" customWidth="1"/>
    <col min="16138" max="16138" width="11.42578125" style="203" customWidth="1"/>
    <col min="16139" max="16141" width="0" style="203" hidden="1" customWidth="1"/>
    <col min="16142" max="16142" width="14.42578125" style="203" customWidth="1"/>
    <col min="16143" max="16143" width="8.7109375" style="203" customWidth="1"/>
    <col min="16144" max="16144" width="13.28515625" style="203" customWidth="1"/>
    <col min="16145" max="16145" width="8.7109375" style="203" customWidth="1"/>
    <col min="16146" max="16146" width="13.28515625" style="203" customWidth="1"/>
    <col min="16147" max="16384" width="9.140625" style="203"/>
  </cols>
  <sheetData>
    <row r="2" spans="1:18" ht="21">
      <c r="A2" s="202" t="s">
        <v>0</v>
      </c>
    </row>
    <row r="3" spans="1:18">
      <c r="A3" s="204" t="str">
        <f>'[58]Air Bawah Tanah'!A3</f>
        <v>Maret 2019</v>
      </c>
    </row>
    <row r="4" spans="1:18">
      <c r="K4" s="203" t="s">
        <v>1</v>
      </c>
      <c r="L4" s="203" t="s">
        <v>2</v>
      </c>
    </row>
    <row r="5" spans="1:18" ht="32.25" customHeight="1">
      <c r="A5" s="205" t="s">
        <v>3</v>
      </c>
      <c r="B5" s="205" t="s">
        <v>4</v>
      </c>
      <c r="C5" s="205" t="s">
        <v>5</v>
      </c>
      <c r="D5" s="205" t="s">
        <v>25</v>
      </c>
      <c r="E5" s="206" t="s">
        <v>54</v>
      </c>
      <c r="F5" s="207" t="s">
        <v>7</v>
      </c>
      <c r="G5" s="208" t="s">
        <v>8</v>
      </c>
      <c r="H5" s="206" t="s">
        <v>10</v>
      </c>
      <c r="I5" s="206" t="s">
        <v>56</v>
      </c>
      <c r="K5" s="209">
        <v>3400</v>
      </c>
      <c r="L5" s="209">
        <v>12000</v>
      </c>
    </row>
    <row r="6" spans="1:18" ht="24.95" customHeight="1">
      <c r="A6" s="210" t="s">
        <v>13</v>
      </c>
      <c r="B6" s="211">
        <v>7.6</v>
      </c>
      <c r="C6" s="222">
        <v>30</v>
      </c>
      <c r="D6" s="266">
        <f>E6*1000/2678400</f>
        <v>13.480436081242534</v>
      </c>
      <c r="E6" s="191">
        <v>36106</v>
      </c>
      <c r="F6" s="17">
        <v>32450</v>
      </c>
      <c r="G6" s="18">
        <v>0</v>
      </c>
      <c r="H6" s="213">
        <f>(F6*3400)+(G6*5500)</f>
        <v>110330000</v>
      </c>
      <c r="I6" s="214">
        <f t="shared" ref="I6:I11" si="0">H6/E6</f>
        <v>3055.7248102808398</v>
      </c>
      <c r="K6" s="209">
        <f t="shared" ref="K6:K12" si="1">F6*$K$5</f>
        <v>110330000</v>
      </c>
      <c r="L6" s="209">
        <f>G6*$L$5</f>
        <v>0</v>
      </c>
      <c r="M6" s="209">
        <f t="shared" ref="M6:M11" si="2">K6+L6</f>
        <v>110330000</v>
      </c>
    </row>
    <row r="7" spans="1:18" ht="24.95" customHeight="1">
      <c r="A7" s="210" t="s">
        <v>32</v>
      </c>
      <c r="B7" s="210">
        <v>7.6</v>
      </c>
      <c r="C7" s="222">
        <v>30</v>
      </c>
      <c r="D7" s="266">
        <f t="shared" ref="D7:D12" si="3">E7*1000/2678400</f>
        <v>64.587066905615288</v>
      </c>
      <c r="E7" s="191">
        <v>172990</v>
      </c>
      <c r="F7" s="24">
        <v>23450</v>
      </c>
      <c r="G7" s="25">
        <v>0</v>
      </c>
      <c r="H7" s="213">
        <f t="shared" ref="H7:H12" si="4">(F7*3400)+(G7*5500)</f>
        <v>79730000</v>
      </c>
      <c r="I7" s="214">
        <f t="shared" si="0"/>
        <v>460.89369327706805</v>
      </c>
      <c r="K7" s="209">
        <f t="shared" si="1"/>
        <v>79730000</v>
      </c>
      <c r="L7" s="203">
        <v>0</v>
      </c>
      <c r="M7" s="209">
        <f t="shared" si="2"/>
        <v>79730000</v>
      </c>
      <c r="P7" s="215"/>
    </row>
    <row r="8" spans="1:18" ht="24.95" customHeight="1">
      <c r="A8" s="210" t="s">
        <v>17</v>
      </c>
      <c r="B8" s="210">
        <v>7.5</v>
      </c>
      <c r="C8" s="222">
        <v>32.700000000000003</v>
      </c>
      <c r="D8" s="266">
        <f t="shared" si="3"/>
        <v>75.495445041816012</v>
      </c>
      <c r="E8" s="191">
        <v>202207</v>
      </c>
      <c r="F8" s="24">
        <v>40450</v>
      </c>
      <c r="G8" s="28">
        <v>9600</v>
      </c>
      <c r="H8" s="213">
        <f t="shared" si="4"/>
        <v>190330000</v>
      </c>
      <c r="I8" s="214">
        <f t="shared" si="0"/>
        <v>941.26316101816451</v>
      </c>
      <c r="K8" s="209">
        <f t="shared" si="1"/>
        <v>137530000</v>
      </c>
      <c r="L8" s="209">
        <f>G8*$L$5</f>
        <v>115200000</v>
      </c>
      <c r="M8" s="209">
        <f t="shared" si="2"/>
        <v>252730000</v>
      </c>
      <c r="P8" s="215"/>
    </row>
    <row r="9" spans="1:18" ht="24.95" customHeight="1">
      <c r="A9" s="210" t="s">
        <v>33</v>
      </c>
      <c r="B9" s="210" t="s">
        <v>58</v>
      </c>
      <c r="C9" s="222" t="s">
        <v>58</v>
      </c>
      <c r="D9" s="266">
        <f t="shared" si="3"/>
        <v>16.955271804062125</v>
      </c>
      <c r="E9" s="191">
        <v>45413</v>
      </c>
      <c r="F9" s="216">
        <v>0</v>
      </c>
      <c r="G9" s="28">
        <v>0</v>
      </c>
      <c r="H9" s="213">
        <f t="shared" si="4"/>
        <v>0</v>
      </c>
      <c r="I9" s="214">
        <v>0</v>
      </c>
      <c r="K9" s="209">
        <f t="shared" si="1"/>
        <v>0</v>
      </c>
      <c r="L9" s="209">
        <f>G9*$L$5</f>
        <v>0</v>
      </c>
      <c r="M9" s="209">
        <f t="shared" si="2"/>
        <v>0</v>
      </c>
      <c r="N9" s="182"/>
      <c r="P9" s="215"/>
    </row>
    <row r="10" spans="1:18" ht="24.95" customHeight="1">
      <c r="A10" s="210" t="s">
        <v>34</v>
      </c>
      <c r="B10" s="210" t="s">
        <v>58</v>
      </c>
      <c r="C10" s="222" t="s">
        <v>58</v>
      </c>
      <c r="D10" s="266">
        <f t="shared" si="3"/>
        <v>0</v>
      </c>
      <c r="E10" s="191">
        <v>0</v>
      </c>
      <c r="F10" s="24">
        <v>0</v>
      </c>
      <c r="G10" s="28">
        <v>0</v>
      </c>
      <c r="H10" s="213">
        <f t="shared" si="4"/>
        <v>0</v>
      </c>
      <c r="I10" s="214">
        <v>0</v>
      </c>
      <c r="K10" s="209">
        <f t="shared" si="1"/>
        <v>0</v>
      </c>
      <c r="L10" s="209">
        <f>G10*$L$5</f>
        <v>0</v>
      </c>
      <c r="M10" s="209">
        <f t="shared" si="2"/>
        <v>0</v>
      </c>
      <c r="N10" s="215"/>
    </row>
    <row r="11" spans="1:18" ht="24.95" customHeight="1">
      <c r="A11" s="210" t="s">
        <v>18</v>
      </c>
      <c r="B11" s="210">
        <v>7.6</v>
      </c>
      <c r="C11" s="222">
        <v>23.1</v>
      </c>
      <c r="D11" s="266">
        <f t="shared" si="3"/>
        <v>95.751941457586625</v>
      </c>
      <c r="E11" s="191">
        <f>301875-E9</f>
        <v>256462</v>
      </c>
      <c r="F11" s="24">
        <v>91375</v>
      </c>
      <c r="G11" s="28">
        <v>19620</v>
      </c>
      <c r="H11" s="213">
        <f t="shared" si="4"/>
        <v>418585000</v>
      </c>
      <c r="I11" s="214">
        <f t="shared" si="0"/>
        <v>1632.152131699823</v>
      </c>
      <c r="K11" s="209">
        <f t="shared" si="1"/>
        <v>310675000</v>
      </c>
      <c r="L11" s="217">
        <v>0</v>
      </c>
      <c r="M11" s="209">
        <f t="shared" si="2"/>
        <v>310675000</v>
      </c>
      <c r="N11" s="215"/>
    </row>
    <row r="12" spans="1:18" ht="24.95" customHeight="1">
      <c r="A12" s="210" t="s">
        <v>19</v>
      </c>
      <c r="B12" s="210">
        <v>7.4</v>
      </c>
      <c r="C12" s="222">
        <v>23.4</v>
      </c>
      <c r="D12" s="266">
        <f t="shared" si="3"/>
        <v>121.89108385603345</v>
      </c>
      <c r="E12" s="200">
        <v>326473.07900000003</v>
      </c>
      <c r="F12" s="24">
        <v>29825</v>
      </c>
      <c r="G12" s="28">
        <v>3200</v>
      </c>
      <c r="H12" s="213">
        <f t="shared" si="4"/>
        <v>119005000</v>
      </c>
      <c r="I12" s="214">
        <f>H12/E12</f>
        <v>364.51703878468948</v>
      </c>
      <c r="K12" s="209">
        <f t="shared" si="1"/>
        <v>101405000</v>
      </c>
      <c r="L12" s="217"/>
      <c r="M12" s="209"/>
      <c r="N12" s="215"/>
    </row>
    <row r="13" spans="1:18" ht="24.95" customHeight="1">
      <c r="A13" s="36" t="s">
        <v>22</v>
      </c>
      <c r="B13" s="218">
        <f>AVERAGE(B6:B12)</f>
        <v>7.5399999999999991</v>
      </c>
      <c r="C13" s="218">
        <f>AVERAGE(C6:C12)</f>
        <v>27.840000000000003</v>
      </c>
      <c r="D13" s="218">
        <f>AVERAGE(D6:D12)</f>
        <v>55.451606449479428</v>
      </c>
      <c r="E13" s="39">
        <f>SUM(E6:E12)</f>
        <v>1039651.079</v>
      </c>
      <c r="F13" s="39">
        <f>SUM(F6:F12)</f>
        <v>217550</v>
      </c>
      <c r="G13" s="39">
        <f>SUM(G6:G12)</f>
        <v>32420</v>
      </c>
      <c r="H13" s="219">
        <f>SUM(H6:H12)</f>
        <v>917980000</v>
      </c>
      <c r="I13" s="219">
        <f>SUM(I6:I12)</f>
        <v>6454.5508350605851</v>
      </c>
    </row>
    <row r="14" spans="1:18">
      <c r="M14" s="182"/>
      <c r="R14" s="43"/>
    </row>
    <row r="15" spans="1:18">
      <c r="R15" s="215"/>
    </row>
    <row r="16" spans="1:18">
      <c r="E16" s="215">
        <f>E6/(31*24)</f>
        <v>48.52956989247312</v>
      </c>
    </row>
    <row r="17" spans="5:8">
      <c r="E17" s="215">
        <f t="shared" ref="E17:E22" si="5">E7/(31*24)</f>
        <v>232.51344086021504</v>
      </c>
      <c r="G17" s="215">
        <f>F13*3400</f>
        <v>739670000</v>
      </c>
      <c r="H17" s="203">
        <f>G17/E13</f>
        <v>711.45984930969325</v>
      </c>
    </row>
    <row r="18" spans="5:8">
      <c r="E18" s="215">
        <f t="shared" si="5"/>
        <v>271.78360215053766</v>
      </c>
      <c r="G18" s="215">
        <f>G13*5500</f>
        <v>178310000</v>
      </c>
      <c r="H18" s="215">
        <f>G18</f>
        <v>178310000</v>
      </c>
    </row>
    <row r="19" spans="5:8">
      <c r="E19" s="215">
        <f t="shared" si="5"/>
        <v>61.038978494623656</v>
      </c>
      <c r="G19" s="215">
        <f>G17+G18</f>
        <v>917980000</v>
      </c>
      <c r="H19" s="215">
        <f>G19/E13</f>
        <v>882.96931397692515</v>
      </c>
    </row>
    <row r="20" spans="5:8">
      <c r="E20" s="215">
        <f t="shared" si="5"/>
        <v>0</v>
      </c>
    </row>
    <row r="21" spans="5:8">
      <c r="E21" s="215">
        <f t="shared" si="5"/>
        <v>344.70698924731181</v>
      </c>
    </row>
    <row r="22" spans="5:8">
      <c r="E22" s="215">
        <f t="shared" si="5"/>
        <v>438.80790188172045</v>
      </c>
    </row>
  </sheetData>
  <sheetProtection selectLockedCells="1" selectUnlockedCells="1"/>
  <pageMargins left="0.7" right="0.7" top="0.75" bottom="0.75" header="0.51180555555555551" footer="0.51180555555555551"/>
  <pageSetup firstPageNumber="0" orientation="portrait" horizontalDpi="300" verticalDpi="300" r:id="rId1"/>
  <headerFooter alignWithMargins="0"/>
  <legacy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2:R22"/>
  <sheetViews>
    <sheetView zoomScale="85" zoomScaleNormal="85" workbookViewId="0">
      <selection activeCell="C19" sqref="C19"/>
    </sheetView>
  </sheetViews>
  <sheetFormatPr defaultRowHeight="15"/>
  <cols>
    <col min="1" max="1" width="17.28515625" style="203" customWidth="1"/>
    <col min="2" max="2" width="12.5703125" style="203" customWidth="1"/>
    <col min="3" max="3" width="13" style="203" customWidth="1"/>
    <col min="4" max="4" width="18" style="203" bestFit="1" customWidth="1"/>
    <col min="5" max="5" width="13.42578125" style="203" customWidth="1"/>
    <col min="6" max="6" width="19.5703125" style="203" customWidth="1"/>
    <col min="7" max="7" width="17.42578125" style="203" customWidth="1"/>
    <col min="8" max="8" width="19.5703125" style="203" customWidth="1"/>
    <col min="9" max="9" width="15.85546875" style="203" customWidth="1"/>
    <col min="10" max="10" width="11.42578125" style="203" customWidth="1"/>
    <col min="11" max="13" width="0" style="203" hidden="1" customWidth="1"/>
    <col min="14" max="14" width="14.42578125" style="203" customWidth="1"/>
    <col min="15" max="15" width="8.7109375" style="203" customWidth="1"/>
    <col min="16" max="16" width="13.28515625" style="203" customWidth="1"/>
    <col min="17" max="17" width="8.7109375" style="203" customWidth="1"/>
    <col min="18" max="18" width="13.28515625" style="203" customWidth="1"/>
    <col min="19" max="257" width="9.140625" style="203"/>
    <col min="258" max="258" width="17.28515625" style="203" customWidth="1"/>
    <col min="259" max="259" width="12.5703125" style="203" customWidth="1"/>
    <col min="260" max="260" width="13" style="203" customWidth="1"/>
    <col min="261" max="261" width="13.42578125" style="203" customWidth="1"/>
    <col min="262" max="262" width="19.5703125" style="203" customWidth="1"/>
    <col min="263" max="263" width="17.42578125" style="203" customWidth="1"/>
    <col min="264" max="264" width="19.5703125" style="203" customWidth="1"/>
    <col min="265" max="265" width="15.85546875" style="203" customWidth="1"/>
    <col min="266" max="266" width="11.42578125" style="203" customWidth="1"/>
    <col min="267" max="269" width="0" style="203" hidden="1" customWidth="1"/>
    <col min="270" max="270" width="14.42578125" style="203" customWidth="1"/>
    <col min="271" max="271" width="8.7109375" style="203" customWidth="1"/>
    <col min="272" max="272" width="13.28515625" style="203" customWidth="1"/>
    <col min="273" max="273" width="8.7109375" style="203" customWidth="1"/>
    <col min="274" max="274" width="13.28515625" style="203" customWidth="1"/>
    <col min="275" max="513" width="9.140625" style="203"/>
    <col min="514" max="514" width="17.28515625" style="203" customWidth="1"/>
    <col min="515" max="515" width="12.5703125" style="203" customWidth="1"/>
    <col min="516" max="516" width="13" style="203" customWidth="1"/>
    <col min="517" max="517" width="13.42578125" style="203" customWidth="1"/>
    <col min="518" max="518" width="19.5703125" style="203" customWidth="1"/>
    <col min="519" max="519" width="17.42578125" style="203" customWidth="1"/>
    <col min="520" max="520" width="19.5703125" style="203" customWidth="1"/>
    <col min="521" max="521" width="15.85546875" style="203" customWidth="1"/>
    <col min="522" max="522" width="11.42578125" style="203" customWidth="1"/>
    <col min="523" max="525" width="0" style="203" hidden="1" customWidth="1"/>
    <col min="526" max="526" width="14.42578125" style="203" customWidth="1"/>
    <col min="527" max="527" width="8.7109375" style="203" customWidth="1"/>
    <col min="528" max="528" width="13.28515625" style="203" customWidth="1"/>
    <col min="529" max="529" width="8.7109375" style="203" customWidth="1"/>
    <col min="530" max="530" width="13.28515625" style="203" customWidth="1"/>
    <col min="531" max="769" width="9.140625" style="203"/>
    <col min="770" max="770" width="17.28515625" style="203" customWidth="1"/>
    <col min="771" max="771" width="12.5703125" style="203" customWidth="1"/>
    <col min="772" max="772" width="13" style="203" customWidth="1"/>
    <col min="773" max="773" width="13.42578125" style="203" customWidth="1"/>
    <col min="774" max="774" width="19.5703125" style="203" customWidth="1"/>
    <col min="775" max="775" width="17.42578125" style="203" customWidth="1"/>
    <col min="776" max="776" width="19.5703125" style="203" customWidth="1"/>
    <col min="777" max="777" width="15.85546875" style="203" customWidth="1"/>
    <col min="778" max="778" width="11.42578125" style="203" customWidth="1"/>
    <col min="779" max="781" width="0" style="203" hidden="1" customWidth="1"/>
    <col min="782" max="782" width="14.42578125" style="203" customWidth="1"/>
    <col min="783" max="783" width="8.7109375" style="203" customWidth="1"/>
    <col min="784" max="784" width="13.28515625" style="203" customWidth="1"/>
    <col min="785" max="785" width="8.7109375" style="203" customWidth="1"/>
    <col min="786" max="786" width="13.28515625" style="203" customWidth="1"/>
    <col min="787" max="1025" width="9.140625" style="203"/>
    <col min="1026" max="1026" width="17.28515625" style="203" customWidth="1"/>
    <col min="1027" max="1027" width="12.5703125" style="203" customWidth="1"/>
    <col min="1028" max="1028" width="13" style="203" customWidth="1"/>
    <col min="1029" max="1029" width="13.42578125" style="203" customWidth="1"/>
    <col min="1030" max="1030" width="19.5703125" style="203" customWidth="1"/>
    <col min="1031" max="1031" width="17.42578125" style="203" customWidth="1"/>
    <col min="1032" max="1032" width="19.5703125" style="203" customWidth="1"/>
    <col min="1033" max="1033" width="15.85546875" style="203" customWidth="1"/>
    <col min="1034" max="1034" width="11.42578125" style="203" customWidth="1"/>
    <col min="1035" max="1037" width="0" style="203" hidden="1" customWidth="1"/>
    <col min="1038" max="1038" width="14.42578125" style="203" customWidth="1"/>
    <col min="1039" max="1039" width="8.7109375" style="203" customWidth="1"/>
    <col min="1040" max="1040" width="13.28515625" style="203" customWidth="1"/>
    <col min="1041" max="1041" width="8.7109375" style="203" customWidth="1"/>
    <col min="1042" max="1042" width="13.28515625" style="203" customWidth="1"/>
    <col min="1043" max="1281" width="9.140625" style="203"/>
    <col min="1282" max="1282" width="17.28515625" style="203" customWidth="1"/>
    <col min="1283" max="1283" width="12.5703125" style="203" customWidth="1"/>
    <col min="1284" max="1284" width="13" style="203" customWidth="1"/>
    <col min="1285" max="1285" width="13.42578125" style="203" customWidth="1"/>
    <col min="1286" max="1286" width="19.5703125" style="203" customWidth="1"/>
    <col min="1287" max="1287" width="17.42578125" style="203" customWidth="1"/>
    <col min="1288" max="1288" width="19.5703125" style="203" customWidth="1"/>
    <col min="1289" max="1289" width="15.85546875" style="203" customWidth="1"/>
    <col min="1290" max="1290" width="11.42578125" style="203" customWidth="1"/>
    <col min="1291" max="1293" width="0" style="203" hidden="1" customWidth="1"/>
    <col min="1294" max="1294" width="14.42578125" style="203" customWidth="1"/>
    <col min="1295" max="1295" width="8.7109375" style="203" customWidth="1"/>
    <col min="1296" max="1296" width="13.28515625" style="203" customWidth="1"/>
    <col min="1297" max="1297" width="8.7109375" style="203" customWidth="1"/>
    <col min="1298" max="1298" width="13.28515625" style="203" customWidth="1"/>
    <col min="1299" max="1537" width="9.140625" style="203"/>
    <col min="1538" max="1538" width="17.28515625" style="203" customWidth="1"/>
    <col min="1539" max="1539" width="12.5703125" style="203" customWidth="1"/>
    <col min="1540" max="1540" width="13" style="203" customWidth="1"/>
    <col min="1541" max="1541" width="13.42578125" style="203" customWidth="1"/>
    <col min="1542" max="1542" width="19.5703125" style="203" customWidth="1"/>
    <col min="1543" max="1543" width="17.42578125" style="203" customWidth="1"/>
    <col min="1544" max="1544" width="19.5703125" style="203" customWidth="1"/>
    <col min="1545" max="1545" width="15.85546875" style="203" customWidth="1"/>
    <col min="1546" max="1546" width="11.42578125" style="203" customWidth="1"/>
    <col min="1547" max="1549" width="0" style="203" hidden="1" customWidth="1"/>
    <col min="1550" max="1550" width="14.42578125" style="203" customWidth="1"/>
    <col min="1551" max="1551" width="8.7109375" style="203" customWidth="1"/>
    <col min="1552" max="1552" width="13.28515625" style="203" customWidth="1"/>
    <col min="1553" max="1553" width="8.7109375" style="203" customWidth="1"/>
    <col min="1554" max="1554" width="13.28515625" style="203" customWidth="1"/>
    <col min="1555" max="1793" width="9.140625" style="203"/>
    <col min="1794" max="1794" width="17.28515625" style="203" customWidth="1"/>
    <col min="1795" max="1795" width="12.5703125" style="203" customWidth="1"/>
    <col min="1796" max="1796" width="13" style="203" customWidth="1"/>
    <col min="1797" max="1797" width="13.42578125" style="203" customWidth="1"/>
    <col min="1798" max="1798" width="19.5703125" style="203" customWidth="1"/>
    <col min="1799" max="1799" width="17.42578125" style="203" customWidth="1"/>
    <col min="1800" max="1800" width="19.5703125" style="203" customWidth="1"/>
    <col min="1801" max="1801" width="15.85546875" style="203" customWidth="1"/>
    <col min="1802" max="1802" width="11.42578125" style="203" customWidth="1"/>
    <col min="1803" max="1805" width="0" style="203" hidden="1" customWidth="1"/>
    <col min="1806" max="1806" width="14.42578125" style="203" customWidth="1"/>
    <col min="1807" max="1807" width="8.7109375" style="203" customWidth="1"/>
    <col min="1808" max="1808" width="13.28515625" style="203" customWidth="1"/>
    <col min="1809" max="1809" width="8.7109375" style="203" customWidth="1"/>
    <col min="1810" max="1810" width="13.28515625" style="203" customWidth="1"/>
    <col min="1811" max="2049" width="9.140625" style="203"/>
    <col min="2050" max="2050" width="17.28515625" style="203" customWidth="1"/>
    <col min="2051" max="2051" width="12.5703125" style="203" customWidth="1"/>
    <col min="2052" max="2052" width="13" style="203" customWidth="1"/>
    <col min="2053" max="2053" width="13.42578125" style="203" customWidth="1"/>
    <col min="2054" max="2054" width="19.5703125" style="203" customWidth="1"/>
    <col min="2055" max="2055" width="17.42578125" style="203" customWidth="1"/>
    <col min="2056" max="2056" width="19.5703125" style="203" customWidth="1"/>
    <col min="2057" max="2057" width="15.85546875" style="203" customWidth="1"/>
    <col min="2058" max="2058" width="11.42578125" style="203" customWidth="1"/>
    <col min="2059" max="2061" width="0" style="203" hidden="1" customWidth="1"/>
    <col min="2062" max="2062" width="14.42578125" style="203" customWidth="1"/>
    <col min="2063" max="2063" width="8.7109375" style="203" customWidth="1"/>
    <col min="2064" max="2064" width="13.28515625" style="203" customWidth="1"/>
    <col min="2065" max="2065" width="8.7109375" style="203" customWidth="1"/>
    <col min="2066" max="2066" width="13.28515625" style="203" customWidth="1"/>
    <col min="2067" max="2305" width="9.140625" style="203"/>
    <col min="2306" max="2306" width="17.28515625" style="203" customWidth="1"/>
    <col min="2307" max="2307" width="12.5703125" style="203" customWidth="1"/>
    <col min="2308" max="2308" width="13" style="203" customWidth="1"/>
    <col min="2309" max="2309" width="13.42578125" style="203" customWidth="1"/>
    <col min="2310" max="2310" width="19.5703125" style="203" customWidth="1"/>
    <col min="2311" max="2311" width="17.42578125" style="203" customWidth="1"/>
    <col min="2312" max="2312" width="19.5703125" style="203" customWidth="1"/>
    <col min="2313" max="2313" width="15.85546875" style="203" customWidth="1"/>
    <col min="2314" max="2314" width="11.42578125" style="203" customWidth="1"/>
    <col min="2315" max="2317" width="0" style="203" hidden="1" customWidth="1"/>
    <col min="2318" max="2318" width="14.42578125" style="203" customWidth="1"/>
    <col min="2319" max="2319" width="8.7109375" style="203" customWidth="1"/>
    <col min="2320" max="2320" width="13.28515625" style="203" customWidth="1"/>
    <col min="2321" max="2321" width="8.7109375" style="203" customWidth="1"/>
    <col min="2322" max="2322" width="13.28515625" style="203" customWidth="1"/>
    <col min="2323" max="2561" width="9.140625" style="203"/>
    <col min="2562" max="2562" width="17.28515625" style="203" customWidth="1"/>
    <col min="2563" max="2563" width="12.5703125" style="203" customWidth="1"/>
    <col min="2564" max="2564" width="13" style="203" customWidth="1"/>
    <col min="2565" max="2565" width="13.42578125" style="203" customWidth="1"/>
    <col min="2566" max="2566" width="19.5703125" style="203" customWidth="1"/>
    <col min="2567" max="2567" width="17.42578125" style="203" customWidth="1"/>
    <col min="2568" max="2568" width="19.5703125" style="203" customWidth="1"/>
    <col min="2569" max="2569" width="15.85546875" style="203" customWidth="1"/>
    <col min="2570" max="2570" width="11.42578125" style="203" customWidth="1"/>
    <col min="2571" max="2573" width="0" style="203" hidden="1" customWidth="1"/>
    <col min="2574" max="2574" width="14.42578125" style="203" customWidth="1"/>
    <col min="2575" max="2575" width="8.7109375" style="203" customWidth="1"/>
    <col min="2576" max="2576" width="13.28515625" style="203" customWidth="1"/>
    <col min="2577" max="2577" width="8.7109375" style="203" customWidth="1"/>
    <col min="2578" max="2578" width="13.28515625" style="203" customWidth="1"/>
    <col min="2579" max="2817" width="9.140625" style="203"/>
    <col min="2818" max="2818" width="17.28515625" style="203" customWidth="1"/>
    <col min="2819" max="2819" width="12.5703125" style="203" customWidth="1"/>
    <col min="2820" max="2820" width="13" style="203" customWidth="1"/>
    <col min="2821" max="2821" width="13.42578125" style="203" customWidth="1"/>
    <col min="2822" max="2822" width="19.5703125" style="203" customWidth="1"/>
    <col min="2823" max="2823" width="17.42578125" style="203" customWidth="1"/>
    <col min="2824" max="2824" width="19.5703125" style="203" customWidth="1"/>
    <col min="2825" max="2825" width="15.85546875" style="203" customWidth="1"/>
    <col min="2826" max="2826" width="11.42578125" style="203" customWidth="1"/>
    <col min="2827" max="2829" width="0" style="203" hidden="1" customWidth="1"/>
    <col min="2830" max="2830" width="14.42578125" style="203" customWidth="1"/>
    <col min="2831" max="2831" width="8.7109375" style="203" customWidth="1"/>
    <col min="2832" max="2832" width="13.28515625" style="203" customWidth="1"/>
    <col min="2833" max="2833" width="8.7109375" style="203" customWidth="1"/>
    <col min="2834" max="2834" width="13.28515625" style="203" customWidth="1"/>
    <col min="2835" max="3073" width="9.140625" style="203"/>
    <col min="3074" max="3074" width="17.28515625" style="203" customWidth="1"/>
    <col min="3075" max="3075" width="12.5703125" style="203" customWidth="1"/>
    <col min="3076" max="3076" width="13" style="203" customWidth="1"/>
    <col min="3077" max="3077" width="13.42578125" style="203" customWidth="1"/>
    <col min="3078" max="3078" width="19.5703125" style="203" customWidth="1"/>
    <col min="3079" max="3079" width="17.42578125" style="203" customWidth="1"/>
    <col min="3080" max="3080" width="19.5703125" style="203" customWidth="1"/>
    <col min="3081" max="3081" width="15.85546875" style="203" customWidth="1"/>
    <col min="3082" max="3082" width="11.42578125" style="203" customWidth="1"/>
    <col min="3083" max="3085" width="0" style="203" hidden="1" customWidth="1"/>
    <col min="3086" max="3086" width="14.42578125" style="203" customWidth="1"/>
    <col min="3087" max="3087" width="8.7109375" style="203" customWidth="1"/>
    <col min="3088" max="3088" width="13.28515625" style="203" customWidth="1"/>
    <col min="3089" max="3089" width="8.7109375" style="203" customWidth="1"/>
    <col min="3090" max="3090" width="13.28515625" style="203" customWidth="1"/>
    <col min="3091" max="3329" width="9.140625" style="203"/>
    <col min="3330" max="3330" width="17.28515625" style="203" customWidth="1"/>
    <col min="3331" max="3331" width="12.5703125" style="203" customWidth="1"/>
    <col min="3332" max="3332" width="13" style="203" customWidth="1"/>
    <col min="3333" max="3333" width="13.42578125" style="203" customWidth="1"/>
    <col min="3334" max="3334" width="19.5703125" style="203" customWidth="1"/>
    <col min="3335" max="3335" width="17.42578125" style="203" customWidth="1"/>
    <col min="3336" max="3336" width="19.5703125" style="203" customWidth="1"/>
    <col min="3337" max="3337" width="15.85546875" style="203" customWidth="1"/>
    <col min="3338" max="3338" width="11.42578125" style="203" customWidth="1"/>
    <col min="3339" max="3341" width="0" style="203" hidden="1" customWidth="1"/>
    <col min="3342" max="3342" width="14.42578125" style="203" customWidth="1"/>
    <col min="3343" max="3343" width="8.7109375" style="203" customWidth="1"/>
    <col min="3344" max="3344" width="13.28515625" style="203" customWidth="1"/>
    <col min="3345" max="3345" width="8.7109375" style="203" customWidth="1"/>
    <col min="3346" max="3346" width="13.28515625" style="203" customWidth="1"/>
    <col min="3347" max="3585" width="9.140625" style="203"/>
    <col min="3586" max="3586" width="17.28515625" style="203" customWidth="1"/>
    <col min="3587" max="3587" width="12.5703125" style="203" customWidth="1"/>
    <col min="3588" max="3588" width="13" style="203" customWidth="1"/>
    <col min="3589" max="3589" width="13.42578125" style="203" customWidth="1"/>
    <col min="3590" max="3590" width="19.5703125" style="203" customWidth="1"/>
    <col min="3591" max="3591" width="17.42578125" style="203" customWidth="1"/>
    <col min="3592" max="3592" width="19.5703125" style="203" customWidth="1"/>
    <col min="3593" max="3593" width="15.85546875" style="203" customWidth="1"/>
    <col min="3594" max="3594" width="11.42578125" style="203" customWidth="1"/>
    <col min="3595" max="3597" width="0" style="203" hidden="1" customWidth="1"/>
    <col min="3598" max="3598" width="14.42578125" style="203" customWidth="1"/>
    <col min="3599" max="3599" width="8.7109375" style="203" customWidth="1"/>
    <col min="3600" max="3600" width="13.28515625" style="203" customWidth="1"/>
    <col min="3601" max="3601" width="8.7109375" style="203" customWidth="1"/>
    <col min="3602" max="3602" width="13.28515625" style="203" customWidth="1"/>
    <col min="3603" max="3841" width="9.140625" style="203"/>
    <col min="3842" max="3842" width="17.28515625" style="203" customWidth="1"/>
    <col min="3843" max="3843" width="12.5703125" style="203" customWidth="1"/>
    <col min="3844" max="3844" width="13" style="203" customWidth="1"/>
    <col min="3845" max="3845" width="13.42578125" style="203" customWidth="1"/>
    <col min="3846" max="3846" width="19.5703125" style="203" customWidth="1"/>
    <col min="3847" max="3847" width="17.42578125" style="203" customWidth="1"/>
    <col min="3848" max="3848" width="19.5703125" style="203" customWidth="1"/>
    <col min="3849" max="3849" width="15.85546875" style="203" customWidth="1"/>
    <col min="3850" max="3850" width="11.42578125" style="203" customWidth="1"/>
    <col min="3851" max="3853" width="0" style="203" hidden="1" customWidth="1"/>
    <col min="3854" max="3854" width="14.42578125" style="203" customWidth="1"/>
    <col min="3855" max="3855" width="8.7109375" style="203" customWidth="1"/>
    <col min="3856" max="3856" width="13.28515625" style="203" customWidth="1"/>
    <col min="3857" max="3857" width="8.7109375" style="203" customWidth="1"/>
    <col min="3858" max="3858" width="13.28515625" style="203" customWidth="1"/>
    <col min="3859" max="4097" width="9.140625" style="203"/>
    <col min="4098" max="4098" width="17.28515625" style="203" customWidth="1"/>
    <col min="4099" max="4099" width="12.5703125" style="203" customWidth="1"/>
    <col min="4100" max="4100" width="13" style="203" customWidth="1"/>
    <col min="4101" max="4101" width="13.42578125" style="203" customWidth="1"/>
    <col min="4102" max="4102" width="19.5703125" style="203" customWidth="1"/>
    <col min="4103" max="4103" width="17.42578125" style="203" customWidth="1"/>
    <col min="4104" max="4104" width="19.5703125" style="203" customWidth="1"/>
    <col min="4105" max="4105" width="15.85546875" style="203" customWidth="1"/>
    <col min="4106" max="4106" width="11.42578125" style="203" customWidth="1"/>
    <col min="4107" max="4109" width="0" style="203" hidden="1" customWidth="1"/>
    <col min="4110" max="4110" width="14.42578125" style="203" customWidth="1"/>
    <col min="4111" max="4111" width="8.7109375" style="203" customWidth="1"/>
    <col min="4112" max="4112" width="13.28515625" style="203" customWidth="1"/>
    <col min="4113" max="4113" width="8.7109375" style="203" customWidth="1"/>
    <col min="4114" max="4114" width="13.28515625" style="203" customWidth="1"/>
    <col min="4115" max="4353" width="9.140625" style="203"/>
    <col min="4354" max="4354" width="17.28515625" style="203" customWidth="1"/>
    <col min="4355" max="4355" width="12.5703125" style="203" customWidth="1"/>
    <col min="4356" max="4356" width="13" style="203" customWidth="1"/>
    <col min="4357" max="4357" width="13.42578125" style="203" customWidth="1"/>
    <col min="4358" max="4358" width="19.5703125" style="203" customWidth="1"/>
    <col min="4359" max="4359" width="17.42578125" style="203" customWidth="1"/>
    <col min="4360" max="4360" width="19.5703125" style="203" customWidth="1"/>
    <col min="4361" max="4361" width="15.85546875" style="203" customWidth="1"/>
    <col min="4362" max="4362" width="11.42578125" style="203" customWidth="1"/>
    <col min="4363" max="4365" width="0" style="203" hidden="1" customWidth="1"/>
    <col min="4366" max="4366" width="14.42578125" style="203" customWidth="1"/>
    <col min="4367" max="4367" width="8.7109375" style="203" customWidth="1"/>
    <col min="4368" max="4368" width="13.28515625" style="203" customWidth="1"/>
    <col min="4369" max="4369" width="8.7109375" style="203" customWidth="1"/>
    <col min="4370" max="4370" width="13.28515625" style="203" customWidth="1"/>
    <col min="4371" max="4609" width="9.140625" style="203"/>
    <col min="4610" max="4610" width="17.28515625" style="203" customWidth="1"/>
    <col min="4611" max="4611" width="12.5703125" style="203" customWidth="1"/>
    <col min="4612" max="4612" width="13" style="203" customWidth="1"/>
    <col min="4613" max="4613" width="13.42578125" style="203" customWidth="1"/>
    <col min="4614" max="4614" width="19.5703125" style="203" customWidth="1"/>
    <col min="4615" max="4615" width="17.42578125" style="203" customWidth="1"/>
    <col min="4616" max="4616" width="19.5703125" style="203" customWidth="1"/>
    <col min="4617" max="4617" width="15.85546875" style="203" customWidth="1"/>
    <col min="4618" max="4618" width="11.42578125" style="203" customWidth="1"/>
    <col min="4619" max="4621" width="0" style="203" hidden="1" customWidth="1"/>
    <col min="4622" max="4622" width="14.42578125" style="203" customWidth="1"/>
    <col min="4623" max="4623" width="8.7109375" style="203" customWidth="1"/>
    <col min="4624" max="4624" width="13.28515625" style="203" customWidth="1"/>
    <col min="4625" max="4625" width="8.7109375" style="203" customWidth="1"/>
    <col min="4626" max="4626" width="13.28515625" style="203" customWidth="1"/>
    <col min="4627" max="4865" width="9.140625" style="203"/>
    <col min="4866" max="4866" width="17.28515625" style="203" customWidth="1"/>
    <col min="4867" max="4867" width="12.5703125" style="203" customWidth="1"/>
    <col min="4868" max="4868" width="13" style="203" customWidth="1"/>
    <col min="4869" max="4869" width="13.42578125" style="203" customWidth="1"/>
    <col min="4870" max="4870" width="19.5703125" style="203" customWidth="1"/>
    <col min="4871" max="4871" width="17.42578125" style="203" customWidth="1"/>
    <col min="4872" max="4872" width="19.5703125" style="203" customWidth="1"/>
    <col min="4873" max="4873" width="15.85546875" style="203" customWidth="1"/>
    <col min="4874" max="4874" width="11.42578125" style="203" customWidth="1"/>
    <col min="4875" max="4877" width="0" style="203" hidden="1" customWidth="1"/>
    <col min="4878" max="4878" width="14.42578125" style="203" customWidth="1"/>
    <col min="4879" max="4879" width="8.7109375" style="203" customWidth="1"/>
    <col min="4880" max="4880" width="13.28515625" style="203" customWidth="1"/>
    <col min="4881" max="4881" width="8.7109375" style="203" customWidth="1"/>
    <col min="4882" max="4882" width="13.28515625" style="203" customWidth="1"/>
    <col min="4883" max="5121" width="9.140625" style="203"/>
    <col min="5122" max="5122" width="17.28515625" style="203" customWidth="1"/>
    <col min="5123" max="5123" width="12.5703125" style="203" customWidth="1"/>
    <col min="5124" max="5124" width="13" style="203" customWidth="1"/>
    <col min="5125" max="5125" width="13.42578125" style="203" customWidth="1"/>
    <col min="5126" max="5126" width="19.5703125" style="203" customWidth="1"/>
    <col min="5127" max="5127" width="17.42578125" style="203" customWidth="1"/>
    <col min="5128" max="5128" width="19.5703125" style="203" customWidth="1"/>
    <col min="5129" max="5129" width="15.85546875" style="203" customWidth="1"/>
    <col min="5130" max="5130" width="11.42578125" style="203" customWidth="1"/>
    <col min="5131" max="5133" width="0" style="203" hidden="1" customWidth="1"/>
    <col min="5134" max="5134" width="14.42578125" style="203" customWidth="1"/>
    <col min="5135" max="5135" width="8.7109375" style="203" customWidth="1"/>
    <col min="5136" max="5136" width="13.28515625" style="203" customWidth="1"/>
    <col min="5137" max="5137" width="8.7109375" style="203" customWidth="1"/>
    <col min="5138" max="5138" width="13.28515625" style="203" customWidth="1"/>
    <col min="5139" max="5377" width="9.140625" style="203"/>
    <col min="5378" max="5378" width="17.28515625" style="203" customWidth="1"/>
    <col min="5379" max="5379" width="12.5703125" style="203" customWidth="1"/>
    <col min="5380" max="5380" width="13" style="203" customWidth="1"/>
    <col min="5381" max="5381" width="13.42578125" style="203" customWidth="1"/>
    <col min="5382" max="5382" width="19.5703125" style="203" customWidth="1"/>
    <col min="5383" max="5383" width="17.42578125" style="203" customWidth="1"/>
    <col min="5384" max="5384" width="19.5703125" style="203" customWidth="1"/>
    <col min="5385" max="5385" width="15.85546875" style="203" customWidth="1"/>
    <col min="5386" max="5386" width="11.42578125" style="203" customWidth="1"/>
    <col min="5387" max="5389" width="0" style="203" hidden="1" customWidth="1"/>
    <col min="5390" max="5390" width="14.42578125" style="203" customWidth="1"/>
    <col min="5391" max="5391" width="8.7109375" style="203" customWidth="1"/>
    <col min="5392" max="5392" width="13.28515625" style="203" customWidth="1"/>
    <col min="5393" max="5393" width="8.7109375" style="203" customWidth="1"/>
    <col min="5394" max="5394" width="13.28515625" style="203" customWidth="1"/>
    <col min="5395" max="5633" width="9.140625" style="203"/>
    <col min="5634" max="5634" width="17.28515625" style="203" customWidth="1"/>
    <col min="5635" max="5635" width="12.5703125" style="203" customWidth="1"/>
    <col min="5636" max="5636" width="13" style="203" customWidth="1"/>
    <col min="5637" max="5637" width="13.42578125" style="203" customWidth="1"/>
    <col min="5638" max="5638" width="19.5703125" style="203" customWidth="1"/>
    <col min="5639" max="5639" width="17.42578125" style="203" customWidth="1"/>
    <col min="5640" max="5640" width="19.5703125" style="203" customWidth="1"/>
    <col min="5641" max="5641" width="15.85546875" style="203" customWidth="1"/>
    <col min="5642" max="5642" width="11.42578125" style="203" customWidth="1"/>
    <col min="5643" max="5645" width="0" style="203" hidden="1" customWidth="1"/>
    <col min="5646" max="5646" width="14.42578125" style="203" customWidth="1"/>
    <col min="5647" max="5647" width="8.7109375" style="203" customWidth="1"/>
    <col min="5648" max="5648" width="13.28515625" style="203" customWidth="1"/>
    <col min="5649" max="5649" width="8.7109375" style="203" customWidth="1"/>
    <col min="5650" max="5650" width="13.28515625" style="203" customWidth="1"/>
    <col min="5651" max="5889" width="9.140625" style="203"/>
    <col min="5890" max="5890" width="17.28515625" style="203" customWidth="1"/>
    <col min="5891" max="5891" width="12.5703125" style="203" customWidth="1"/>
    <col min="5892" max="5892" width="13" style="203" customWidth="1"/>
    <col min="5893" max="5893" width="13.42578125" style="203" customWidth="1"/>
    <col min="5894" max="5894" width="19.5703125" style="203" customWidth="1"/>
    <col min="5895" max="5895" width="17.42578125" style="203" customWidth="1"/>
    <col min="5896" max="5896" width="19.5703125" style="203" customWidth="1"/>
    <col min="5897" max="5897" width="15.85546875" style="203" customWidth="1"/>
    <col min="5898" max="5898" width="11.42578125" style="203" customWidth="1"/>
    <col min="5899" max="5901" width="0" style="203" hidden="1" customWidth="1"/>
    <col min="5902" max="5902" width="14.42578125" style="203" customWidth="1"/>
    <col min="5903" max="5903" width="8.7109375" style="203" customWidth="1"/>
    <col min="5904" max="5904" width="13.28515625" style="203" customWidth="1"/>
    <col min="5905" max="5905" width="8.7109375" style="203" customWidth="1"/>
    <col min="5906" max="5906" width="13.28515625" style="203" customWidth="1"/>
    <col min="5907" max="6145" width="9.140625" style="203"/>
    <col min="6146" max="6146" width="17.28515625" style="203" customWidth="1"/>
    <col min="6147" max="6147" width="12.5703125" style="203" customWidth="1"/>
    <col min="6148" max="6148" width="13" style="203" customWidth="1"/>
    <col min="6149" max="6149" width="13.42578125" style="203" customWidth="1"/>
    <col min="6150" max="6150" width="19.5703125" style="203" customWidth="1"/>
    <col min="6151" max="6151" width="17.42578125" style="203" customWidth="1"/>
    <col min="6152" max="6152" width="19.5703125" style="203" customWidth="1"/>
    <col min="6153" max="6153" width="15.85546875" style="203" customWidth="1"/>
    <col min="6154" max="6154" width="11.42578125" style="203" customWidth="1"/>
    <col min="6155" max="6157" width="0" style="203" hidden="1" customWidth="1"/>
    <col min="6158" max="6158" width="14.42578125" style="203" customWidth="1"/>
    <col min="6159" max="6159" width="8.7109375" style="203" customWidth="1"/>
    <col min="6160" max="6160" width="13.28515625" style="203" customWidth="1"/>
    <col min="6161" max="6161" width="8.7109375" style="203" customWidth="1"/>
    <col min="6162" max="6162" width="13.28515625" style="203" customWidth="1"/>
    <col min="6163" max="6401" width="9.140625" style="203"/>
    <col min="6402" max="6402" width="17.28515625" style="203" customWidth="1"/>
    <col min="6403" max="6403" width="12.5703125" style="203" customWidth="1"/>
    <col min="6404" max="6404" width="13" style="203" customWidth="1"/>
    <col min="6405" max="6405" width="13.42578125" style="203" customWidth="1"/>
    <col min="6406" max="6406" width="19.5703125" style="203" customWidth="1"/>
    <col min="6407" max="6407" width="17.42578125" style="203" customWidth="1"/>
    <col min="6408" max="6408" width="19.5703125" style="203" customWidth="1"/>
    <col min="6409" max="6409" width="15.85546875" style="203" customWidth="1"/>
    <col min="6410" max="6410" width="11.42578125" style="203" customWidth="1"/>
    <col min="6411" max="6413" width="0" style="203" hidden="1" customWidth="1"/>
    <col min="6414" max="6414" width="14.42578125" style="203" customWidth="1"/>
    <col min="6415" max="6415" width="8.7109375" style="203" customWidth="1"/>
    <col min="6416" max="6416" width="13.28515625" style="203" customWidth="1"/>
    <col min="6417" max="6417" width="8.7109375" style="203" customWidth="1"/>
    <col min="6418" max="6418" width="13.28515625" style="203" customWidth="1"/>
    <col min="6419" max="6657" width="9.140625" style="203"/>
    <col min="6658" max="6658" width="17.28515625" style="203" customWidth="1"/>
    <col min="6659" max="6659" width="12.5703125" style="203" customWidth="1"/>
    <col min="6660" max="6660" width="13" style="203" customWidth="1"/>
    <col min="6661" max="6661" width="13.42578125" style="203" customWidth="1"/>
    <col min="6662" max="6662" width="19.5703125" style="203" customWidth="1"/>
    <col min="6663" max="6663" width="17.42578125" style="203" customWidth="1"/>
    <col min="6664" max="6664" width="19.5703125" style="203" customWidth="1"/>
    <col min="6665" max="6665" width="15.85546875" style="203" customWidth="1"/>
    <col min="6666" max="6666" width="11.42578125" style="203" customWidth="1"/>
    <col min="6667" max="6669" width="0" style="203" hidden="1" customWidth="1"/>
    <col min="6670" max="6670" width="14.42578125" style="203" customWidth="1"/>
    <col min="6671" max="6671" width="8.7109375" style="203" customWidth="1"/>
    <col min="6672" max="6672" width="13.28515625" style="203" customWidth="1"/>
    <col min="6673" max="6673" width="8.7109375" style="203" customWidth="1"/>
    <col min="6674" max="6674" width="13.28515625" style="203" customWidth="1"/>
    <col min="6675" max="6913" width="9.140625" style="203"/>
    <col min="6914" max="6914" width="17.28515625" style="203" customWidth="1"/>
    <col min="6915" max="6915" width="12.5703125" style="203" customWidth="1"/>
    <col min="6916" max="6916" width="13" style="203" customWidth="1"/>
    <col min="6917" max="6917" width="13.42578125" style="203" customWidth="1"/>
    <col min="6918" max="6918" width="19.5703125" style="203" customWidth="1"/>
    <col min="6919" max="6919" width="17.42578125" style="203" customWidth="1"/>
    <col min="6920" max="6920" width="19.5703125" style="203" customWidth="1"/>
    <col min="6921" max="6921" width="15.85546875" style="203" customWidth="1"/>
    <col min="6922" max="6922" width="11.42578125" style="203" customWidth="1"/>
    <col min="6923" max="6925" width="0" style="203" hidden="1" customWidth="1"/>
    <col min="6926" max="6926" width="14.42578125" style="203" customWidth="1"/>
    <col min="6927" max="6927" width="8.7109375" style="203" customWidth="1"/>
    <col min="6928" max="6928" width="13.28515625" style="203" customWidth="1"/>
    <col min="6929" max="6929" width="8.7109375" style="203" customWidth="1"/>
    <col min="6930" max="6930" width="13.28515625" style="203" customWidth="1"/>
    <col min="6931" max="7169" width="9.140625" style="203"/>
    <col min="7170" max="7170" width="17.28515625" style="203" customWidth="1"/>
    <col min="7171" max="7171" width="12.5703125" style="203" customWidth="1"/>
    <col min="7172" max="7172" width="13" style="203" customWidth="1"/>
    <col min="7173" max="7173" width="13.42578125" style="203" customWidth="1"/>
    <col min="7174" max="7174" width="19.5703125" style="203" customWidth="1"/>
    <col min="7175" max="7175" width="17.42578125" style="203" customWidth="1"/>
    <col min="7176" max="7176" width="19.5703125" style="203" customWidth="1"/>
    <col min="7177" max="7177" width="15.85546875" style="203" customWidth="1"/>
    <col min="7178" max="7178" width="11.42578125" style="203" customWidth="1"/>
    <col min="7179" max="7181" width="0" style="203" hidden="1" customWidth="1"/>
    <col min="7182" max="7182" width="14.42578125" style="203" customWidth="1"/>
    <col min="7183" max="7183" width="8.7109375" style="203" customWidth="1"/>
    <col min="7184" max="7184" width="13.28515625" style="203" customWidth="1"/>
    <col min="7185" max="7185" width="8.7109375" style="203" customWidth="1"/>
    <col min="7186" max="7186" width="13.28515625" style="203" customWidth="1"/>
    <col min="7187" max="7425" width="9.140625" style="203"/>
    <col min="7426" max="7426" width="17.28515625" style="203" customWidth="1"/>
    <col min="7427" max="7427" width="12.5703125" style="203" customWidth="1"/>
    <col min="7428" max="7428" width="13" style="203" customWidth="1"/>
    <col min="7429" max="7429" width="13.42578125" style="203" customWidth="1"/>
    <col min="7430" max="7430" width="19.5703125" style="203" customWidth="1"/>
    <col min="7431" max="7431" width="17.42578125" style="203" customWidth="1"/>
    <col min="7432" max="7432" width="19.5703125" style="203" customWidth="1"/>
    <col min="7433" max="7433" width="15.85546875" style="203" customWidth="1"/>
    <col min="7434" max="7434" width="11.42578125" style="203" customWidth="1"/>
    <col min="7435" max="7437" width="0" style="203" hidden="1" customWidth="1"/>
    <col min="7438" max="7438" width="14.42578125" style="203" customWidth="1"/>
    <col min="7439" max="7439" width="8.7109375" style="203" customWidth="1"/>
    <col min="7440" max="7440" width="13.28515625" style="203" customWidth="1"/>
    <col min="7441" max="7441" width="8.7109375" style="203" customWidth="1"/>
    <col min="7442" max="7442" width="13.28515625" style="203" customWidth="1"/>
    <col min="7443" max="7681" width="9.140625" style="203"/>
    <col min="7682" max="7682" width="17.28515625" style="203" customWidth="1"/>
    <col min="7683" max="7683" width="12.5703125" style="203" customWidth="1"/>
    <col min="7684" max="7684" width="13" style="203" customWidth="1"/>
    <col min="7685" max="7685" width="13.42578125" style="203" customWidth="1"/>
    <col min="7686" max="7686" width="19.5703125" style="203" customWidth="1"/>
    <col min="7687" max="7687" width="17.42578125" style="203" customWidth="1"/>
    <col min="7688" max="7688" width="19.5703125" style="203" customWidth="1"/>
    <col min="7689" max="7689" width="15.85546875" style="203" customWidth="1"/>
    <col min="7690" max="7690" width="11.42578125" style="203" customWidth="1"/>
    <col min="7691" max="7693" width="0" style="203" hidden="1" customWidth="1"/>
    <col min="7694" max="7694" width="14.42578125" style="203" customWidth="1"/>
    <col min="7695" max="7695" width="8.7109375" style="203" customWidth="1"/>
    <col min="7696" max="7696" width="13.28515625" style="203" customWidth="1"/>
    <col min="7697" max="7697" width="8.7109375" style="203" customWidth="1"/>
    <col min="7698" max="7698" width="13.28515625" style="203" customWidth="1"/>
    <col min="7699" max="7937" width="9.140625" style="203"/>
    <col min="7938" max="7938" width="17.28515625" style="203" customWidth="1"/>
    <col min="7939" max="7939" width="12.5703125" style="203" customWidth="1"/>
    <col min="7940" max="7940" width="13" style="203" customWidth="1"/>
    <col min="7941" max="7941" width="13.42578125" style="203" customWidth="1"/>
    <col min="7942" max="7942" width="19.5703125" style="203" customWidth="1"/>
    <col min="7943" max="7943" width="17.42578125" style="203" customWidth="1"/>
    <col min="7944" max="7944" width="19.5703125" style="203" customWidth="1"/>
    <col min="7945" max="7945" width="15.85546875" style="203" customWidth="1"/>
    <col min="7946" max="7946" width="11.42578125" style="203" customWidth="1"/>
    <col min="7947" max="7949" width="0" style="203" hidden="1" customWidth="1"/>
    <col min="7950" max="7950" width="14.42578125" style="203" customWidth="1"/>
    <col min="7951" max="7951" width="8.7109375" style="203" customWidth="1"/>
    <col min="7952" max="7952" width="13.28515625" style="203" customWidth="1"/>
    <col min="7953" max="7953" width="8.7109375" style="203" customWidth="1"/>
    <col min="7954" max="7954" width="13.28515625" style="203" customWidth="1"/>
    <col min="7955" max="8193" width="9.140625" style="203"/>
    <col min="8194" max="8194" width="17.28515625" style="203" customWidth="1"/>
    <col min="8195" max="8195" width="12.5703125" style="203" customWidth="1"/>
    <col min="8196" max="8196" width="13" style="203" customWidth="1"/>
    <col min="8197" max="8197" width="13.42578125" style="203" customWidth="1"/>
    <col min="8198" max="8198" width="19.5703125" style="203" customWidth="1"/>
    <col min="8199" max="8199" width="17.42578125" style="203" customWidth="1"/>
    <col min="8200" max="8200" width="19.5703125" style="203" customWidth="1"/>
    <col min="8201" max="8201" width="15.85546875" style="203" customWidth="1"/>
    <col min="8202" max="8202" width="11.42578125" style="203" customWidth="1"/>
    <col min="8203" max="8205" width="0" style="203" hidden="1" customWidth="1"/>
    <col min="8206" max="8206" width="14.42578125" style="203" customWidth="1"/>
    <col min="8207" max="8207" width="8.7109375" style="203" customWidth="1"/>
    <col min="8208" max="8208" width="13.28515625" style="203" customWidth="1"/>
    <col min="8209" max="8209" width="8.7109375" style="203" customWidth="1"/>
    <col min="8210" max="8210" width="13.28515625" style="203" customWidth="1"/>
    <col min="8211" max="8449" width="9.140625" style="203"/>
    <col min="8450" max="8450" width="17.28515625" style="203" customWidth="1"/>
    <col min="8451" max="8451" width="12.5703125" style="203" customWidth="1"/>
    <col min="8452" max="8452" width="13" style="203" customWidth="1"/>
    <col min="8453" max="8453" width="13.42578125" style="203" customWidth="1"/>
    <col min="8454" max="8454" width="19.5703125" style="203" customWidth="1"/>
    <col min="8455" max="8455" width="17.42578125" style="203" customWidth="1"/>
    <col min="8456" max="8456" width="19.5703125" style="203" customWidth="1"/>
    <col min="8457" max="8457" width="15.85546875" style="203" customWidth="1"/>
    <col min="8458" max="8458" width="11.42578125" style="203" customWidth="1"/>
    <col min="8459" max="8461" width="0" style="203" hidden="1" customWidth="1"/>
    <col min="8462" max="8462" width="14.42578125" style="203" customWidth="1"/>
    <col min="8463" max="8463" width="8.7109375" style="203" customWidth="1"/>
    <col min="8464" max="8464" width="13.28515625" style="203" customWidth="1"/>
    <col min="8465" max="8465" width="8.7109375" style="203" customWidth="1"/>
    <col min="8466" max="8466" width="13.28515625" style="203" customWidth="1"/>
    <col min="8467" max="8705" width="9.140625" style="203"/>
    <col min="8706" max="8706" width="17.28515625" style="203" customWidth="1"/>
    <col min="8707" max="8707" width="12.5703125" style="203" customWidth="1"/>
    <col min="8708" max="8708" width="13" style="203" customWidth="1"/>
    <col min="8709" max="8709" width="13.42578125" style="203" customWidth="1"/>
    <col min="8710" max="8710" width="19.5703125" style="203" customWidth="1"/>
    <col min="8711" max="8711" width="17.42578125" style="203" customWidth="1"/>
    <col min="8712" max="8712" width="19.5703125" style="203" customWidth="1"/>
    <col min="8713" max="8713" width="15.85546875" style="203" customWidth="1"/>
    <col min="8714" max="8714" width="11.42578125" style="203" customWidth="1"/>
    <col min="8715" max="8717" width="0" style="203" hidden="1" customWidth="1"/>
    <col min="8718" max="8718" width="14.42578125" style="203" customWidth="1"/>
    <col min="8719" max="8719" width="8.7109375" style="203" customWidth="1"/>
    <col min="8720" max="8720" width="13.28515625" style="203" customWidth="1"/>
    <col min="8721" max="8721" width="8.7109375" style="203" customWidth="1"/>
    <col min="8722" max="8722" width="13.28515625" style="203" customWidth="1"/>
    <col min="8723" max="8961" width="9.140625" style="203"/>
    <col min="8962" max="8962" width="17.28515625" style="203" customWidth="1"/>
    <col min="8963" max="8963" width="12.5703125" style="203" customWidth="1"/>
    <col min="8964" max="8964" width="13" style="203" customWidth="1"/>
    <col min="8965" max="8965" width="13.42578125" style="203" customWidth="1"/>
    <col min="8966" max="8966" width="19.5703125" style="203" customWidth="1"/>
    <col min="8967" max="8967" width="17.42578125" style="203" customWidth="1"/>
    <col min="8968" max="8968" width="19.5703125" style="203" customWidth="1"/>
    <col min="8969" max="8969" width="15.85546875" style="203" customWidth="1"/>
    <col min="8970" max="8970" width="11.42578125" style="203" customWidth="1"/>
    <col min="8971" max="8973" width="0" style="203" hidden="1" customWidth="1"/>
    <col min="8974" max="8974" width="14.42578125" style="203" customWidth="1"/>
    <col min="8975" max="8975" width="8.7109375" style="203" customWidth="1"/>
    <col min="8976" max="8976" width="13.28515625" style="203" customWidth="1"/>
    <col min="8977" max="8977" width="8.7109375" style="203" customWidth="1"/>
    <col min="8978" max="8978" width="13.28515625" style="203" customWidth="1"/>
    <col min="8979" max="9217" width="9.140625" style="203"/>
    <col min="9218" max="9218" width="17.28515625" style="203" customWidth="1"/>
    <col min="9219" max="9219" width="12.5703125" style="203" customWidth="1"/>
    <col min="9220" max="9220" width="13" style="203" customWidth="1"/>
    <col min="9221" max="9221" width="13.42578125" style="203" customWidth="1"/>
    <col min="9222" max="9222" width="19.5703125" style="203" customWidth="1"/>
    <col min="9223" max="9223" width="17.42578125" style="203" customWidth="1"/>
    <col min="9224" max="9224" width="19.5703125" style="203" customWidth="1"/>
    <col min="9225" max="9225" width="15.85546875" style="203" customWidth="1"/>
    <col min="9226" max="9226" width="11.42578125" style="203" customWidth="1"/>
    <col min="9227" max="9229" width="0" style="203" hidden="1" customWidth="1"/>
    <col min="9230" max="9230" width="14.42578125" style="203" customWidth="1"/>
    <col min="9231" max="9231" width="8.7109375" style="203" customWidth="1"/>
    <col min="9232" max="9232" width="13.28515625" style="203" customWidth="1"/>
    <col min="9233" max="9233" width="8.7109375" style="203" customWidth="1"/>
    <col min="9234" max="9234" width="13.28515625" style="203" customWidth="1"/>
    <col min="9235" max="9473" width="9.140625" style="203"/>
    <col min="9474" max="9474" width="17.28515625" style="203" customWidth="1"/>
    <col min="9475" max="9475" width="12.5703125" style="203" customWidth="1"/>
    <col min="9476" max="9476" width="13" style="203" customWidth="1"/>
    <col min="9477" max="9477" width="13.42578125" style="203" customWidth="1"/>
    <col min="9478" max="9478" width="19.5703125" style="203" customWidth="1"/>
    <col min="9479" max="9479" width="17.42578125" style="203" customWidth="1"/>
    <col min="9480" max="9480" width="19.5703125" style="203" customWidth="1"/>
    <col min="9481" max="9481" width="15.85546875" style="203" customWidth="1"/>
    <col min="9482" max="9482" width="11.42578125" style="203" customWidth="1"/>
    <col min="9483" max="9485" width="0" style="203" hidden="1" customWidth="1"/>
    <col min="9486" max="9486" width="14.42578125" style="203" customWidth="1"/>
    <col min="9487" max="9487" width="8.7109375" style="203" customWidth="1"/>
    <col min="9488" max="9488" width="13.28515625" style="203" customWidth="1"/>
    <col min="9489" max="9489" width="8.7109375" style="203" customWidth="1"/>
    <col min="9490" max="9490" width="13.28515625" style="203" customWidth="1"/>
    <col min="9491" max="9729" width="9.140625" style="203"/>
    <col min="9730" max="9730" width="17.28515625" style="203" customWidth="1"/>
    <col min="9731" max="9731" width="12.5703125" style="203" customWidth="1"/>
    <col min="9732" max="9732" width="13" style="203" customWidth="1"/>
    <col min="9733" max="9733" width="13.42578125" style="203" customWidth="1"/>
    <col min="9734" max="9734" width="19.5703125" style="203" customWidth="1"/>
    <col min="9735" max="9735" width="17.42578125" style="203" customWidth="1"/>
    <col min="9736" max="9736" width="19.5703125" style="203" customWidth="1"/>
    <col min="9737" max="9737" width="15.85546875" style="203" customWidth="1"/>
    <col min="9738" max="9738" width="11.42578125" style="203" customWidth="1"/>
    <col min="9739" max="9741" width="0" style="203" hidden="1" customWidth="1"/>
    <col min="9742" max="9742" width="14.42578125" style="203" customWidth="1"/>
    <col min="9743" max="9743" width="8.7109375" style="203" customWidth="1"/>
    <col min="9744" max="9744" width="13.28515625" style="203" customWidth="1"/>
    <col min="9745" max="9745" width="8.7109375" style="203" customWidth="1"/>
    <col min="9746" max="9746" width="13.28515625" style="203" customWidth="1"/>
    <col min="9747" max="9985" width="9.140625" style="203"/>
    <col min="9986" max="9986" width="17.28515625" style="203" customWidth="1"/>
    <col min="9987" max="9987" width="12.5703125" style="203" customWidth="1"/>
    <col min="9988" max="9988" width="13" style="203" customWidth="1"/>
    <col min="9989" max="9989" width="13.42578125" style="203" customWidth="1"/>
    <col min="9990" max="9990" width="19.5703125" style="203" customWidth="1"/>
    <col min="9991" max="9991" width="17.42578125" style="203" customWidth="1"/>
    <col min="9992" max="9992" width="19.5703125" style="203" customWidth="1"/>
    <col min="9993" max="9993" width="15.85546875" style="203" customWidth="1"/>
    <col min="9994" max="9994" width="11.42578125" style="203" customWidth="1"/>
    <col min="9995" max="9997" width="0" style="203" hidden="1" customWidth="1"/>
    <col min="9998" max="9998" width="14.42578125" style="203" customWidth="1"/>
    <col min="9999" max="9999" width="8.7109375" style="203" customWidth="1"/>
    <col min="10000" max="10000" width="13.28515625" style="203" customWidth="1"/>
    <col min="10001" max="10001" width="8.7109375" style="203" customWidth="1"/>
    <col min="10002" max="10002" width="13.28515625" style="203" customWidth="1"/>
    <col min="10003" max="10241" width="9.140625" style="203"/>
    <col min="10242" max="10242" width="17.28515625" style="203" customWidth="1"/>
    <col min="10243" max="10243" width="12.5703125" style="203" customWidth="1"/>
    <col min="10244" max="10244" width="13" style="203" customWidth="1"/>
    <col min="10245" max="10245" width="13.42578125" style="203" customWidth="1"/>
    <col min="10246" max="10246" width="19.5703125" style="203" customWidth="1"/>
    <col min="10247" max="10247" width="17.42578125" style="203" customWidth="1"/>
    <col min="10248" max="10248" width="19.5703125" style="203" customWidth="1"/>
    <col min="10249" max="10249" width="15.85546875" style="203" customWidth="1"/>
    <col min="10250" max="10250" width="11.42578125" style="203" customWidth="1"/>
    <col min="10251" max="10253" width="0" style="203" hidden="1" customWidth="1"/>
    <col min="10254" max="10254" width="14.42578125" style="203" customWidth="1"/>
    <col min="10255" max="10255" width="8.7109375" style="203" customWidth="1"/>
    <col min="10256" max="10256" width="13.28515625" style="203" customWidth="1"/>
    <col min="10257" max="10257" width="8.7109375" style="203" customWidth="1"/>
    <col min="10258" max="10258" width="13.28515625" style="203" customWidth="1"/>
    <col min="10259" max="10497" width="9.140625" style="203"/>
    <col min="10498" max="10498" width="17.28515625" style="203" customWidth="1"/>
    <col min="10499" max="10499" width="12.5703125" style="203" customWidth="1"/>
    <col min="10500" max="10500" width="13" style="203" customWidth="1"/>
    <col min="10501" max="10501" width="13.42578125" style="203" customWidth="1"/>
    <col min="10502" max="10502" width="19.5703125" style="203" customWidth="1"/>
    <col min="10503" max="10503" width="17.42578125" style="203" customWidth="1"/>
    <col min="10504" max="10504" width="19.5703125" style="203" customWidth="1"/>
    <col min="10505" max="10505" width="15.85546875" style="203" customWidth="1"/>
    <col min="10506" max="10506" width="11.42578125" style="203" customWidth="1"/>
    <col min="10507" max="10509" width="0" style="203" hidden="1" customWidth="1"/>
    <col min="10510" max="10510" width="14.42578125" style="203" customWidth="1"/>
    <col min="10511" max="10511" width="8.7109375" style="203" customWidth="1"/>
    <col min="10512" max="10512" width="13.28515625" style="203" customWidth="1"/>
    <col min="10513" max="10513" width="8.7109375" style="203" customWidth="1"/>
    <col min="10514" max="10514" width="13.28515625" style="203" customWidth="1"/>
    <col min="10515" max="10753" width="9.140625" style="203"/>
    <col min="10754" max="10754" width="17.28515625" style="203" customWidth="1"/>
    <col min="10755" max="10755" width="12.5703125" style="203" customWidth="1"/>
    <col min="10756" max="10756" width="13" style="203" customWidth="1"/>
    <col min="10757" max="10757" width="13.42578125" style="203" customWidth="1"/>
    <col min="10758" max="10758" width="19.5703125" style="203" customWidth="1"/>
    <col min="10759" max="10759" width="17.42578125" style="203" customWidth="1"/>
    <col min="10760" max="10760" width="19.5703125" style="203" customWidth="1"/>
    <col min="10761" max="10761" width="15.85546875" style="203" customWidth="1"/>
    <col min="10762" max="10762" width="11.42578125" style="203" customWidth="1"/>
    <col min="10763" max="10765" width="0" style="203" hidden="1" customWidth="1"/>
    <col min="10766" max="10766" width="14.42578125" style="203" customWidth="1"/>
    <col min="10767" max="10767" width="8.7109375" style="203" customWidth="1"/>
    <col min="10768" max="10768" width="13.28515625" style="203" customWidth="1"/>
    <col min="10769" max="10769" width="8.7109375" style="203" customWidth="1"/>
    <col min="10770" max="10770" width="13.28515625" style="203" customWidth="1"/>
    <col min="10771" max="11009" width="9.140625" style="203"/>
    <col min="11010" max="11010" width="17.28515625" style="203" customWidth="1"/>
    <col min="11011" max="11011" width="12.5703125" style="203" customWidth="1"/>
    <col min="11012" max="11012" width="13" style="203" customWidth="1"/>
    <col min="11013" max="11013" width="13.42578125" style="203" customWidth="1"/>
    <col min="11014" max="11014" width="19.5703125" style="203" customWidth="1"/>
    <col min="11015" max="11015" width="17.42578125" style="203" customWidth="1"/>
    <col min="11016" max="11016" width="19.5703125" style="203" customWidth="1"/>
    <col min="11017" max="11017" width="15.85546875" style="203" customWidth="1"/>
    <col min="11018" max="11018" width="11.42578125" style="203" customWidth="1"/>
    <col min="11019" max="11021" width="0" style="203" hidden="1" customWidth="1"/>
    <col min="11022" max="11022" width="14.42578125" style="203" customWidth="1"/>
    <col min="11023" max="11023" width="8.7109375" style="203" customWidth="1"/>
    <col min="11024" max="11024" width="13.28515625" style="203" customWidth="1"/>
    <col min="11025" max="11025" width="8.7109375" style="203" customWidth="1"/>
    <col min="11026" max="11026" width="13.28515625" style="203" customWidth="1"/>
    <col min="11027" max="11265" width="9.140625" style="203"/>
    <col min="11266" max="11266" width="17.28515625" style="203" customWidth="1"/>
    <col min="11267" max="11267" width="12.5703125" style="203" customWidth="1"/>
    <col min="11268" max="11268" width="13" style="203" customWidth="1"/>
    <col min="11269" max="11269" width="13.42578125" style="203" customWidth="1"/>
    <col min="11270" max="11270" width="19.5703125" style="203" customWidth="1"/>
    <col min="11271" max="11271" width="17.42578125" style="203" customWidth="1"/>
    <col min="11272" max="11272" width="19.5703125" style="203" customWidth="1"/>
    <col min="11273" max="11273" width="15.85546875" style="203" customWidth="1"/>
    <col min="11274" max="11274" width="11.42578125" style="203" customWidth="1"/>
    <col min="11275" max="11277" width="0" style="203" hidden="1" customWidth="1"/>
    <col min="11278" max="11278" width="14.42578125" style="203" customWidth="1"/>
    <col min="11279" max="11279" width="8.7109375" style="203" customWidth="1"/>
    <col min="11280" max="11280" width="13.28515625" style="203" customWidth="1"/>
    <col min="11281" max="11281" width="8.7109375" style="203" customWidth="1"/>
    <col min="11282" max="11282" width="13.28515625" style="203" customWidth="1"/>
    <col min="11283" max="11521" width="9.140625" style="203"/>
    <col min="11522" max="11522" width="17.28515625" style="203" customWidth="1"/>
    <col min="11523" max="11523" width="12.5703125" style="203" customWidth="1"/>
    <col min="11524" max="11524" width="13" style="203" customWidth="1"/>
    <col min="11525" max="11525" width="13.42578125" style="203" customWidth="1"/>
    <col min="11526" max="11526" width="19.5703125" style="203" customWidth="1"/>
    <col min="11527" max="11527" width="17.42578125" style="203" customWidth="1"/>
    <col min="11528" max="11528" width="19.5703125" style="203" customWidth="1"/>
    <col min="11529" max="11529" width="15.85546875" style="203" customWidth="1"/>
    <col min="11530" max="11530" width="11.42578125" style="203" customWidth="1"/>
    <col min="11531" max="11533" width="0" style="203" hidden="1" customWidth="1"/>
    <col min="11534" max="11534" width="14.42578125" style="203" customWidth="1"/>
    <col min="11535" max="11535" width="8.7109375" style="203" customWidth="1"/>
    <col min="11536" max="11536" width="13.28515625" style="203" customWidth="1"/>
    <col min="11537" max="11537" width="8.7109375" style="203" customWidth="1"/>
    <col min="11538" max="11538" width="13.28515625" style="203" customWidth="1"/>
    <col min="11539" max="11777" width="9.140625" style="203"/>
    <col min="11778" max="11778" width="17.28515625" style="203" customWidth="1"/>
    <col min="11779" max="11779" width="12.5703125" style="203" customWidth="1"/>
    <col min="11780" max="11780" width="13" style="203" customWidth="1"/>
    <col min="11781" max="11781" width="13.42578125" style="203" customWidth="1"/>
    <col min="11782" max="11782" width="19.5703125" style="203" customWidth="1"/>
    <col min="11783" max="11783" width="17.42578125" style="203" customWidth="1"/>
    <col min="11784" max="11784" width="19.5703125" style="203" customWidth="1"/>
    <col min="11785" max="11785" width="15.85546875" style="203" customWidth="1"/>
    <col min="11786" max="11786" width="11.42578125" style="203" customWidth="1"/>
    <col min="11787" max="11789" width="0" style="203" hidden="1" customWidth="1"/>
    <col min="11790" max="11790" width="14.42578125" style="203" customWidth="1"/>
    <col min="11791" max="11791" width="8.7109375" style="203" customWidth="1"/>
    <col min="11792" max="11792" width="13.28515625" style="203" customWidth="1"/>
    <col min="11793" max="11793" width="8.7109375" style="203" customWidth="1"/>
    <col min="11794" max="11794" width="13.28515625" style="203" customWidth="1"/>
    <col min="11795" max="12033" width="9.140625" style="203"/>
    <col min="12034" max="12034" width="17.28515625" style="203" customWidth="1"/>
    <col min="12035" max="12035" width="12.5703125" style="203" customWidth="1"/>
    <col min="12036" max="12036" width="13" style="203" customWidth="1"/>
    <col min="12037" max="12037" width="13.42578125" style="203" customWidth="1"/>
    <col min="12038" max="12038" width="19.5703125" style="203" customWidth="1"/>
    <col min="12039" max="12039" width="17.42578125" style="203" customWidth="1"/>
    <col min="12040" max="12040" width="19.5703125" style="203" customWidth="1"/>
    <col min="12041" max="12041" width="15.85546875" style="203" customWidth="1"/>
    <col min="12042" max="12042" width="11.42578125" style="203" customWidth="1"/>
    <col min="12043" max="12045" width="0" style="203" hidden="1" customWidth="1"/>
    <col min="12046" max="12046" width="14.42578125" style="203" customWidth="1"/>
    <col min="12047" max="12047" width="8.7109375" style="203" customWidth="1"/>
    <col min="12048" max="12048" width="13.28515625" style="203" customWidth="1"/>
    <col min="12049" max="12049" width="8.7109375" style="203" customWidth="1"/>
    <col min="12050" max="12050" width="13.28515625" style="203" customWidth="1"/>
    <col min="12051" max="12289" width="9.140625" style="203"/>
    <col min="12290" max="12290" width="17.28515625" style="203" customWidth="1"/>
    <col min="12291" max="12291" width="12.5703125" style="203" customWidth="1"/>
    <col min="12292" max="12292" width="13" style="203" customWidth="1"/>
    <col min="12293" max="12293" width="13.42578125" style="203" customWidth="1"/>
    <col min="12294" max="12294" width="19.5703125" style="203" customWidth="1"/>
    <col min="12295" max="12295" width="17.42578125" style="203" customWidth="1"/>
    <col min="12296" max="12296" width="19.5703125" style="203" customWidth="1"/>
    <col min="12297" max="12297" width="15.85546875" style="203" customWidth="1"/>
    <col min="12298" max="12298" width="11.42578125" style="203" customWidth="1"/>
    <col min="12299" max="12301" width="0" style="203" hidden="1" customWidth="1"/>
    <col min="12302" max="12302" width="14.42578125" style="203" customWidth="1"/>
    <col min="12303" max="12303" width="8.7109375" style="203" customWidth="1"/>
    <col min="12304" max="12304" width="13.28515625" style="203" customWidth="1"/>
    <col min="12305" max="12305" width="8.7109375" style="203" customWidth="1"/>
    <col min="12306" max="12306" width="13.28515625" style="203" customWidth="1"/>
    <col min="12307" max="12545" width="9.140625" style="203"/>
    <col min="12546" max="12546" width="17.28515625" style="203" customWidth="1"/>
    <col min="12547" max="12547" width="12.5703125" style="203" customWidth="1"/>
    <col min="12548" max="12548" width="13" style="203" customWidth="1"/>
    <col min="12549" max="12549" width="13.42578125" style="203" customWidth="1"/>
    <col min="12550" max="12550" width="19.5703125" style="203" customWidth="1"/>
    <col min="12551" max="12551" width="17.42578125" style="203" customWidth="1"/>
    <col min="12552" max="12552" width="19.5703125" style="203" customWidth="1"/>
    <col min="12553" max="12553" width="15.85546875" style="203" customWidth="1"/>
    <col min="12554" max="12554" width="11.42578125" style="203" customWidth="1"/>
    <col min="12555" max="12557" width="0" style="203" hidden="1" customWidth="1"/>
    <col min="12558" max="12558" width="14.42578125" style="203" customWidth="1"/>
    <col min="12559" max="12559" width="8.7109375" style="203" customWidth="1"/>
    <col min="12560" max="12560" width="13.28515625" style="203" customWidth="1"/>
    <col min="12561" max="12561" width="8.7109375" style="203" customWidth="1"/>
    <col min="12562" max="12562" width="13.28515625" style="203" customWidth="1"/>
    <col min="12563" max="12801" width="9.140625" style="203"/>
    <col min="12802" max="12802" width="17.28515625" style="203" customWidth="1"/>
    <col min="12803" max="12803" width="12.5703125" style="203" customWidth="1"/>
    <col min="12804" max="12804" width="13" style="203" customWidth="1"/>
    <col min="12805" max="12805" width="13.42578125" style="203" customWidth="1"/>
    <col min="12806" max="12806" width="19.5703125" style="203" customWidth="1"/>
    <col min="12807" max="12807" width="17.42578125" style="203" customWidth="1"/>
    <col min="12808" max="12808" width="19.5703125" style="203" customWidth="1"/>
    <col min="12809" max="12809" width="15.85546875" style="203" customWidth="1"/>
    <col min="12810" max="12810" width="11.42578125" style="203" customWidth="1"/>
    <col min="12811" max="12813" width="0" style="203" hidden="1" customWidth="1"/>
    <col min="12814" max="12814" width="14.42578125" style="203" customWidth="1"/>
    <col min="12815" max="12815" width="8.7109375" style="203" customWidth="1"/>
    <col min="12816" max="12816" width="13.28515625" style="203" customWidth="1"/>
    <col min="12817" max="12817" width="8.7109375" style="203" customWidth="1"/>
    <col min="12818" max="12818" width="13.28515625" style="203" customWidth="1"/>
    <col min="12819" max="13057" width="9.140625" style="203"/>
    <col min="13058" max="13058" width="17.28515625" style="203" customWidth="1"/>
    <col min="13059" max="13059" width="12.5703125" style="203" customWidth="1"/>
    <col min="13060" max="13060" width="13" style="203" customWidth="1"/>
    <col min="13061" max="13061" width="13.42578125" style="203" customWidth="1"/>
    <col min="13062" max="13062" width="19.5703125" style="203" customWidth="1"/>
    <col min="13063" max="13063" width="17.42578125" style="203" customWidth="1"/>
    <col min="13064" max="13064" width="19.5703125" style="203" customWidth="1"/>
    <col min="13065" max="13065" width="15.85546875" style="203" customWidth="1"/>
    <col min="13066" max="13066" width="11.42578125" style="203" customWidth="1"/>
    <col min="13067" max="13069" width="0" style="203" hidden="1" customWidth="1"/>
    <col min="13070" max="13070" width="14.42578125" style="203" customWidth="1"/>
    <col min="13071" max="13071" width="8.7109375" style="203" customWidth="1"/>
    <col min="13072" max="13072" width="13.28515625" style="203" customWidth="1"/>
    <col min="13073" max="13073" width="8.7109375" style="203" customWidth="1"/>
    <col min="13074" max="13074" width="13.28515625" style="203" customWidth="1"/>
    <col min="13075" max="13313" width="9.140625" style="203"/>
    <col min="13314" max="13314" width="17.28515625" style="203" customWidth="1"/>
    <col min="13315" max="13315" width="12.5703125" style="203" customWidth="1"/>
    <col min="13316" max="13316" width="13" style="203" customWidth="1"/>
    <col min="13317" max="13317" width="13.42578125" style="203" customWidth="1"/>
    <col min="13318" max="13318" width="19.5703125" style="203" customWidth="1"/>
    <col min="13319" max="13319" width="17.42578125" style="203" customWidth="1"/>
    <col min="13320" max="13320" width="19.5703125" style="203" customWidth="1"/>
    <col min="13321" max="13321" width="15.85546875" style="203" customWidth="1"/>
    <col min="13322" max="13322" width="11.42578125" style="203" customWidth="1"/>
    <col min="13323" max="13325" width="0" style="203" hidden="1" customWidth="1"/>
    <col min="13326" max="13326" width="14.42578125" style="203" customWidth="1"/>
    <col min="13327" max="13327" width="8.7109375" style="203" customWidth="1"/>
    <col min="13328" max="13328" width="13.28515625" style="203" customWidth="1"/>
    <col min="13329" max="13329" width="8.7109375" style="203" customWidth="1"/>
    <col min="13330" max="13330" width="13.28515625" style="203" customWidth="1"/>
    <col min="13331" max="13569" width="9.140625" style="203"/>
    <col min="13570" max="13570" width="17.28515625" style="203" customWidth="1"/>
    <col min="13571" max="13571" width="12.5703125" style="203" customWidth="1"/>
    <col min="13572" max="13572" width="13" style="203" customWidth="1"/>
    <col min="13573" max="13573" width="13.42578125" style="203" customWidth="1"/>
    <col min="13574" max="13574" width="19.5703125" style="203" customWidth="1"/>
    <col min="13575" max="13575" width="17.42578125" style="203" customWidth="1"/>
    <col min="13576" max="13576" width="19.5703125" style="203" customWidth="1"/>
    <col min="13577" max="13577" width="15.85546875" style="203" customWidth="1"/>
    <col min="13578" max="13578" width="11.42578125" style="203" customWidth="1"/>
    <col min="13579" max="13581" width="0" style="203" hidden="1" customWidth="1"/>
    <col min="13582" max="13582" width="14.42578125" style="203" customWidth="1"/>
    <col min="13583" max="13583" width="8.7109375" style="203" customWidth="1"/>
    <col min="13584" max="13584" width="13.28515625" style="203" customWidth="1"/>
    <col min="13585" max="13585" width="8.7109375" style="203" customWidth="1"/>
    <col min="13586" max="13586" width="13.28515625" style="203" customWidth="1"/>
    <col min="13587" max="13825" width="9.140625" style="203"/>
    <col min="13826" max="13826" width="17.28515625" style="203" customWidth="1"/>
    <col min="13827" max="13827" width="12.5703125" style="203" customWidth="1"/>
    <col min="13828" max="13828" width="13" style="203" customWidth="1"/>
    <col min="13829" max="13829" width="13.42578125" style="203" customWidth="1"/>
    <col min="13830" max="13830" width="19.5703125" style="203" customWidth="1"/>
    <col min="13831" max="13831" width="17.42578125" style="203" customWidth="1"/>
    <col min="13832" max="13832" width="19.5703125" style="203" customWidth="1"/>
    <col min="13833" max="13833" width="15.85546875" style="203" customWidth="1"/>
    <col min="13834" max="13834" width="11.42578125" style="203" customWidth="1"/>
    <col min="13835" max="13837" width="0" style="203" hidden="1" customWidth="1"/>
    <col min="13838" max="13838" width="14.42578125" style="203" customWidth="1"/>
    <col min="13839" max="13839" width="8.7109375" style="203" customWidth="1"/>
    <col min="13840" max="13840" width="13.28515625" style="203" customWidth="1"/>
    <col min="13841" max="13841" width="8.7109375" style="203" customWidth="1"/>
    <col min="13842" max="13842" width="13.28515625" style="203" customWidth="1"/>
    <col min="13843" max="14081" width="9.140625" style="203"/>
    <col min="14082" max="14082" width="17.28515625" style="203" customWidth="1"/>
    <col min="14083" max="14083" width="12.5703125" style="203" customWidth="1"/>
    <col min="14084" max="14084" width="13" style="203" customWidth="1"/>
    <col min="14085" max="14085" width="13.42578125" style="203" customWidth="1"/>
    <col min="14086" max="14086" width="19.5703125" style="203" customWidth="1"/>
    <col min="14087" max="14087" width="17.42578125" style="203" customWidth="1"/>
    <col min="14088" max="14088" width="19.5703125" style="203" customWidth="1"/>
    <col min="14089" max="14089" width="15.85546875" style="203" customWidth="1"/>
    <col min="14090" max="14090" width="11.42578125" style="203" customWidth="1"/>
    <col min="14091" max="14093" width="0" style="203" hidden="1" customWidth="1"/>
    <col min="14094" max="14094" width="14.42578125" style="203" customWidth="1"/>
    <col min="14095" max="14095" width="8.7109375" style="203" customWidth="1"/>
    <col min="14096" max="14096" width="13.28515625" style="203" customWidth="1"/>
    <col min="14097" max="14097" width="8.7109375" style="203" customWidth="1"/>
    <col min="14098" max="14098" width="13.28515625" style="203" customWidth="1"/>
    <col min="14099" max="14337" width="9.140625" style="203"/>
    <col min="14338" max="14338" width="17.28515625" style="203" customWidth="1"/>
    <col min="14339" max="14339" width="12.5703125" style="203" customWidth="1"/>
    <col min="14340" max="14340" width="13" style="203" customWidth="1"/>
    <col min="14341" max="14341" width="13.42578125" style="203" customWidth="1"/>
    <col min="14342" max="14342" width="19.5703125" style="203" customWidth="1"/>
    <col min="14343" max="14343" width="17.42578125" style="203" customWidth="1"/>
    <col min="14344" max="14344" width="19.5703125" style="203" customWidth="1"/>
    <col min="14345" max="14345" width="15.85546875" style="203" customWidth="1"/>
    <col min="14346" max="14346" width="11.42578125" style="203" customWidth="1"/>
    <col min="14347" max="14349" width="0" style="203" hidden="1" customWidth="1"/>
    <col min="14350" max="14350" width="14.42578125" style="203" customWidth="1"/>
    <col min="14351" max="14351" width="8.7109375" style="203" customWidth="1"/>
    <col min="14352" max="14352" width="13.28515625" style="203" customWidth="1"/>
    <col min="14353" max="14353" width="8.7109375" style="203" customWidth="1"/>
    <col min="14354" max="14354" width="13.28515625" style="203" customWidth="1"/>
    <col min="14355" max="14593" width="9.140625" style="203"/>
    <col min="14594" max="14594" width="17.28515625" style="203" customWidth="1"/>
    <col min="14595" max="14595" width="12.5703125" style="203" customWidth="1"/>
    <col min="14596" max="14596" width="13" style="203" customWidth="1"/>
    <col min="14597" max="14597" width="13.42578125" style="203" customWidth="1"/>
    <col min="14598" max="14598" width="19.5703125" style="203" customWidth="1"/>
    <col min="14599" max="14599" width="17.42578125" style="203" customWidth="1"/>
    <col min="14600" max="14600" width="19.5703125" style="203" customWidth="1"/>
    <col min="14601" max="14601" width="15.85546875" style="203" customWidth="1"/>
    <col min="14602" max="14602" width="11.42578125" style="203" customWidth="1"/>
    <col min="14603" max="14605" width="0" style="203" hidden="1" customWidth="1"/>
    <col min="14606" max="14606" width="14.42578125" style="203" customWidth="1"/>
    <col min="14607" max="14607" width="8.7109375" style="203" customWidth="1"/>
    <col min="14608" max="14608" width="13.28515625" style="203" customWidth="1"/>
    <col min="14609" max="14609" width="8.7109375" style="203" customWidth="1"/>
    <col min="14610" max="14610" width="13.28515625" style="203" customWidth="1"/>
    <col min="14611" max="14849" width="9.140625" style="203"/>
    <col min="14850" max="14850" width="17.28515625" style="203" customWidth="1"/>
    <col min="14851" max="14851" width="12.5703125" style="203" customWidth="1"/>
    <col min="14852" max="14852" width="13" style="203" customWidth="1"/>
    <col min="14853" max="14853" width="13.42578125" style="203" customWidth="1"/>
    <col min="14854" max="14854" width="19.5703125" style="203" customWidth="1"/>
    <col min="14855" max="14855" width="17.42578125" style="203" customWidth="1"/>
    <col min="14856" max="14856" width="19.5703125" style="203" customWidth="1"/>
    <col min="14857" max="14857" width="15.85546875" style="203" customWidth="1"/>
    <col min="14858" max="14858" width="11.42578125" style="203" customWidth="1"/>
    <col min="14859" max="14861" width="0" style="203" hidden="1" customWidth="1"/>
    <col min="14862" max="14862" width="14.42578125" style="203" customWidth="1"/>
    <col min="14863" max="14863" width="8.7109375" style="203" customWidth="1"/>
    <col min="14864" max="14864" width="13.28515625" style="203" customWidth="1"/>
    <col min="14865" max="14865" width="8.7109375" style="203" customWidth="1"/>
    <col min="14866" max="14866" width="13.28515625" style="203" customWidth="1"/>
    <col min="14867" max="15105" width="9.140625" style="203"/>
    <col min="15106" max="15106" width="17.28515625" style="203" customWidth="1"/>
    <col min="15107" max="15107" width="12.5703125" style="203" customWidth="1"/>
    <col min="15108" max="15108" width="13" style="203" customWidth="1"/>
    <col min="15109" max="15109" width="13.42578125" style="203" customWidth="1"/>
    <col min="15110" max="15110" width="19.5703125" style="203" customWidth="1"/>
    <col min="15111" max="15111" width="17.42578125" style="203" customWidth="1"/>
    <col min="15112" max="15112" width="19.5703125" style="203" customWidth="1"/>
    <col min="15113" max="15113" width="15.85546875" style="203" customWidth="1"/>
    <col min="15114" max="15114" width="11.42578125" style="203" customWidth="1"/>
    <col min="15115" max="15117" width="0" style="203" hidden="1" customWidth="1"/>
    <col min="15118" max="15118" width="14.42578125" style="203" customWidth="1"/>
    <col min="15119" max="15119" width="8.7109375" style="203" customWidth="1"/>
    <col min="15120" max="15120" width="13.28515625" style="203" customWidth="1"/>
    <col min="15121" max="15121" width="8.7109375" style="203" customWidth="1"/>
    <col min="15122" max="15122" width="13.28515625" style="203" customWidth="1"/>
    <col min="15123" max="15361" width="9.140625" style="203"/>
    <col min="15362" max="15362" width="17.28515625" style="203" customWidth="1"/>
    <col min="15363" max="15363" width="12.5703125" style="203" customWidth="1"/>
    <col min="15364" max="15364" width="13" style="203" customWidth="1"/>
    <col min="15365" max="15365" width="13.42578125" style="203" customWidth="1"/>
    <col min="15366" max="15366" width="19.5703125" style="203" customWidth="1"/>
    <col min="15367" max="15367" width="17.42578125" style="203" customWidth="1"/>
    <col min="15368" max="15368" width="19.5703125" style="203" customWidth="1"/>
    <col min="15369" max="15369" width="15.85546875" style="203" customWidth="1"/>
    <col min="15370" max="15370" width="11.42578125" style="203" customWidth="1"/>
    <col min="15371" max="15373" width="0" style="203" hidden="1" customWidth="1"/>
    <col min="15374" max="15374" width="14.42578125" style="203" customWidth="1"/>
    <col min="15375" max="15375" width="8.7109375" style="203" customWidth="1"/>
    <col min="15376" max="15376" width="13.28515625" style="203" customWidth="1"/>
    <col min="15377" max="15377" width="8.7109375" style="203" customWidth="1"/>
    <col min="15378" max="15378" width="13.28515625" style="203" customWidth="1"/>
    <col min="15379" max="15617" width="9.140625" style="203"/>
    <col min="15618" max="15618" width="17.28515625" style="203" customWidth="1"/>
    <col min="15619" max="15619" width="12.5703125" style="203" customWidth="1"/>
    <col min="15620" max="15620" width="13" style="203" customWidth="1"/>
    <col min="15621" max="15621" width="13.42578125" style="203" customWidth="1"/>
    <col min="15622" max="15622" width="19.5703125" style="203" customWidth="1"/>
    <col min="15623" max="15623" width="17.42578125" style="203" customWidth="1"/>
    <col min="15624" max="15624" width="19.5703125" style="203" customWidth="1"/>
    <col min="15625" max="15625" width="15.85546875" style="203" customWidth="1"/>
    <col min="15626" max="15626" width="11.42578125" style="203" customWidth="1"/>
    <col min="15627" max="15629" width="0" style="203" hidden="1" customWidth="1"/>
    <col min="15630" max="15630" width="14.42578125" style="203" customWidth="1"/>
    <col min="15631" max="15631" width="8.7109375" style="203" customWidth="1"/>
    <col min="15632" max="15632" width="13.28515625" style="203" customWidth="1"/>
    <col min="15633" max="15633" width="8.7109375" style="203" customWidth="1"/>
    <col min="15634" max="15634" width="13.28515625" style="203" customWidth="1"/>
    <col min="15635" max="15873" width="9.140625" style="203"/>
    <col min="15874" max="15874" width="17.28515625" style="203" customWidth="1"/>
    <col min="15875" max="15875" width="12.5703125" style="203" customWidth="1"/>
    <col min="15876" max="15876" width="13" style="203" customWidth="1"/>
    <col min="15877" max="15877" width="13.42578125" style="203" customWidth="1"/>
    <col min="15878" max="15878" width="19.5703125" style="203" customWidth="1"/>
    <col min="15879" max="15879" width="17.42578125" style="203" customWidth="1"/>
    <col min="15880" max="15880" width="19.5703125" style="203" customWidth="1"/>
    <col min="15881" max="15881" width="15.85546875" style="203" customWidth="1"/>
    <col min="15882" max="15882" width="11.42578125" style="203" customWidth="1"/>
    <col min="15883" max="15885" width="0" style="203" hidden="1" customWidth="1"/>
    <col min="15886" max="15886" width="14.42578125" style="203" customWidth="1"/>
    <col min="15887" max="15887" width="8.7109375" style="203" customWidth="1"/>
    <col min="15888" max="15888" width="13.28515625" style="203" customWidth="1"/>
    <col min="15889" max="15889" width="8.7109375" style="203" customWidth="1"/>
    <col min="15890" max="15890" width="13.28515625" style="203" customWidth="1"/>
    <col min="15891" max="16129" width="9.140625" style="203"/>
    <col min="16130" max="16130" width="17.28515625" style="203" customWidth="1"/>
    <col min="16131" max="16131" width="12.5703125" style="203" customWidth="1"/>
    <col min="16132" max="16132" width="13" style="203" customWidth="1"/>
    <col min="16133" max="16133" width="13.42578125" style="203" customWidth="1"/>
    <col min="16134" max="16134" width="19.5703125" style="203" customWidth="1"/>
    <col min="16135" max="16135" width="17.42578125" style="203" customWidth="1"/>
    <col min="16136" max="16136" width="19.5703125" style="203" customWidth="1"/>
    <col min="16137" max="16137" width="15.85546875" style="203" customWidth="1"/>
    <col min="16138" max="16138" width="11.42578125" style="203" customWidth="1"/>
    <col min="16139" max="16141" width="0" style="203" hidden="1" customWidth="1"/>
    <col min="16142" max="16142" width="14.42578125" style="203" customWidth="1"/>
    <col min="16143" max="16143" width="8.7109375" style="203" customWidth="1"/>
    <col min="16144" max="16144" width="13.28515625" style="203" customWidth="1"/>
    <col min="16145" max="16145" width="8.7109375" style="203" customWidth="1"/>
    <col min="16146" max="16146" width="13.28515625" style="203" customWidth="1"/>
    <col min="16147" max="16384" width="9.140625" style="203"/>
  </cols>
  <sheetData>
    <row r="2" spans="1:18" ht="21">
      <c r="A2" s="202" t="s">
        <v>0</v>
      </c>
    </row>
    <row r="3" spans="1:18">
      <c r="A3" s="204" t="str">
        <f>'[59]Air Bawah Tanah'!A3</f>
        <v>Bulan: Februari 2019</v>
      </c>
    </row>
    <row r="4" spans="1:18">
      <c r="K4" s="203" t="s">
        <v>1</v>
      </c>
      <c r="L4" s="203" t="s">
        <v>2</v>
      </c>
    </row>
    <row r="5" spans="1:18" ht="32.25" customHeight="1">
      <c r="A5" s="205" t="s">
        <v>3</v>
      </c>
      <c r="B5" s="205" t="s">
        <v>4</v>
      </c>
      <c r="C5" s="205" t="s">
        <v>5</v>
      </c>
      <c r="D5" s="205" t="s">
        <v>25</v>
      </c>
      <c r="E5" s="206" t="s">
        <v>54</v>
      </c>
      <c r="F5" s="207" t="s">
        <v>7</v>
      </c>
      <c r="G5" s="208" t="s">
        <v>8</v>
      </c>
      <c r="H5" s="206" t="s">
        <v>10</v>
      </c>
      <c r="I5" s="206" t="s">
        <v>56</v>
      </c>
      <c r="K5" s="209">
        <v>3400</v>
      </c>
      <c r="L5" s="209">
        <v>12000</v>
      </c>
    </row>
    <row r="6" spans="1:18" ht="24.95" customHeight="1">
      <c r="A6" s="210" t="s">
        <v>13</v>
      </c>
      <c r="B6" s="211">
        <v>7.7357142857142867</v>
      </c>
      <c r="C6" s="212">
        <v>29.178571428571427</v>
      </c>
      <c r="D6" s="266">
        <f>E6*1000/2419200</f>
        <v>33.532978565976769</v>
      </c>
      <c r="E6" s="220">
        <v>81122.981746810998</v>
      </c>
      <c r="F6" s="17">
        <v>47555</v>
      </c>
      <c r="G6" s="18">
        <v>0</v>
      </c>
      <c r="H6" s="213">
        <f t="shared" ref="H6:H12" si="0">(F6*2490)+(G6*5500)</f>
        <v>118411950</v>
      </c>
      <c r="I6" s="214">
        <f t="shared" ref="I6:I11" si="1">H6/E6</f>
        <v>1459.6597345197417</v>
      </c>
      <c r="K6" s="209">
        <f t="shared" ref="K6:K12" si="2">F6*$K$5</f>
        <v>161687000</v>
      </c>
      <c r="L6" s="209">
        <f>G6*$L$5</f>
        <v>0</v>
      </c>
      <c r="M6" s="209">
        <f t="shared" ref="M6:M11" si="3">K6+L6</f>
        <v>161687000</v>
      </c>
    </row>
    <row r="7" spans="1:18" ht="24.95" customHeight="1">
      <c r="A7" s="210" t="s">
        <v>32</v>
      </c>
      <c r="B7" s="211">
        <v>7.6821428571428578</v>
      </c>
      <c r="C7" s="212">
        <v>30</v>
      </c>
      <c r="D7" s="266">
        <f t="shared" ref="D7:D12" si="4">E7*1000/2419200</f>
        <v>69.335551365230657</v>
      </c>
      <c r="E7" s="220">
        <v>167736.565862766</v>
      </c>
      <c r="F7" s="24">
        <v>26925</v>
      </c>
      <c r="G7" s="25">
        <v>0</v>
      </c>
      <c r="H7" s="213">
        <f t="shared" si="0"/>
        <v>67043250</v>
      </c>
      <c r="I7" s="214">
        <f t="shared" si="1"/>
        <v>399.69370813786401</v>
      </c>
      <c r="K7" s="209">
        <f t="shared" si="2"/>
        <v>91545000</v>
      </c>
      <c r="L7" s="203">
        <v>0</v>
      </c>
      <c r="M7" s="209">
        <f t="shared" si="3"/>
        <v>91545000</v>
      </c>
      <c r="P7" s="215"/>
    </row>
    <row r="8" spans="1:18" ht="24.95" customHeight="1">
      <c r="A8" s="210" t="s">
        <v>17</v>
      </c>
      <c r="B8" s="211">
        <v>7.7142857142857135</v>
      </c>
      <c r="C8" s="212">
        <v>28.357142857142858</v>
      </c>
      <c r="D8" s="266">
        <f t="shared" si="4"/>
        <v>50.67783672766015</v>
      </c>
      <c r="E8" s="220">
        <v>122599.82261155543</v>
      </c>
      <c r="F8" s="24">
        <v>14175</v>
      </c>
      <c r="G8" s="28">
        <v>11240</v>
      </c>
      <c r="H8" s="213">
        <f t="shared" si="0"/>
        <v>97115750</v>
      </c>
      <c r="I8" s="214">
        <f>H8/E8</f>
        <v>792.13613797550897</v>
      </c>
      <c r="K8" s="209">
        <f t="shared" si="2"/>
        <v>48195000</v>
      </c>
      <c r="L8" s="209">
        <f>G8*$L$5</f>
        <v>134880000</v>
      </c>
      <c r="M8" s="209">
        <f t="shared" si="3"/>
        <v>183075000</v>
      </c>
      <c r="P8" s="215"/>
    </row>
    <row r="9" spans="1:18" ht="24.95" customHeight="1">
      <c r="A9" s="210" t="s">
        <v>33</v>
      </c>
      <c r="B9" s="211">
        <v>7.6571428571428557</v>
      </c>
      <c r="C9" s="212">
        <v>23.571428571428573</v>
      </c>
      <c r="D9" s="266">
        <f t="shared" si="4"/>
        <v>0.81589936015601439</v>
      </c>
      <c r="E9" s="220">
        <v>1973.82373208943</v>
      </c>
      <c r="F9" s="216">
        <v>800</v>
      </c>
      <c r="G9" s="28">
        <v>0</v>
      </c>
      <c r="H9" s="213">
        <f t="shared" si="0"/>
        <v>1992000</v>
      </c>
      <c r="I9" s="214">
        <f t="shared" si="1"/>
        <v>1009.2086581061264</v>
      </c>
      <c r="K9" s="209">
        <f t="shared" si="2"/>
        <v>2720000</v>
      </c>
      <c r="L9" s="209">
        <f>G9*$L$5</f>
        <v>0</v>
      </c>
      <c r="M9" s="209">
        <f t="shared" si="3"/>
        <v>2720000</v>
      </c>
      <c r="N9" s="182"/>
      <c r="P9" s="215"/>
    </row>
    <row r="10" spans="1:18" ht="24.95" customHeight="1">
      <c r="A10" s="210" t="s">
        <v>34</v>
      </c>
      <c r="B10" s="211">
        <v>7.7949999999999999</v>
      </c>
      <c r="C10" s="212">
        <v>45.65</v>
      </c>
      <c r="D10" s="266">
        <f t="shared" si="4"/>
        <v>0.75447395524296956</v>
      </c>
      <c r="E10" s="221">
        <v>1825.223392523792</v>
      </c>
      <c r="F10" s="24">
        <v>15775</v>
      </c>
      <c r="G10" s="28">
        <v>15900</v>
      </c>
      <c r="H10" s="213">
        <f t="shared" si="0"/>
        <v>126729750</v>
      </c>
      <c r="I10" s="214">
        <f t="shared" si="1"/>
        <v>69432.459894548534</v>
      </c>
      <c r="K10" s="209">
        <f t="shared" si="2"/>
        <v>53635000</v>
      </c>
      <c r="L10" s="209">
        <f>G10*$L$5</f>
        <v>190800000</v>
      </c>
      <c r="M10" s="209">
        <f t="shared" si="3"/>
        <v>244435000</v>
      </c>
      <c r="N10" s="215"/>
    </row>
    <row r="11" spans="1:18" ht="24.95" customHeight="1">
      <c r="A11" s="210" t="s">
        <v>18</v>
      </c>
      <c r="B11" s="211">
        <v>7.9714285714285698</v>
      </c>
      <c r="C11" s="212">
        <v>22.214285714285715</v>
      </c>
      <c r="D11" s="266">
        <f t="shared" si="4"/>
        <v>98.498606586878296</v>
      </c>
      <c r="E11" s="220">
        <v>238287.829054976</v>
      </c>
      <c r="F11" s="24">
        <v>59925</v>
      </c>
      <c r="G11" s="28">
        <v>6600</v>
      </c>
      <c r="H11" s="213">
        <f t="shared" si="0"/>
        <v>185513250</v>
      </c>
      <c r="I11" s="214">
        <f t="shared" si="1"/>
        <v>778.52591437727085</v>
      </c>
      <c r="K11" s="209">
        <f t="shared" si="2"/>
        <v>203745000</v>
      </c>
      <c r="L11" s="217">
        <v>0</v>
      </c>
      <c r="M11" s="209">
        <f t="shared" si="3"/>
        <v>203745000</v>
      </c>
      <c r="N11" s="215"/>
    </row>
    <row r="12" spans="1:18" ht="24.95" customHeight="1">
      <c r="A12" s="210" t="s">
        <v>19</v>
      </c>
      <c r="B12" s="211">
        <v>7.7392857142857139</v>
      </c>
      <c r="C12" s="212">
        <v>23.928571428571427</v>
      </c>
      <c r="D12" s="266">
        <f t="shared" si="4"/>
        <v>46.297306843949649</v>
      </c>
      <c r="E12" s="221">
        <v>112002.44471688299</v>
      </c>
      <c r="F12" s="24">
        <v>23800</v>
      </c>
      <c r="G12" s="28">
        <v>1800</v>
      </c>
      <c r="H12" s="213">
        <f t="shared" si="0"/>
        <v>69162000</v>
      </c>
      <c r="I12" s="214">
        <f>H12/E12</f>
        <v>617.50437836268657</v>
      </c>
      <c r="K12" s="209">
        <f t="shared" si="2"/>
        <v>80920000</v>
      </c>
      <c r="L12" s="217"/>
      <c r="M12" s="209"/>
      <c r="N12" s="215"/>
    </row>
    <row r="13" spans="1:18" ht="24.95" customHeight="1">
      <c r="A13" s="36" t="s">
        <v>22</v>
      </c>
      <c r="B13" s="218">
        <f>AVERAGE(B6:B12)</f>
        <v>7.7564285714285708</v>
      </c>
      <c r="C13" s="218">
        <f>AVERAGE(C6:C12)</f>
        <v>28.985714285714288</v>
      </c>
      <c r="D13" s="218">
        <f>AVERAGE(D6:D12)</f>
        <v>42.844664772156356</v>
      </c>
      <c r="E13" s="39">
        <f>SUM(E6:E12)</f>
        <v>725548.69111760461</v>
      </c>
      <c r="F13" s="39">
        <f>SUM(F6:F12)</f>
        <v>188955</v>
      </c>
      <c r="G13" s="39">
        <f>SUM(G6:G12)</f>
        <v>35540</v>
      </c>
      <c r="H13" s="219">
        <f>SUM(H6:H12)</f>
        <v>665967950</v>
      </c>
      <c r="I13" s="219">
        <f>SUM(I6:I12)</f>
        <v>74489.188426027729</v>
      </c>
    </row>
    <row r="14" spans="1:18">
      <c r="M14" s="182"/>
      <c r="R14" s="43"/>
    </row>
    <row r="15" spans="1:18">
      <c r="R15" s="215"/>
    </row>
    <row r="16" spans="1:18">
      <c r="E16" s="215">
        <f>E6/(31*24)</f>
        <v>109.03626578872446</v>
      </c>
    </row>
    <row r="17" spans="5:5">
      <c r="E17" s="215">
        <f t="shared" ref="E17:E22" si="5">E7/(31*24)</f>
        <v>225.45237347145968</v>
      </c>
    </row>
    <row r="18" spans="5:5">
      <c r="E18" s="215">
        <f t="shared" si="5"/>
        <v>164.78470781123042</v>
      </c>
    </row>
    <row r="19" spans="5:5">
      <c r="E19" s="215">
        <f t="shared" si="5"/>
        <v>2.652988887216976</v>
      </c>
    </row>
    <row r="20" spans="5:5">
      <c r="E20" s="215">
        <f t="shared" si="5"/>
        <v>2.4532572480158494</v>
      </c>
    </row>
    <row r="21" spans="5:5">
      <c r="E21" s="215">
        <f t="shared" si="5"/>
        <v>320.27934012765593</v>
      </c>
    </row>
    <row r="22" spans="5:5">
      <c r="E22" s="215">
        <f t="shared" si="5"/>
        <v>150.54092031839113</v>
      </c>
    </row>
  </sheetData>
  <sheetProtection selectLockedCells="1" selectUnlockedCells="1"/>
  <pageMargins left="0.7" right="0.7" top="0.75" bottom="0.75" header="0.51180555555555551" footer="0.51180555555555551"/>
  <pageSetup firstPageNumber="0" orientation="portrait" horizontalDpi="300" verticalDpi="300" r:id="rId1"/>
  <headerFooter alignWithMargins="0"/>
  <legacy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2:R22"/>
  <sheetViews>
    <sheetView zoomScale="85" zoomScaleNormal="85" workbookViewId="0">
      <selection activeCell="C19" sqref="C19"/>
    </sheetView>
  </sheetViews>
  <sheetFormatPr defaultRowHeight="15"/>
  <cols>
    <col min="1" max="1" width="17.28515625" style="203" customWidth="1"/>
    <col min="2" max="2" width="12.5703125" style="203" customWidth="1"/>
    <col min="3" max="3" width="13" style="203" customWidth="1"/>
    <col min="4" max="4" width="18" style="203" bestFit="1" customWidth="1"/>
    <col min="5" max="5" width="13.42578125" style="203" customWidth="1"/>
    <col min="6" max="6" width="19.5703125" style="203" customWidth="1"/>
    <col min="7" max="7" width="17.42578125" style="203" customWidth="1"/>
    <col min="8" max="8" width="19.5703125" style="203" customWidth="1"/>
    <col min="9" max="9" width="15.85546875" style="203" customWidth="1"/>
    <col min="10" max="10" width="11.42578125" style="203" customWidth="1"/>
    <col min="11" max="13" width="0" style="203" hidden="1" customWidth="1"/>
    <col min="14" max="14" width="14.42578125" style="203" customWidth="1"/>
    <col min="15" max="15" width="8.7109375" style="203" customWidth="1"/>
    <col min="16" max="16" width="13.28515625" style="203" customWidth="1"/>
    <col min="17" max="17" width="8.7109375" style="203" customWidth="1"/>
    <col min="18" max="18" width="13.28515625" style="203" customWidth="1"/>
    <col min="19" max="257" width="9.140625" style="203"/>
    <col min="258" max="258" width="17.28515625" style="203" customWidth="1"/>
    <col min="259" max="259" width="12.5703125" style="203" customWidth="1"/>
    <col min="260" max="260" width="13" style="203" customWidth="1"/>
    <col min="261" max="261" width="13.42578125" style="203" customWidth="1"/>
    <col min="262" max="262" width="19.5703125" style="203" customWidth="1"/>
    <col min="263" max="263" width="17.42578125" style="203" customWidth="1"/>
    <col min="264" max="264" width="19.5703125" style="203" customWidth="1"/>
    <col min="265" max="265" width="15.85546875" style="203" customWidth="1"/>
    <col min="266" max="266" width="11.42578125" style="203" customWidth="1"/>
    <col min="267" max="269" width="0" style="203" hidden="1" customWidth="1"/>
    <col min="270" max="270" width="14.42578125" style="203" customWidth="1"/>
    <col min="271" max="271" width="8.7109375" style="203" customWidth="1"/>
    <col min="272" max="272" width="13.28515625" style="203" customWidth="1"/>
    <col min="273" max="273" width="8.7109375" style="203" customWidth="1"/>
    <col min="274" max="274" width="13.28515625" style="203" customWidth="1"/>
    <col min="275" max="513" width="9.140625" style="203"/>
    <col min="514" max="514" width="17.28515625" style="203" customWidth="1"/>
    <col min="515" max="515" width="12.5703125" style="203" customWidth="1"/>
    <col min="516" max="516" width="13" style="203" customWidth="1"/>
    <col min="517" max="517" width="13.42578125" style="203" customWidth="1"/>
    <col min="518" max="518" width="19.5703125" style="203" customWidth="1"/>
    <col min="519" max="519" width="17.42578125" style="203" customWidth="1"/>
    <col min="520" max="520" width="19.5703125" style="203" customWidth="1"/>
    <col min="521" max="521" width="15.85546875" style="203" customWidth="1"/>
    <col min="522" max="522" width="11.42578125" style="203" customWidth="1"/>
    <col min="523" max="525" width="0" style="203" hidden="1" customWidth="1"/>
    <col min="526" max="526" width="14.42578125" style="203" customWidth="1"/>
    <col min="527" max="527" width="8.7109375" style="203" customWidth="1"/>
    <col min="528" max="528" width="13.28515625" style="203" customWidth="1"/>
    <col min="529" max="529" width="8.7109375" style="203" customWidth="1"/>
    <col min="530" max="530" width="13.28515625" style="203" customWidth="1"/>
    <col min="531" max="769" width="9.140625" style="203"/>
    <col min="770" max="770" width="17.28515625" style="203" customWidth="1"/>
    <col min="771" max="771" width="12.5703125" style="203" customWidth="1"/>
    <col min="772" max="772" width="13" style="203" customWidth="1"/>
    <col min="773" max="773" width="13.42578125" style="203" customWidth="1"/>
    <col min="774" max="774" width="19.5703125" style="203" customWidth="1"/>
    <col min="775" max="775" width="17.42578125" style="203" customWidth="1"/>
    <col min="776" max="776" width="19.5703125" style="203" customWidth="1"/>
    <col min="777" max="777" width="15.85546875" style="203" customWidth="1"/>
    <col min="778" max="778" width="11.42578125" style="203" customWidth="1"/>
    <col min="779" max="781" width="0" style="203" hidden="1" customWidth="1"/>
    <col min="782" max="782" width="14.42578125" style="203" customWidth="1"/>
    <col min="783" max="783" width="8.7109375" style="203" customWidth="1"/>
    <col min="784" max="784" width="13.28515625" style="203" customWidth="1"/>
    <col min="785" max="785" width="8.7109375" style="203" customWidth="1"/>
    <col min="786" max="786" width="13.28515625" style="203" customWidth="1"/>
    <col min="787" max="1025" width="9.140625" style="203"/>
    <col min="1026" max="1026" width="17.28515625" style="203" customWidth="1"/>
    <col min="1027" max="1027" width="12.5703125" style="203" customWidth="1"/>
    <col min="1028" max="1028" width="13" style="203" customWidth="1"/>
    <col min="1029" max="1029" width="13.42578125" style="203" customWidth="1"/>
    <col min="1030" max="1030" width="19.5703125" style="203" customWidth="1"/>
    <col min="1031" max="1031" width="17.42578125" style="203" customWidth="1"/>
    <col min="1032" max="1032" width="19.5703125" style="203" customWidth="1"/>
    <col min="1033" max="1033" width="15.85546875" style="203" customWidth="1"/>
    <col min="1034" max="1034" width="11.42578125" style="203" customWidth="1"/>
    <col min="1035" max="1037" width="0" style="203" hidden="1" customWidth="1"/>
    <col min="1038" max="1038" width="14.42578125" style="203" customWidth="1"/>
    <col min="1039" max="1039" width="8.7109375" style="203" customWidth="1"/>
    <col min="1040" max="1040" width="13.28515625" style="203" customWidth="1"/>
    <col min="1041" max="1041" width="8.7109375" style="203" customWidth="1"/>
    <col min="1042" max="1042" width="13.28515625" style="203" customWidth="1"/>
    <col min="1043" max="1281" width="9.140625" style="203"/>
    <col min="1282" max="1282" width="17.28515625" style="203" customWidth="1"/>
    <col min="1283" max="1283" width="12.5703125" style="203" customWidth="1"/>
    <col min="1284" max="1284" width="13" style="203" customWidth="1"/>
    <col min="1285" max="1285" width="13.42578125" style="203" customWidth="1"/>
    <col min="1286" max="1286" width="19.5703125" style="203" customWidth="1"/>
    <col min="1287" max="1287" width="17.42578125" style="203" customWidth="1"/>
    <col min="1288" max="1288" width="19.5703125" style="203" customWidth="1"/>
    <col min="1289" max="1289" width="15.85546875" style="203" customWidth="1"/>
    <col min="1290" max="1290" width="11.42578125" style="203" customWidth="1"/>
    <col min="1291" max="1293" width="0" style="203" hidden="1" customWidth="1"/>
    <col min="1294" max="1294" width="14.42578125" style="203" customWidth="1"/>
    <col min="1295" max="1295" width="8.7109375" style="203" customWidth="1"/>
    <col min="1296" max="1296" width="13.28515625" style="203" customWidth="1"/>
    <col min="1297" max="1297" width="8.7109375" style="203" customWidth="1"/>
    <col min="1298" max="1298" width="13.28515625" style="203" customWidth="1"/>
    <col min="1299" max="1537" width="9.140625" style="203"/>
    <col min="1538" max="1538" width="17.28515625" style="203" customWidth="1"/>
    <col min="1539" max="1539" width="12.5703125" style="203" customWidth="1"/>
    <col min="1540" max="1540" width="13" style="203" customWidth="1"/>
    <col min="1541" max="1541" width="13.42578125" style="203" customWidth="1"/>
    <col min="1542" max="1542" width="19.5703125" style="203" customWidth="1"/>
    <col min="1543" max="1543" width="17.42578125" style="203" customWidth="1"/>
    <col min="1544" max="1544" width="19.5703125" style="203" customWidth="1"/>
    <col min="1545" max="1545" width="15.85546875" style="203" customWidth="1"/>
    <col min="1546" max="1546" width="11.42578125" style="203" customWidth="1"/>
    <col min="1547" max="1549" width="0" style="203" hidden="1" customWidth="1"/>
    <col min="1550" max="1550" width="14.42578125" style="203" customWidth="1"/>
    <col min="1551" max="1551" width="8.7109375" style="203" customWidth="1"/>
    <col min="1552" max="1552" width="13.28515625" style="203" customWidth="1"/>
    <col min="1553" max="1553" width="8.7109375" style="203" customWidth="1"/>
    <col min="1554" max="1554" width="13.28515625" style="203" customWidth="1"/>
    <col min="1555" max="1793" width="9.140625" style="203"/>
    <col min="1794" max="1794" width="17.28515625" style="203" customWidth="1"/>
    <col min="1795" max="1795" width="12.5703125" style="203" customWidth="1"/>
    <col min="1796" max="1796" width="13" style="203" customWidth="1"/>
    <col min="1797" max="1797" width="13.42578125" style="203" customWidth="1"/>
    <col min="1798" max="1798" width="19.5703125" style="203" customWidth="1"/>
    <col min="1799" max="1799" width="17.42578125" style="203" customWidth="1"/>
    <col min="1800" max="1800" width="19.5703125" style="203" customWidth="1"/>
    <col min="1801" max="1801" width="15.85546875" style="203" customWidth="1"/>
    <col min="1802" max="1802" width="11.42578125" style="203" customWidth="1"/>
    <col min="1803" max="1805" width="0" style="203" hidden="1" customWidth="1"/>
    <col min="1806" max="1806" width="14.42578125" style="203" customWidth="1"/>
    <col min="1807" max="1807" width="8.7109375" style="203" customWidth="1"/>
    <col min="1808" max="1808" width="13.28515625" style="203" customWidth="1"/>
    <col min="1809" max="1809" width="8.7109375" style="203" customWidth="1"/>
    <col min="1810" max="1810" width="13.28515625" style="203" customWidth="1"/>
    <col min="1811" max="2049" width="9.140625" style="203"/>
    <col min="2050" max="2050" width="17.28515625" style="203" customWidth="1"/>
    <col min="2051" max="2051" width="12.5703125" style="203" customWidth="1"/>
    <col min="2052" max="2052" width="13" style="203" customWidth="1"/>
    <col min="2053" max="2053" width="13.42578125" style="203" customWidth="1"/>
    <col min="2054" max="2054" width="19.5703125" style="203" customWidth="1"/>
    <col min="2055" max="2055" width="17.42578125" style="203" customWidth="1"/>
    <col min="2056" max="2056" width="19.5703125" style="203" customWidth="1"/>
    <col min="2057" max="2057" width="15.85546875" style="203" customWidth="1"/>
    <col min="2058" max="2058" width="11.42578125" style="203" customWidth="1"/>
    <col min="2059" max="2061" width="0" style="203" hidden="1" customWidth="1"/>
    <col min="2062" max="2062" width="14.42578125" style="203" customWidth="1"/>
    <col min="2063" max="2063" width="8.7109375" style="203" customWidth="1"/>
    <col min="2064" max="2064" width="13.28515625" style="203" customWidth="1"/>
    <col min="2065" max="2065" width="8.7109375" style="203" customWidth="1"/>
    <col min="2066" max="2066" width="13.28515625" style="203" customWidth="1"/>
    <col min="2067" max="2305" width="9.140625" style="203"/>
    <col min="2306" max="2306" width="17.28515625" style="203" customWidth="1"/>
    <col min="2307" max="2307" width="12.5703125" style="203" customWidth="1"/>
    <col min="2308" max="2308" width="13" style="203" customWidth="1"/>
    <col min="2309" max="2309" width="13.42578125" style="203" customWidth="1"/>
    <col min="2310" max="2310" width="19.5703125" style="203" customWidth="1"/>
    <col min="2311" max="2311" width="17.42578125" style="203" customWidth="1"/>
    <col min="2312" max="2312" width="19.5703125" style="203" customWidth="1"/>
    <col min="2313" max="2313" width="15.85546875" style="203" customWidth="1"/>
    <col min="2314" max="2314" width="11.42578125" style="203" customWidth="1"/>
    <col min="2315" max="2317" width="0" style="203" hidden="1" customWidth="1"/>
    <col min="2318" max="2318" width="14.42578125" style="203" customWidth="1"/>
    <col min="2319" max="2319" width="8.7109375" style="203" customWidth="1"/>
    <col min="2320" max="2320" width="13.28515625" style="203" customWidth="1"/>
    <col min="2321" max="2321" width="8.7109375" style="203" customWidth="1"/>
    <col min="2322" max="2322" width="13.28515625" style="203" customWidth="1"/>
    <col min="2323" max="2561" width="9.140625" style="203"/>
    <col min="2562" max="2562" width="17.28515625" style="203" customWidth="1"/>
    <col min="2563" max="2563" width="12.5703125" style="203" customWidth="1"/>
    <col min="2564" max="2564" width="13" style="203" customWidth="1"/>
    <col min="2565" max="2565" width="13.42578125" style="203" customWidth="1"/>
    <col min="2566" max="2566" width="19.5703125" style="203" customWidth="1"/>
    <col min="2567" max="2567" width="17.42578125" style="203" customWidth="1"/>
    <col min="2568" max="2568" width="19.5703125" style="203" customWidth="1"/>
    <col min="2569" max="2569" width="15.85546875" style="203" customWidth="1"/>
    <col min="2570" max="2570" width="11.42578125" style="203" customWidth="1"/>
    <col min="2571" max="2573" width="0" style="203" hidden="1" customWidth="1"/>
    <col min="2574" max="2574" width="14.42578125" style="203" customWidth="1"/>
    <col min="2575" max="2575" width="8.7109375" style="203" customWidth="1"/>
    <col min="2576" max="2576" width="13.28515625" style="203" customWidth="1"/>
    <col min="2577" max="2577" width="8.7109375" style="203" customWidth="1"/>
    <col min="2578" max="2578" width="13.28515625" style="203" customWidth="1"/>
    <col min="2579" max="2817" width="9.140625" style="203"/>
    <col min="2818" max="2818" width="17.28515625" style="203" customWidth="1"/>
    <col min="2819" max="2819" width="12.5703125" style="203" customWidth="1"/>
    <col min="2820" max="2820" width="13" style="203" customWidth="1"/>
    <col min="2821" max="2821" width="13.42578125" style="203" customWidth="1"/>
    <col min="2822" max="2822" width="19.5703125" style="203" customWidth="1"/>
    <col min="2823" max="2823" width="17.42578125" style="203" customWidth="1"/>
    <col min="2824" max="2824" width="19.5703125" style="203" customWidth="1"/>
    <col min="2825" max="2825" width="15.85546875" style="203" customWidth="1"/>
    <col min="2826" max="2826" width="11.42578125" style="203" customWidth="1"/>
    <col min="2827" max="2829" width="0" style="203" hidden="1" customWidth="1"/>
    <col min="2830" max="2830" width="14.42578125" style="203" customWidth="1"/>
    <col min="2831" max="2831" width="8.7109375" style="203" customWidth="1"/>
    <col min="2832" max="2832" width="13.28515625" style="203" customWidth="1"/>
    <col min="2833" max="2833" width="8.7109375" style="203" customWidth="1"/>
    <col min="2834" max="2834" width="13.28515625" style="203" customWidth="1"/>
    <col min="2835" max="3073" width="9.140625" style="203"/>
    <col min="3074" max="3074" width="17.28515625" style="203" customWidth="1"/>
    <col min="3075" max="3075" width="12.5703125" style="203" customWidth="1"/>
    <col min="3076" max="3076" width="13" style="203" customWidth="1"/>
    <col min="3077" max="3077" width="13.42578125" style="203" customWidth="1"/>
    <col min="3078" max="3078" width="19.5703125" style="203" customWidth="1"/>
    <col min="3079" max="3079" width="17.42578125" style="203" customWidth="1"/>
    <col min="3080" max="3080" width="19.5703125" style="203" customWidth="1"/>
    <col min="3081" max="3081" width="15.85546875" style="203" customWidth="1"/>
    <col min="3082" max="3082" width="11.42578125" style="203" customWidth="1"/>
    <col min="3083" max="3085" width="0" style="203" hidden="1" customWidth="1"/>
    <col min="3086" max="3086" width="14.42578125" style="203" customWidth="1"/>
    <col min="3087" max="3087" width="8.7109375" style="203" customWidth="1"/>
    <col min="3088" max="3088" width="13.28515625" style="203" customWidth="1"/>
    <col min="3089" max="3089" width="8.7109375" style="203" customWidth="1"/>
    <col min="3090" max="3090" width="13.28515625" style="203" customWidth="1"/>
    <col min="3091" max="3329" width="9.140625" style="203"/>
    <col min="3330" max="3330" width="17.28515625" style="203" customWidth="1"/>
    <col min="3331" max="3331" width="12.5703125" style="203" customWidth="1"/>
    <col min="3332" max="3332" width="13" style="203" customWidth="1"/>
    <col min="3333" max="3333" width="13.42578125" style="203" customWidth="1"/>
    <col min="3334" max="3334" width="19.5703125" style="203" customWidth="1"/>
    <col min="3335" max="3335" width="17.42578125" style="203" customWidth="1"/>
    <col min="3336" max="3336" width="19.5703125" style="203" customWidth="1"/>
    <col min="3337" max="3337" width="15.85546875" style="203" customWidth="1"/>
    <col min="3338" max="3338" width="11.42578125" style="203" customWidth="1"/>
    <col min="3339" max="3341" width="0" style="203" hidden="1" customWidth="1"/>
    <col min="3342" max="3342" width="14.42578125" style="203" customWidth="1"/>
    <col min="3343" max="3343" width="8.7109375" style="203" customWidth="1"/>
    <col min="3344" max="3344" width="13.28515625" style="203" customWidth="1"/>
    <col min="3345" max="3345" width="8.7109375" style="203" customWidth="1"/>
    <col min="3346" max="3346" width="13.28515625" style="203" customWidth="1"/>
    <col min="3347" max="3585" width="9.140625" style="203"/>
    <col min="3586" max="3586" width="17.28515625" style="203" customWidth="1"/>
    <col min="3587" max="3587" width="12.5703125" style="203" customWidth="1"/>
    <col min="3588" max="3588" width="13" style="203" customWidth="1"/>
    <col min="3589" max="3589" width="13.42578125" style="203" customWidth="1"/>
    <col min="3590" max="3590" width="19.5703125" style="203" customWidth="1"/>
    <col min="3591" max="3591" width="17.42578125" style="203" customWidth="1"/>
    <col min="3592" max="3592" width="19.5703125" style="203" customWidth="1"/>
    <col min="3593" max="3593" width="15.85546875" style="203" customWidth="1"/>
    <col min="3594" max="3594" width="11.42578125" style="203" customWidth="1"/>
    <col min="3595" max="3597" width="0" style="203" hidden="1" customWidth="1"/>
    <col min="3598" max="3598" width="14.42578125" style="203" customWidth="1"/>
    <col min="3599" max="3599" width="8.7109375" style="203" customWidth="1"/>
    <col min="3600" max="3600" width="13.28515625" style="203" customWidth="1"/>
    <col min="3601" max="3601" width="8.7109375" style="203" customWidth="1"/>
    <col min="3602" max="3602" width="13.28515625" style="203" customWidth="1"/>
    <col min="3603" max="3841" width="9.140625" style="203"/>
    <col min="3842" max="3842" width="17.28515625" style="203" customWidth="1"/>
    <col min="3843" max="3843" width="12.5703125" style="203" customWidth="1"/>
    <col min="3844" max="3844" width="13" style="203" customWidth="1"/>
    <col min="3845" max="3845" width="13.42578125" style="203" customWidth="1"/>
    <col min="3846" max="3846" width="19.5703125" style="203" customWidth="1"/>
    <col min="3847" max="3847" width="17.42578125" style="203" customWidth="1"/>
    <col min="3848" max="3848" width="19.5703125" style="203" customWidth="1"/>
    <col min="3849" max="3849" width="15.85546875" style="203" customWidth="1"/>
    <col min="3850" max="3850" width="11.42578125" style="203" customWidth="1"/>
    <col min="3851" max="3853" width="0" style="203" hidden="1" customWidth="1"/>
    <col min="3854" max="3854" width="14.42578125" style="203" customWidth="1"/>
    <col min="3855" max="3855" width="8.7109375" style="203" customWidth="1"/>
    <col min="3856" max="3856" width="13.28515625" style="203" customWidth="1"/>
    <col min="3857" max="3857" width="8.7109375" style="203" customWidth="1"/>
    <col min="3858" max="3858" width="13.28515625" style="203" customWidth="1"/>
    <col min="3859" max="4097" width="9.140625" style="203"/>
    <col min="4098" max="4098" width="17.28515625" style="203" customWidth="1"/>
    <col min="4099" max="4099" width="12.5703125" style="203" customWidth="1"/>
    <col min="4100" max="4100" width="13" style="203" customWidth="1"/>
    <col min="4101" max="4101" width="13.42578125" style="203" customWidth="1"/>
    <col min="4102" max="4102" width="19.5703125" style="203" customWidth="1"/>
    <col min="4103" max="4103" width="17.42578125" style="203" customWidth="1"/>
    <col min="4104" max="4104" width="19.5703125" style="203" customWidth="1"/>
    <col min="4105" max="4105" width="15.85546875" style="203" customWidth="1"/>
    <col min="4106" max="4106" width="11.42578125" style="203" customWidth="1"/>
    <col min="4107" max="4109" width="0" style="203" hidden="1" customWidth="1"/>
    <col min="4110" max="4110" width="14.42578125" style="203" customWidth="1"/>
    <col min="4111" max="4111" width="8.7109375" style="203" customWidth="1"/>
    <col min="4112" max="4112" width="13.28515625" style="203" customWidth="1"/>
    <col min="4113" max="4113" width="8.7109375" style="203" customWidth="1"/>
    <col min="4114" max="4114" width="13.28515625" style="203" customWidth="1"/>
    <col min="4115" max="4353" width="9.140625" style="203"/>
    <col min="4354" max="4354" width="17.28515625" style="203" customWidth="1"/>
    <col min="4355" max="4355" width="12.5703125" style="203" customWidth="1"/>
    <col min="4356" max="4356" width="13" style="203" customWidth="1"/>
    <col min="4357" max="4357" width="13.42578125" style="203" customWidth="1"/>
    <col min="4358" max="4358" width="19.5703125" style="203" customWidth="1"/>
    <col min="4359" max="4359" width="17.42578125" style="203" customWidth="1"/>
    <col min="4360" max="4360" width="19.5703125" style="203" customWidth="1"/>
    <col min="4361" max="4361" width="15.85546875" style="203" customWidth="1"/>
    <col min="4362" max="4362" width="11.42578125" style="203" customWidth="1"/>
    <col min="4363" max="4365" width="0" style="203" hidden="1" customWidth="1"/>
    <col min="4366" max="4366" width="14.42578125" style="203" customWidth="1"/>
    <col min="4367" max="4367" width="8.7109375" style="203" customWidth="1"/>
    <col min="4368" max="4368" width="13.28515625" style="203" customWidth="1"/>
    <col min="4369" max="4369" width="8.7109375" style="203" customWidth="1"/>
    <col min="4370" max="4370" width="13.28515625" style="203" customWidth="1"/>
    <col min="4371" max="4609" width="9.140625" style="203"/>
    <col min="4610" max="4610" width="17.28515625" style="203" customWidth="1"/>
    <col min="4611" max="4611" width="12.5703125" style="203" customWidth="1"/>
    <col min="4612" max="4612" width="13" style="203" customWidth="1"/>
    <col min="4613" max="4613" width="13.42578125" style="203" customWidth="1"/>
    <col min="4614" max="4614" width="19.5703125" style="203" customWidth="1"/>
    <col min="4615" max="4615" width="17.42578125" style="203" customWidth="1"/>
    <col min="4616" max="4616" width="19.5703125" style="203" customWidth="1"/>
    <col min="4617" max="4617" width="15.85546875" style="203" customWidth="1"/>
    <col min="4618" max="4618" width="11.42578125" style="203" customWidth="1"/>
    <col min="4619" max="4621" width="0" style="203" hidden="1" customWidth="1"/>
    <col min="4622" max="4622" width="14.42578125" style="203" customWidth="1"/>
    <col min="4623" max="4623" width="8.7109375" style="203" customWidth="1"/>
    <col min="4624" max="4624" width="13.28515625" style="203" customWidth="1"/>
    <col min="4625" max="4625" width="8.7109375" style="203" customWidth="1"/>
    <col min="4626" max="4626" width="13.28515625" style="203" customWidth="1"/>
    <col min="4627" max="4865" width="9.140625" style="203"/>
    <col min="4866" max="4866" width="17.28515625" style="203" customWidth="1"/>
    <col min="4867" max="4867" width="12.5703125" style="203" customWidth="1"/>
    <col min="4868" max="4868" width="13" style="203" customWidth="1"/>
    <col min="4869" max="4869" width="13.42578125" style="203" customWidth="1"/>
    <col min="4870" max="4870" width="19.5703125" style="203" customWidth="1"/>
    <col min="4871" max="4871" width="17.42578125" style="203" customWidth="1"/>
    <col min="4872" max="4872" width="19.5703125" style="203" customWidth="1"/>
    <col min="4873" max="4873" width="15.85546875" style="203" customWidth="1"/>
    <col min="4874" max="4874" width="11.42578125" style="203" customWidth="1"/>
    <col min="4875" max="4877" width="0" style="203" hidden="1" customWidth="1"/>
    <col min="4878" max="4878" width="14.42578125" style="203" customWidth="1"/>
    <col min="4879" max="4879" width="8.7109375" style="203" customWidth="1"/>
    <col min="4880" max="4880" width="13.28515625" style="203" customWidth="1"/>
    <col min="4881" max="4881" width="8.7109375" style="203" customWidth="1"/>
    <col min="4882" max="4882" width="13.28515625" style="203" customWidth="1"/>
    <col min="4883" max="5121" width="9.140625" style="203"/>
    <col min="5122" max="5122" width="17.28515625" style="203" customWidth="1"/>
    <col min="5123" max="5123" width="12.5703125" style="203" customWidth="1"/>
    <col min="5124" max="5124" width="13" style="203" customWidth="1"/>
    <col min="5125" max="5125" width="13.42578125" style="203" customWidth="1"/>
    <col min="5126" max="5126" width="19.5703125" style="203" customWidth="1"/>
    <col min="5127" max="5127" width="17.42578125" style="203" customWidth="1"/>
    <col min="5128" max="5128" width="19.5703125" style="203" customWidth="1"/>
    <col min="5129" max="5129" width="15.85546875" style="203" customWidth="1"/>
    <col min="5130" max="5130" width="11.42578125" style="203" customWidth="1"/>
    <col min="5131" max="5133" width="0" style="203" hidden="1" customWidth="1"/>
    <col min="5134" max="5134" width="14.42578125" style="203" customWidth="1"/>
    <col min="5135" max="5135" width="8.7109375" style="203" customWidth="1"/>
    <col min="5136" max="5136" width="13.28515625" style="203" customWidth="1"/>
    <col min="5137" max="5137" width="8.7109375" style="203" customWidth="1"/>
    <col min="5138" max="5138" width="13.28515625" style="203" customWidth="1"/>
    <col min="5139" max="5377" width="9.140625" style="203"/>
    <col min="5378" max="5378" width="17.28515625" style="203" customWidth="1"/>
    <col min="5379" max="5379" width="12.5703125" style="203" customWidth="1"/>
    <col min="5380" max="5380" width="13" style="203" customWidth="1"/>
    <col min="5381" max="5381" width="13.42578125" style="203" customWidth="1"/>
    <col min="5382" max="5382" width="19.5703125" style="203" customWidth="1"/>
    <col min="5383" max="5383" width="17.42578125" style="203" customWidth="1"/>
    <col min="5384" max="5384" width="19.5703125" style="203" customWidth="1"/>
    <col min="5385" max="5385" width="15.85546875" style="203" customWidth="1"/>
    <col min="5386" max="5386" width="11.42578125" style="203" customWidth="1"/>
    <col min="5387" max="5389" width="0" style="203" hidden="1" customWidth="1"/>
    <col min="5390" max="5390" width="14.42578125" style="203" customWidth="1"/>
    <col min="5391" max="5391" width="8.7109375" style="203" customWidth="1"/>
    <col min="5392" max="5392" width="13.28515625" style="203" customWidth="1"/>
    <col min="5393" max="5393" width="8.7109375" style="203" customWidth="1"/>
    <col min="5394" max="5394" width="13.28515625" style="203" customWidth="1"/>
    <col min="5395" max="5633" width="9.140625" style="203"/>
    <col min="5634" max="5634" width="17.28515625" style="203" customWidth="1"/>
    <col min="5635" max="5635" width="12.5703125" style="203" customWidth="1"/>
    <col min="5636" max="5636" width="13" style="203" customWidth="1"/>
    <col min="5637" max="5637" width="13.42578125" style="203" customWidth="1"/>
    <col min="5638" max="5638" width="19.5703125" style="203" customWidth="1"/>
    <col min="5639" max="5639" width="17.42578125" style="203" customWidth="1"/>
    <col min="5640" max="5640" width="19.5703125" style="203" customWidth="1"/>
    <col min="5641" max="5641" width="15.85546875" style="203" customWidth="1"/>
    <col min="5642" max="5642" width="11.42578125" style="203" customWidth="1"/>
    <col min="5643" max="5645" width="0" style="203" hidden="1" customWidth="1"/>
    <col min="5646" max="5646" width="14.42578125" style="203" customWidth="1"/>
    <col min="5647" max="5647" width="8.7109375" style="203" customWidth="1"/>
    <col min="5648" max="5648" width="13.28515625" style="203" customWidth="1"/>
    <col min="5649" max="5649" width="8.7109375" style="203" customWidth="1"/>
    <col min="5650" max="5650" width="13.28515625" style="203" customWidth="1"/>
    <col min="5651" max="5889" width="9.140625" style="203"/>
    <col min="5890" max="5890" width="17.28515625" style="203" customWidth="1"/>
    <col min="5891" max="5891" width="12.5703125" style="203" customWidth="1"/>
    <col min="5892" max="5892" width="13" style="203" customWidth="1"/>
    <col min="5893" max="5893" width="13.42578125" style="203" customWidth="1"/>
    <col min="5894" max="5894" width="19.5703125" style="203" customWidth="1"/>
    <col min="5895" max="5895" width="17.42578125" style="203" customWidth="1"/>
    <col min="5896" max="5896" width="19.5703125" style="203" customWidth="1"/>
    <col min="5897" max="5897" width="15.85546875" style="203" customWidth="1"/>
    <col min="5898" max="5898" width="11.42578125" style="203" customWidth="1"/>
    <col min="5899" max="5901" width="0" style="203" hidden="1" customWidth="1"/>
    <col min="5902" max="5902" width="14.42578125" style="203" customWidth="1"/>
    <col min="5903" max="5903" width="8.7109375" style="203" customWidth="1"/>
    <col min="5904" max="5904" width="13.28515625" style="203" customWidth="1"/>
    <col min="5905" max="5905" width="8.7109375" style="203" customWidth="1"/>
    <col min="5906" max="5906" width="13.28515625" style="203" customWidth="1"/>
    <col min="5907" max="6145" width="9.140625" style="203"/>
    <col min="6146" max="6146" width="17.28515625" style="203" customWidth="1"/>
    <col min="6147" max="6147" width="12.5703125" style="203" customWidth="1"/>
    <col min="6148" max="6148" width="13" style="203" customWidth="1"/>
    <col min="6149" max="6149" width="13.42578125" style="203" customWidth="1"/>
    <col min="6150" max="6150" width="19.5703125" style="203" customWidth="1"/>
    <col min="6151" max="6151" width="17.42578125" style="203" customWidth="1"/>
    <col min="6152" max="6152" width="19.5703125" style="203" customWidth="1"/>
    <col min="6153" max="6153" width="15.85546875" style="203" customWidth="1"/>
    <col min="6154" max="6154" width="11.42578125" style="203" customWidth="1"/>
    <col min="6155" max="6157" width="0" style="203" hidden="1" customWidth="1"/>
    <col min="6158" max="6158" width="14.42578125" style="203" customWidth="1"/>
    <col min="6159" max="6159" width="8.7109375" style="203" customWidth="1"/>
    <col min="6160" max="6160" width="13.28515625" style="203" customWidth="1"/>
    <col min="6161" max="6161" width="8.7109375" style="203" customWidth="1"/>
    <col min="6162" max="6162" width="13.28515625" style="203" customWidth="1"/>
    <col min="6163" max="6401" width="9.140625" style="203"/>
    <col min="6402" max="6402" width="17.28515625" style="203" customWidth="1"/>
    <col min="6403" max="6403" width="12.5703125" style="203" customWidth="1"/>
    <col min="6404" max="6404" width="13" style="203" customWidth="1"/>
    <col min="6405" max="6405" width="13.42578125" style="203" customWidth="1"/>
    <col min="6406" max="6406" width="19.5703125" style="203" customWidth="1"/>
    <col min="6407" max="6407" width="17.42578125" style="203" customWidth="1"/>
    <col min="6408" max="6408" width="19.5703125" style="203" customWidth="1"/>
    <col min="6409" max="6409" width="15.85546875" style="203" customWidth="1"/>
    <col min="6410" max="6410" width="11.42578125" style="203" customWidth="1"/>
    <col min="6411" max="6413" width="0" style="203" hidden="1" customWidth="1"/>
    <col min="6414" max="6414" width="14.42578125" style="203" customWidth="1"/>
    <col min="6415" max="6415" width="8.7109375" style="203" customWidth="1"/>
    <col min="6416" max="6416" width="13.28515625" style="203" customWidth="1"/>
    <col min="6417" max="6417" width="8.7109375" style="203" customWidth="1"/>
    <col min="6418" max="6418" width="13.28515625" style="203" customWidth="1"/>
    <col min="6419" max="6657" width="9.140625" style="203"/>
    <col min="6658" max="6658" width="17.28515625" style="203" customWidth="1"/>
    <col min="6659" max="6659" width="12.5703125" style="203" customWidth="1"/>
    <col min="6660" max="6660" width="13" style="203" customWidth="1"/>
    <col min="6661" max="6661" width="13.42578125" style="203" customWidth="1"/>
    <col min="6662" max="6662" width="19.5703125" style="203" customWidth="1"/>
    <col min="6663" max="6663" width="17.42578125" style="203" customWidth="1"/>
    <col min="6664" max="6664" width="19.5703125" style="203" customWidth="1"/>
    <col min="6665" max="6665" width="15.85546875" style="203" customWidth="1"/>
    <col min="6666" max="6666" width="11.42578125" style="203" customWidth="1"/>
    <col min="6667" max="6669" width="0" style="203" hidden="1" customWidth="1"/>
    <col min="6670" max="6670" width="14.42578125" style="203" customWidth="1"/>
    <col min="6671" max="6671" width="8.7109375" style="203" customWidth="1"/>
    <col min="6672" max="6672" width="13.28515625" style="203" customWidth="1"/>
    <col min="6673" max="6673" width="8.7109375" style="203" customWidth="1"/>
    <col min="6674" max="6674" width="13.28515625" style="203" customWidth="1"/>
    <col min="6675" max="6913" width="9.140625" style="203"/>
    <col min="6914" max="6914" width="17.28515625" style="203" customWidth="1"/>
    <col min="6915" max="6915" width="12.5703125" style="203" customWidth="1"/>
    <col min="6916" max="6916" width="13" style="203" customWidth="1"/>
    <col min="6917" max="6917" width="13.42578125" style="203" customWidth="1"/>
    <col min="6918" max="6918" width="19.5703125" style="203" customWidth="1"/>
    <col min="6919" max="6919" width="17.42578125" style="203" customWidth="1"/>
    <col min="6920" max="6920" width="19.5703125" style="203" customWidth="1"/>
    <col min="6921" max="6921" width="15.85546875" style="203" customWidth="1"/>
    <col min="6922" max="6922" width="11.42578125" style="203" customWidth="1"/>
    <col min="6923" max="6925" width="0" style="203" hidden="1" customWidth="1"/>
    <col min="6926" max="6926" width="14.42578125" style="203" customWidth="1"/>
    <col min="6927" max="6927" width="8.7109375" style="203" customWidth="1"/>
    <col min="6928" max="6928" width="13.28515625" style="203" customWidth="1"/>
    <col min="6929" max="6929" width="8.7109375" style="203" customWidth="1"/>
    <col min="6930" max="6930" width="13.28515625" style="203" customWidth="1"/>
    <col min="6931" max="7169" width="9.140625" style="203"/>
    <col min="7170" max="7170" width="17.28515625" style="203" customWidth="1"/>
    <col min="7171" max="7171" width="12.5703125" style="203" customWidth="1"/>
    <col min="7172" max="7172" width="13" style="203" customWidth="1"/>
    <col min="7173" max="7173" width="13.42578125" style="203" customWidth="1"/>
    <col min="7174" max="7174" width="19.5703125" style="203" customWidth="1"/>
    <col min="7175" max="7175" width="17.42578125" style="203" customWidth="1"/>
    <col min="7176" max="7176" width="19.5703125" style="203" customWidth="1"/>
    <col min="7177" max="7177" width="15.85546875" style="203" customWidth="1"/>
    <col min="7178" max="7178" width="11.42578125" style="203" customWidth="1"/>
    <col min="7179" max="7181" width="0" style="203" hidden="1" customWidth="1"/>
    <col min="7182" max="7182" width="14.42578125" style="203" customWidth="1"/>
    <col min="7183" max="7183" width="8.7109375" style="203" customWidth="1"/>
    <col min="7184" max="7184" width="13.28515625" style="203" customWidth="1"/>
    <col min="7185" max="7185" width="8.7109375" style="203" customWidth="1"/>
    <col min="7186" max="7186" width="13.28515625" style="203" customWidth="1"/>
    <col min="7187" max="7425" width="9.140625" style="203"/>
    <col min="7426" max="7426" width="17.28515625" style="203" customWidth="1"/>
    <col min="7427" max="7427" width="12.5703125" style="203" customWidth="1"/>
    <col min="7428" max="7428" width="13" style="203" customWidth="1"/>
    <col min="7429" max="7429" width="13.42578125" style="203" customWidth="1"/>
    <col min="7430" max="7430" width="19.5703125" style="203" customWidth="1"/>
    <col min="7431" max="7431" width="17.42578125" style="203" customWidth="1"/>
    <col min="7432" max="7432" width="19.5703125" style="203" customWidth="1"/>
    <col min="7433" max="7433" width="15.85546875" style="203" customWidth="1"/>
    <col min="7434" max="7434" width="11.42578125" style="203" customWidth="1"/>
    <col min="7435" max="7437" width="0" style="203" hidden="1" customWidth="1"/>
    <col min="7438" max="7438" width="14.42578125" style="203" customWidth="1"/>
    <col min="7439" max="7439" width="8.7109375" style="203" customWidth="1"/>
    <col min="7440" max="7440" width="13.28515625" style="203" customWidth="1"/>
    <col min="7441" max="7441" width="8.7109375" style="203" customWidth="1"/>
    <col min="7442" max="7442" width="13.28515625" style="203" customWidth="1"/>
    <col min="7443" max="7681" width="9.140625" style="203"/>
    <col min="7682" max="7682" width="17.28515625" style="203" customWidth="1"/>
    <col min="7683" max="7683" width="12.5703125" style="203" customWidth="1"/>
    <col min="7684" max="7684" width="13" style="203" customWidth="1"/>
    <col min="7685" max="7685" width="13.42578125" style="203" customWidth="1"/>
    <col min="7686" max="7686" width="19.5703125" style="203" customWidth="1"/>
    <col min="7687" max="7687" width="17.42578125" style="203" customWidth="1"/>
    <col min="7688" max="7688" width="19.5703125" style="203" customWidth="1"/>
    <col min="7689" max="7689" width="15.85546875" style="203" customWidth="1"/>
    <col min="7690" max="7690" width="11.42578125" style="203" customWidth="1"/>
    <col min="7691" max="7693" width="0" style="203" hidden="1" customWidth="1"/>
    <col min="7694" max="7694" width="14.42578125" style="203" customWidth="1"/>
    <col min="7695" max="7695" width="8.7109375" style="203" customWidth="1"/>
    <col min="7696" max="7696" width="13.28515625" style="203" customWidth="1"/>
    <col min="7697" max="7697" width="8.7109375" style="203" customWidth="1"/>
    <col min="7698" max="7698" width="13.28515625" style="203" customWidth="1"/>
    <col min="7699" max="7937" width="9.140625" style="203"/>
    <col min="7938" max="7938" width="17.28515625" style="203" customWidth="1"/>
    <col min="7939" max="7939" width="12.5703125" style="203" customWidth="1"/>
    <col min="7940" max="7940" width="13" style="203" customWidth="1"/>
    <col min="7941" max="7941" width="13.42578125" style="203" customWidth="1"/>
    <col min="7942" max="7942" width="19.5703125" style="203" customWidth="1"/>
    <col min="7943" max="7943" width="17.42578125" style="203" customWidth="1"/>
    <col min="7944" max="7944" width="19.5703125" style="203" customWidth="1"/>
    <col min="7945" max="7945" width="15.85546875" style="203" customWidth="1"/>
    <col min="7946" max="7946" width="11.42578125" style="203" customWidth="1"/>
    <col min="7947" max="7949" width="0" style="203" hidden="1" customWidth="1"/>
    <col min="7950" max="7950" width="14.42578125" style="203" customWidth="1"/>
    <col min="7951" max="7951" width="8.7109375" style="203" customWidth="1"/>
    <col min="7952" max="7952" width="13.28515625" style="203" customWidth="1"/>
    <col min="7953" max="7953" width="8.7109375" style="203" customWidth="1"/>
    <col min="7954" max="7954" width="13.28515625" style="203" customWidth="1"/>
    <col min="7955" max="8193" width="9.140625" style="203"/>
    <col min="8194" max="8194" width="17.28515625" style="203" customWidth="1"/>
    <col min="8195" max="8195" width="12.5703125" style="203" customWidth="1"/>
    <col min="8196" max="8196" width="13" style="203" customWidth="1"/>
    <col min="8197" max="8197" width="13.42578125" style="203" customWidth="1"/>
    <col min="8198" max="8198" width="19.5703125" style="203" customWidth="1"/>
    <col min="8199" max="8199" width="17.42578125" style="203" customWidth="1"/>
    <col min="8200" max="8200" width="19.5703125" style="203" customWidth="1"/>
    <col min="8201" max="8201" width="15.85546875" style="203" customWidth="1"/>
    <col min="8202" max="8202" width="11.42578125" style="203" customWidth="1"/>
    <col min="8203" max="8205" width="0" style="203" hidden="1" customWidth="1"/>
    <col min="8206" max="8206" width="14.42578125" style="203" customWidth="1"/>
    <col min="8207" max="8207" width="8.7109375" style="203" customWidth="1"/>
    <col min="8208" max="8208" width="13.28515625" style="203" customWidth="1"/>
    <col min="8209" max="8209" width="8.7109375" style="203" customWidth="1"/>
    <col min="8210" max="8210" width="13.28515625" style="203" customWidth="1"/>
    <col min="8211" max="8449" width="9.140625" style="203"/>
    <col min="8450" max="8450" width="17.28515625" style="203" customWidth="1"/>
    <col min="8451" max="8451" width="12.5703125" style="203" customWidth="1"/>
    <col min="8452" max="8452" width="13" style="203" customWidth="1"/>
    <col min="8453" max="8453" width="13.42578125" style="203" customWidth="1"/>
    <col min="8454" max="8454" width="19.5703125" style="203" customWidth="1"/>
    <col min="8455" max="8455" width="17.42578125" style="203" customWidth="1"/>
    <col min="8456" max="8456" width="19.5703125" style="203" customWidth="1"/>
    <col min="8457" max="8457" width="15.85546875" style="203" customWidth="1"/>
    <col min="8458" max="8458" width="11.42578125" style="203" customWidth="1"/>
    <col min="8459" max="8461" width="0" style="203" hidden="1" customWidth="1"/>
    <col min="8462" max="8462" width="14.42578125" style="203" customWidth="1"/>
    <col min="8463" max="8463" width="8.7109375" style="203" customWidth="1"/>
    <col min="8464" max="8464" width="13.28515625" style="203" customWidth="1"/>
    <col min="8465" max="8465" width="8.7109375" style="203" customWidth="1"/>
    <col min="8466" max="8466" width="13.28515625" style="203" customWidth="1"/>
    <col min="8467" max="8705" width="9.140625" style="203"/>
    <col min="8706" max="8706" width="17.28515625" style="203" customWidth="1"/>
    <col min="8707" max="8707" width="12.5703125" style="203" customWidth="1"/>
    <col min="8708" max="8708" width="13" style="203" customWidth="1"/>
    <col min="8709" max="8709" width="13.42578125" style="203" customWidth="1"/>
    <col min="8710" max="8710" width="19.5703125" style="203" customWidth="1"/>
    <col min="8711" max="8711" width="17.42578125" style="203" customWidth="1"/>
    <col min="8712" max="8712" width="19.5703125" style="203" customWidth="1"/>
    <col min="8713" max="8713" width="15.85546875" style="203" customWidth="1"/>
    <col min="8714" max="8714" width="11.42578125" style="203" customWidth="1"/>
    <col min="8715" max="8717" width="0" style="203" hidden="1" customWidth="1"/>
    <col min="8718" max="8718" width="14.42578125" style="203" customWidth="1"/>
    <col min="8719" max="8719" width="8.7109375" style="203" customWidth="1"/>
    <col min="8720" max="8720" width="13.28515625" style="203" customWidth="1"/>
    <col min="8721" max="8721" width="8.7109375" style="203" customWidth="1"/>
    <col min="8722" max="8722" width="13.28515625" style="203" customWidth="1"/>
    <col min="8723" max="8961" width="9.140625" style="203"/>
    <col min="8962" max="8962" width="17.28515625" style="203" customWidth="1"/>
    <col min="8963" max="8963" width="12.5703125" style="203" customWidth="1"/>
    <col min="8964" max="8964" width="13" style="203" customWidth="1"/>
    <col min="8965" max="8965" width="13.42578125" style="203" customWidth="1"/>
    <col min="8966" max="8966" width="19.5703125" style="203" customWidth="1"/>
    <col min="8967" max="8967" width="17.42578125" style="203" customWidth="1"/>
    <col min="8968" max="8968" width="19.5703125" style="203" customWidth="1"/>
    <col min="8969" max="8969" width="15.85546875" style="203" customWidth="1"/>
    <col min="8970" max="8970" width="11.42578125" style="203" customWidth="1"/>
    <col min="8971" max="8973" width="0" style="203" hidden="1" customWidth="1"/>
    <col min="8974" max="8974" width="14.42578125" style="203" customWidth="1"/>
    <col min="8975" max="8975" width="8.7109375" style="203" customWidth="1"/>
    <col min="8976" max="8976" width="13.28515625" style="203" customWidth="1"/>
    <col min="8977" max="8977" width="8.7109375" style="203" customWidth="1"/>
    <col min="8978" max="8978" width="13.28515625" style="203" customWidth="1"/>
    <col min="8979" max="9217" width="9.140625" style="203"/>
    <col min="9218" max="9218" width="17.28515625" style="203" customWidth="1"/>
    <col min="9219" max="9219" width="12.5703125" style="203" customWidth="1"/>
    <col min="9220" max="9220" width="13" style="203" customWidth="1"/>
    <col min="9221" max="9221" width="13.42578125" style="203" customWidth="1"/>
    <col min="9222" max="9222" width="19.5703125" style="203" customWidth="1"/>
    <col min="9223" max="9223" width="17.42578125" style="203" customWidth="1"/>
    <col min="9224" max="9224" width="19.5703125" style="203" customWidth="1"/>
    <col min="9225" max="9225" width="15.85546875" style="203" customWidth="1"/>
    <col min="9226" max="9226" width="11.42578125" style="203" customWidth="1"/>
    <col min="9227" max="9229" width="0" style="203" hidden="1" customWidth="1"/>
    <col min="9230" max="9230" width="14.42578125" style="203" customWidth="1"/>
    <col min="9231" max="9231" width="8.7109375" style="203" customWidth="1"/>
    <col min="9232" max="9232" width="13.28515625" style="203" customWidth="1"/>
    <col min="9233" max="9233" width="8.7109375" style="203" customWidth="1"/>
    <col min="9234" max="9234" width="13.28515625" style="203" customWidth="1"/>
    <col min="9235" max="9473" width="9.140625" style="203"/>
    <col min="9474" max="9474" width="17.28515625" style="203" customWidth="1"/>
    <col min="9475" max="9475" width="12.5703125" style="203" customWidth="1"/>
    <col min="9476" max="9476" width="13" style="203" customWidth="1"/>
    <col min="9477" max="9477" width="13.42578125" style="203" customWidth="1"/>
    <col min="9478" max="9478" width="19.5703125" style="203" customWidth="1"/>
    <col min="9479" max="9479" width="17.42578125" style="203" customWidth="1"/>
    <col min="9480" max="9480" width="19.5703125" style="203" customWidth="1"/>
    <col min="9481" max="9481" width="15.85546875" style="203" customWidth="1"/>
    <col min="9482" max="9482" width="11.42578125" style="203" customWidth="1"/>
    <col min="9483" max="9485" width="0" style="203" hidden="1" customWidth="1"/>
    <col min="9486" max="9486" width="14.42578125" style="203" customWidth="1"/>
    <col min="9487" max="9487" width="8.7109375" style="203" customWidth="1"/>
    <col min="9488" max="9488" width="13.28515625" style="203" customWidth="1"/>
    <col min="9489" max="9489" width="8.7109375" style="203" customWidth="1"/>
    <col min="9490" max="9490" width="13.28515625" style="203" customWidth="1"/>
    <col min="9491" max="9729" width="9.140625" style="203"/>
    <col min="9730" max="9730" width="17.28515625" style="203" customWidth="1"/>
    <col min="9731" max="9731" width="12.5703125" style="203" customWidth="1"/>
    <col min="9732" max="9732" width="13" style="203" customWidth="1"/>
    <col min="9733" max="9733" width="13.42578125" style="203" customWidth="1"/>
    <col min="9734" max="9734" width="19.5703125" style="203" customWidth="1"/>
    <col min="9735" max="9735" width="17.42578125" style="203" customWidth="1"/>
    <col min="9736" max="9736" width="19.5703125" style="203" customWidth="1"/>
    <col min="9737" max="9737" width="15.85546875" style="203" customWidth="1"/>
    <col min="9738" max="9738" width="11.42578125" style="203" customWidth="1"/>
    <col min="9739" max="9741" width="0" style="203" hidden="1" customWidth="1"/>
    <col min="9742" max="9742" width="14.42578125" style="203" customWidth="1"/>
    <col min="9743" max="9743" width="8.7109375" style="203" customWidth="1"/>
    <col min="9744" max="9744" width="13.28515625" style="203" customWidth="1"/>
    <col min="9745" max="9745" width="8.7109375" style="203" customWidth="1"/>
    <col min="9746" max="9746" width="13.28515625" style="203" customWidth="1"/>
    <col min="9747" max="9985" width="9.140625" style="203"/>
    <col min="9986" max="9986" width="17.28515625" style="203" customWidth="1"/>
    <col min="9987" max="9987" width="12.5703125" style="203" customWidth="1"/>
    <col min="9988" max="9988" width="13" style="203" customWidth="1"/>
    <col min="9989" max="9989" width="13.42578125" style="203" customWidth="1"/>
    <col min="9990" max="9990" width="19.5703125" style="203" customWidth="1"/>
    <col min="9991" max="9991" width="17.42578125" style="203" customWidth="1"/>
    <col min="9992" max="9992" width="19.5703125" style="203" customWidth="1"/>
    <col min="9993" max="9993" width="15.85546875" style="203" customWidth="1"/>
    <col min="9994" max="9994" width="11.42578125" style="203" customWidth="1"/>
    <col min="9995" max="9997" width="0" style="203" hidden="1" customWidth="1"/>
    <col min="9998" max="9998" width="14.42578125" style="203" customWidth="1"/>
    <col min="9999" max="9999" width="8.7109375" style="203" customWidth="1"/>
    <col min="10000" max="10000" width="13.28515625" style="203" customWidth="1"/>
    <col min="10001" max="10001" width="8.7109375" style="203" customWidth="1"/>
    <col min="10002" max="10002" width="13.28515625" style="203" customWidth="1"/>
    <col min="10003" max="10241" width="9.140625" style="203"/>
    <col min="10242" max="10242" width="17.28515625" style="203" customWidth="1"/>
    <col min="10243" max="10243" width="12.5703125" style="203" customWidth="1"/>
    <col min="10244" max="10244" width="13" style="203" customWidth="1"/>
    <col min="10245" max="10245" width="13.42578125" style="203" customWidth="1"/>
    <col min="10246" max="10246" width="19.5703125" style="203" customWidth="1"/>
    <col min="10247" max="10247" width="17.42578125" style="203" customWidth="1"/>
    <col min="10248" max="10248" width="19.5703125" style="203" customWidth="1"/>
    <col min="10249" max="10249" width="15.85546875" style="203" customWidth="1"/>
    <col min="10250" max="10250" width="11.42578125" style="203" customWidth="1"/>
    <col min="10251" max="10253" width="0" style="203" hidden="1" customWidth="1"/>
    <col min="10254" max="10254" width="14.42578125" style="203" customWidth="1"/>
    <col min="10255" max="10255" width="8.7109375" style="203" customWidth="1"/>
    <col min="10256" max="10256" width="13.28515625" style="203" customWidth="1"/>
    <col min="10257" max="10257" width="8.7109375" style="203" customWidth="1"/>
    <col min="10258" max="10258" width="13.28515625" style="203" customWidth="1"/>
    <col min="10259" max="10497" width="9.140625" style="203"/>
    <col min="10498" max="10498" width="17.28515625" style="203" customWidth="1"/>
    <col min="10499" max="10499" width="12.5703125" style="203" customWidth="1"/>
    <col min="10500" max="10500" width="13" style="203" customWidth="1"/>
    <col min="10501" max="10501" width="13.42578125" style="203" customWidth="1"/>
    <col min="10502" max="10502" width="19.5703125" style="203" customWidth="1"/>
    <col min="10503" max="10503" width="17.42578125" style="203" customWidth="1"/>
    <col min="10504" max="10504" width="19.5703125" style="203" customWidth="1"/>
    <col min="10505" max="10505" width="15.85546875" style="203" customWidth="1"/>
    <col min="10506" max="10506" width="11.42578125" style="203" customWidth="1"/>
    <col min="10507" max="10509" width="0" style="203" hidden="1" customWidth="1"/>
    <col min="10510" max="10510" width="14.42578125" style="203" customWidth="1"/>
    <col min="10511" max="10511" width="8.7109375" style="203" customWidth="1"/>
    <col min="10512" max="10512" width="13.28515625" style="203" customWidth="1"/>
    <col min="10513" max="10513" width="8.7109375" style="203" customWidth="1"/>
    <col min="10514" max="10514" width="13.28515625" style="203" customWidth="1"/>
    <col min="10515" max="10753" width="9.140625" style="203"/>
    <col min="10754" max="10754" width="17.28515625" style="203" customWidth="1"/>
    <col min="10755" max="10755" width="12.5703125" style="203" customWidth="1"/>
    <col min="10756" max="10756" width="13" style="203" customWidth="1"/>
    <col min="10757" max="10757" width="13.42578125" style="203" customWidth="1"/>
    <col min="10758" max="10758" width="19.5703125" style="203" customWidth="1"/>
    <col min="10759" max="10759" width="17.42578125" style="203" customWidth="1"/>
    <col min="10760" max="10760" width="19.5703125" style="203" customWidth="1"/>
    <col min="10761" max="10761" width="15.85546875" style="203" customWidth="1"/>
    <col min="10762" max="10762" width="11.42578125" style="203" customWidth="1"/>
    <col min="10763" max="10765" width="0" style="203" hidden="1" customWidth="1"/>
    <col min="10766" max="10766" width="14.42578125" style="203" customWidth="1"/>
    <col min="10767" max="10767" width="8.7109375" style="203" customWidth="1"/>
    <col min="10768" max="10768" width="13.28515625" style="203" customWidth="1"/>
    <col min="10769" max="10769" width="8.7109375" style="203" customWidth="1"/>
    <col min="10770" max="10770" width="13.28515625" style="203" customWidth="1"/>
    <col min="10771" max="11009" width="9.140625" style="203"/>
    <col min="11010" max="11010" width="17.28515625" style="203" customWidth="1"/>
    <col min="11011" max="11011" width="12.5703125" style="203" customWidth="1"/>
    <col min="11012" max="11012" width="13" style="203" customWidth="1"/>
    <col min="11013" max="11013" width="13.42578125" style="203" customWidth="1"/>
    <col min="11014" max="11014" width="19.5703125" style="203" customWidth="1"/>
    <col min="11015" max="11015" width="17.42578125" style="203" customWidth="1"/>
    <col min="11016" max="11016" width="19.5703125" style="203" customWidth="1"/>
    <col min="11017" max="11017" width="15.85546875" style="203" customWidth="1"/>
    <col min="11018" max="11018" width="11.42578125" style="203" customWidth="1"/>
    <col min="11019" max="11021" width="0" style="203" hidden="1" customWidth="1"/>
    <col min="11022" max="11022" width="14.42578125" style="203" customWidth="1"/>
    <col min="11023" max="11023" width="8.7109375" style="203" customWidth="1"/>
    <col min="11024" max="11024" width="13.28515625" style="203" customWidth="1"/>
    <col min="11025" max="11025" width="8.7109375" style="203" customWidth="1"/>
    <col min="11026" max="11026" width="13.28515625" style="203" customWidth="1"/>
    <col min="11027" max="11265" width="9.140625" style="203"/>
    <col min="11266" max="11266" width="17.28515625" style="203" customWidth="1"/>
    <col min="11267" max="11267" width="12.5703125" style="203" customWidth="1"/>
    <col min="11268" max="11268" width="13" style="203" customWidth="1"/>
    <col min="11269" max="11269" width="13.42578125" style="203" customWidth="1"/>
    <col min="11270" max="11270" width="19.5703125" style="203" customWidth="1"/>
    <col min="11271" max="11271" width="17.42578125" style="203" customWidth="1"/>
    <col min="11272" max="11272" width="19.5703125" style="203" customWidth="1"/>
    <col min="11273" max="11273" width="15.85546875" style="203" customWidth="1"/>
    <col min="11274" max="11274" width="11.42578125" style="203" customWidth="1"/>
    <col min="11275" max="11277" width="0" style="203" hidden="1" customWidth="1"/>
    <col min="11278" max="11278" width="14.42578125" style="203" customWidth="1"/>
    <col min="11279" max="11279" width="8.7109375" style="203" customWidth="1"/>
    <col min="11280" max="11280" width="13.28515625" style="203" customWidth="1"/>
    <col min="11281" max="11281" width="8.7109375" style="203" customWidth="1"/>
    <col min="11282" max="11282" width="13.28515625" style="203" customWidth="1"/>
    <col min="11283" max="11521" width="9.140625" style="203"/>
    <col min="11522" max="11522" width="17.28515625" style="203" customWidth="1"/>
    <col min="11523" max="11523" width="12.5703125" style="203" customWidth="1"/>
    <col min="11524" max="11524" width="13" style="203" customWidth="1"/>
    <col min="11525" max="11525" width="13.42578125" style="203" customWidth="1"/>
    <col min="11526" max="11526" width="19.5703125" style="203" customWidth="1"/>
    <col min="11527" max="11527" width="17.42578125" style="203" customWidth="1"/>
    <col min="11528" max="11528" width="19.5703125" style="203" customWidth="1"/>
    <col min="11529" max="11529" width="15.85546875" style="203" customWidth="1"/>
    <col min="11530" max="11530" width="11.42578125" style="203" customWidth="1"/>
    <col min="11531" max="11533" width="0" style="203" hidden="1" customWidth="1"/>
    <col min="11534" max="11534" width="14.42578125" style="203" customWidth="1"/>
    <col min="11535" max="11535" width="8.7109375" style="203" customWidth="1"/>
    <col min="11536" max="11536" width="13.28515625" style="203" customWidth="1"/>
    <col min="11537" max="11537" width="8.7109375" style="203" customWidth="1"/>
    <col min="11538" max="11538" width="13.28515625" style="203" customWidth="1"/>
    <col min="11539" max="11777" width="9.140625" style="203"/>
    <col min="11778" max="11778" width="17.28515625" style="203" customWidth="1"/>
    <col min="11779" max="11779" width="12.5703125" style="203" customWidth="1"/>
    <col min="11780" max="11780" width="13" style="203" customWidth="1"/>
    <col min="11781" max="11781" width="13.42578125" style="203" customWidth="1"/>
    <col min="11782" max="11782" width="19.5703125" style="203" customWidth="1"/>
    <col min="11783" max="11783" width="17.42578125" style="203" customWidth="1"/>
    <col min="11784" max="11784" width="19.5703125" style="203" customWidth="1"/>
    <col min="11785" max="11785" width="15.85546875" style="203" customWidth="1"/>
    <col min="11786" max="11786" width="11.42578125" style="203" customWidth="1"/>
    <col min="11787" max="11789" width="0" style="203" hidden="1" customWidth="1"/>
    <col min="11790" max="11790" width="14.42578125" style="203" customWidth="1"/>
    <col min="11791" max="11791" width="8.7109375" style="203" customWidth="1"/>
    <col min="11792" max="11792" width="13.28515625" style="203" customWidth="1"/>
    <col min="11793" max="11793" width="8.7109375" style="203" customWidth="1"/>
    <col min="11794" max="11794" width="13.28515625" style="203" customWidth="1"/>
    <col min="11795" max="12033" width="9.140625" style="203"/>
    <col min="12034" max="12034" width="17.28515625" style="203" customWidth="1"/>
    <col min="12035" max="12035" width="12.5703125" style="203" customWidth="1"/>
    <col min="12036" max="12036" width="13" style="203" customWidth="1"/>
    <col min="12037" max="12037" width="13.42578125" style="203" customWidth="1"/>
    <col min="12038" max="12038" width="19.5703125" style="203" customWidth="1"/>
    <col min="12039" max="12039" width="17.42578125" style="203" customWidth="1"/>
    <col min="12040" max="12040" width="19.5703125" style="203" customWidth="1"/>
    <col min="12041" max="12041" width="15.85546875" style="203" customWidth="1"/>
    <col min="12042" max="12042" width="11.42578125" style="203" customWidth="1"/>
    <col min="12043" max="12045" width="0" style="203" hidden="1" customWidth="1"/>
    <col min="12046" max="12046" width="14.42578125" style="203" customWidth="1"/>
    <col min="12047" max="12047" width="8.7109375" style="203" customWidth="1"/>
    <col min="12048" max="12048" width="13.28515625" style="203" customWidth="1"/>
    <col min="12049" max="12049" width="8.7109375" style="203" customWidth="1"/>
    <col min="12050" max="12050" width="13.28515625" style="203" customWidth="1"/>
    <col min="12051" max="12289" width="9.140625" style="203"/>
    <col min="12290" max="12290" width="17.28515625" style="203" customWidth="1"/>
    <col min="12291" max="12291" width="12.5703125" style="203" customWidth="1"/>
    <col min="12292" max="12292" width="13" style="203" customWidth="1"/>
    <col min="12293" max="12293" width="13.42578125" style="203" customWidth="1"/>
    <col min="12294" max="12294" width="19.5703125" style="203" customWidth="1"/>
    <col min="12295" max="12295" width="17.42578125" style="203" customWidth="1"/>
    <col min="12296" max="12296" width="19.5703125" style="203" customWidth="1"/>
    <col min="12297" max="12297" width="15.85546875" style="203" customWidth="1"/>
    <col min="12298" max="12298" width="11.42578125" style="203" customWidth="1"/>
    <col min="12299" max="12301" width="0" style="203" hidden="1" customWidth="1"/>
    <col min="12302" max="12302" width="14.42578125" style="203" customWidth="1"/>
    <col min="12303" max="12303" width="8.7109375" style="203" customWidth="1"/>
    <col min="12304" max="12304" width="13.28515625" style="203" customWidth="1"/>
    <col min="12305" max="12305" width="8.7109375" style="203" customWidth="1"/>
    <col min="12306" max="12306" width="13.28515625" style="203" customWidth="1"/>
    <col min="12307" max="12545" width="9.140625" style="203"/>
    <col min="12546" max="12546" width="17.28515625" style="203" customWidth="1"/>
    <col min="12547" max="12547" width="12.5703125" style="203" customWidth="1"/>
    <col min="12548" max="12548" width="13" style="203" customWidth="1"/>
    <col min="12549" max="12549" width="13.42578125" style="203" customWidth="1"/>
    <col min="12550" max="12550" width="19.5703125" style="203" customWidth="1"/>
    <col min="12551" max="12551" width="17.42578125" style="203" customWidth="1"/>
    <col min="12552" max="12552" width="19.5703125" style="203" customWidth="1"/>
    <col min="12553" max="12553" width="15.85546875" style="203" customWidth="1"/>
    <col min="12554" max="12554" width="11.42578125" style="203" customWidth="1"/>
    <col min="12555" max="12557" width="0" style="203" hidden="1" customWidth="1"/>
    <col min="12558" max="12558" width="14.42578125" style="203" customWidth="1"/>
    <col min="12559" max="12559" width="8.7109375" style="203" customWidth="1"/>
    <col min="12560" max="12560" width="13.28515625" style="203" customWidth="1"/>
    <col min="12561" max="12561" width="8.7109375" style="203" customWidth="1"/>
    <col min="12562" max="12562" width="13.28515625" style="203" customWidth="1"/>
    <col min="12563" max="12801" width="9.140625" style="203"/>
    <col min="12802" max="12802" width="17.28515625" style="203" customWidth="1"/>
    <col min="12803" max="12803" width="12.5703125" style="203" customWidth="1"/>
    <col min="12804" max="12804" width="13" style="203" customWidth="1"/>
    <col min="12805" max="12805" width="13.42578125" style="203" customWidth="1"/>
    <col min="12806" max="12806" width="19.5703125" style="203" customWidth="1"/>
    <col min="12807" max="12807" width="17.42578125" style="203" customWidth="1"/>
    <col min="12808" max="12808" width="19.5703125" style="203" customWidth="1"/>
    <col min="12809" max="12809" width="15.85546875" style="203" customWidth="1"/>
    <col min="12810" max="12810" width="11.42578125" style="203" customWidth="1"/>
    <col min="12811" max="12813" width="0" style="203" hidden="1" customWidth="1"/>
    <col min="12814" max="12814" width="14.42578125" style="203" customWidth="1"/>
    <col min="12815" max="12815" width="8.7109375" style="203" customWidth="1"/>
    <col min="12816" max="12816" width="13.28515625" style="203" customWidth="1"/>
    <col min="12817" max="12817" width="8.7109375" style="203" customWidth="1"/>
    <col min="12818" max="12818" width="13.28515625" style="203" customWidth="1"/>
    <col min="12819" max="13057" width="9.140625" style="203"/>
    <col min="13058" max="13058" width="17.28515625" style="203" customWidth="1"/>
    <col min="13059" max="13059" width="12.5703125" style="203" customWidth="1"/>
    <col min="13060" max="13060" width="13" style="203" customWidth="1"/>
    <col min="13061" max="13061" width="13.42578125" style="203" customWidth="1"/>
    <col min="13062" max="13062" width="19.5703125" style="203" customWidth="1"/>
    <col min="13063" max="13063" width="17.42578125" style="203" customWidth="1"/>
    <col min="13064" max="13064" width="19.5703125" style="203" customWidth="1"/>
    <col min="13065" max="13065" width="15.85546875" style="203" customWidth="1"/>
    <col min="13066" max="13066" width="11.42578125" style="203" customWidth="1"/>
    <col min="13067" max="13069" width="0" style="203" hidden="1" customWidth="1"/>
    <col min="13070" max="13070" width="14.42578125" style="203" customWidth="1"/>
    <col min="13071" max="13071" width="8.7109375" style="203" customWidth="1"/>
    <col min="13072" max="13072" width="13.28515625" style="203" customWidth="1"/>
    <col min="13073" max="13073" width="8.7109375" style="203" customWidth="1"/>
    <col min="13074" max="13074" width="13.28515625" style="203" customWidth="1"/>
    <col min="13075" max="13313" width="9.140625" style="203"/>
    <col min="13314" max="13314" width="17.28515625" style="203" customWidth="1"/>
    <col min="13315" max="13315" width="12.5703125" style="203" customWidth="1"/>
    <col min="13316" max="13316" width="13" style="203" customWidth="1"/>
    <col min="13317" max="13317" width="13.42578125" style="203" customWidth="1"/>
    <col min="13318" max="13318" width="19.5703125" style="203" customWidth="1"/>
    <col min="13319" max="13319" width="17.42578125" style="203" customWidth="1"/>
    <col min="13320" max="13320" width="19.5703125" style="203" customWidth="1"/>
    <col min="13321" max="13321" width="15.85546875" style="203" customWidth="1"/>
    <col min="13322" max="13322" width="11.42578125" style="203" customWidth="1"/>
    <col min="13323" max="13325" width="0" style="203" hidden="1" customWidth="1"/>
    <col min="13326" max="13326" width="14.42578125" style="203" customWidth="1"/>
    <col min="13327" max="13327" width="8.7109375" style="203" customWidth="1"/>
    <col min="13328" max="13328" width="13.28515625" style="203" customWidth="1"/>
    <col min="13329" max="13329" width="8.7109375" style="203" customWidth="1"/>
    <col min="13330" max="13330" width="13.28515625" style="203" customWidth="1"/>
    <col min="13331" max="13569" width="9.140625" style="203"/>
    <col min="13570" max="13570" width="17.28515625" style="203" customWidth="1"/>
    <col min="13571" max="13571" width="12.5703125" style="203" customWidth="1"/>
    <col min="13572" max="13572" width="13" style="203" customWidth="1"/>
    <col min="13573" max="13573" width="13.42578125" style="203" customWidth="1"/>
    <col min="13574" max="13574" width="19.5703125" style="203" customWidth="1"/>
    <col min="13575" max="13575" width="17.42578125" style="203" customWidth="1"/>
    <col min="13576" max="13576" width="19.5703125" style="203" customWidth="1"/>
    <col min="13577" max="13577" width="15.85546875" style="203" customWidth="1"/>
    <col min="13578" max="13578" width="11.42578125" style="203" customWidth="1"/>
    <col min="13579" max="13581" width="0" style="203" hidden="1" customWidth="1"/>
    <col min="13582" max="13582" width="14.42578125" style="203" customWidth="1"/>
    <col min="13583" max="13583" width="8.7109375" style="203" customWidth="1"/>
    <col min="13584" max="13584" width="13.28515625" style="203" customWidth="1"/>
    <col min="13585" max="13585" width="8.7109375" style="203" customWidth="1"/>
    <col min="13586" max="13586" width="13.28515625" style="203" customWidth="1"/>
    <col min="13587" max="13825" width="9.140625" style="203"/>
    <col min="13826" max="13826" width="17.28515625" style="203" customWidth="1"/>
    <col min="13827" max="13827" width="12.5703125" style="203" customWidth="1"/>
    <col min="13828" max="13828" width="13" style="203" customWidth="1"/>
    <col min="13829" max="13829" width="13.42578125" style="203" customWidth="1"/>
    <col min="13830" max="13830" width="19.5703125" style="203" customWidth="1"/>
    <col min="13831" max="13831" width="17.42578125" style="203" customWidth="1"/>
    <col min="13832" max="13832" width="19.5703125" style="203" customWidth="1"/>
    <col min="13833" max="13833" width="15.85546875" style="203" customWidth="1"/>
    <col min="13834" max="13834" width="11.42578125" style="203" customWidth="1"/>
    <col min="13835" max="13837" width="0" style="203" hidden="1" customWidth="1"/>
    <col min="13838" max="13838" width="14.42578125" style="203" customWidth="1"/>
    <col min="13839" max="13839" width="8.7109375" style="203" customWidth="1"/>
    <col min="13840" max="13840" width="13.28515625" style="203" customWidth="1"/>
    <col min="13841" max="13841" width="8.7109375" style="203" customWidth="1"/>
    <col min="13842" max="13842" width="13.28515625" style="203" customWidth="1"/>
    <col min="13843" max="14081" width="9.140625" style="203"/>
    <col min="14082" max="14082" width="17.28515625" style="203" customWidth="1"/>
    <col min="14083" max="14083" width="12.5703125" style="203" customWidth="1"/>
    <col min="14084" max="14084" width="13" style="203" customWidth="1"/>
    <col min="14085" max="14085" width="13.42578125" style="203" customWidth="1"/>
    <col min="14086" max="14086" width="19.5703125" style="203" customWidth="1"/>
    <col min="14087" max="14087" width="17.42578125" style="203" customWidth="1"/>
    <col min="14088" max="14088" width="19.5703125" style="203" customWidth="1"/>
    <col min="14089" max="14089" width="15.85546875" style="203" customWidth="1"/>
    <col min="14090" max="14090" width="11.42578125" style="203" customWidth="1"/>
    <col min="14091" max="14093" width="0" style="203" hidden="1" customWidth="1"/>
    <col min="14094" max="14094" width="14.42578125" style="203" customWidth="1"/>
    <col min="14095" max="14095" width="8.7109375" style="203" customWidth="1"/>
    <col min="14096" max="14096" width="13.28515625" style="203" customWidth="1"/>
    <col min="14097" max="14097" width="8.7109375" style="203" customWidth="1"/>
    <col min="14098" max="14098" width="13.28515625" style="203" customWidth="1"/>
    <col min="14099" max="14337" width="9.140625" style="203"/>
    <col min="14338" max="14338" width="17.28515625" style="203" customWidth="1"/>
    <col min="14339" max="14339" width="12.5703125" style="203" customWidth="1"/>
    <col min="14340" max="14340" width="13" style="203" customWidth="1"/>
    <col min="14341" max="14341" width="13.42578125" style="203" customWidth="1"/>
    <col min="14342" max="14342" width="19.5703125" style="203" customWidth="1"/>
    <col min="14343" max="14343" width="17.42578125" style="203" customWidth="1"/>
    <col min="14344" max="14344" width="19.5703125" style="203" customWidth="1"/>
    <col min="14345" max="14345" width="15.85546875" style="203" customWidth="1"/>
    <col min="14346" max="14346" width="11.42578125" style="203" customWidth="1"/>
    <col min="14347" max="14349" width="0" style="203" hidden="1" customWidth="1"/>
    <col min="14350" max="14350" width="14.42578125" style="203" customWidth="1"/>
    <col min="14351" max="14351" width="8.7109375" style="203" customWidth="1"/>
    <col min="14352" max="14352" width="13.28515625" style="203" customWidth="1"/>
    <col min="14353" max="14353" width="8.7109375" style="203" customWidth="1"/>
    <col min="14354" max="14354" width="13.28515625" style="203" customWidth="1"/>
    <col min="14355" max="14593" width="9.140625" style="203"/>
    <col min="14594" max="14594" width="17.28515625" style="203" customWidth="1"/>
    <col min="14595" max="14595" width="12.5703125" style="203" customWidth="1"/>
    <col min="14596" max="14596" width="13" style="203" customWidth="1"/>
    <col min="14597" max="14597" width="13.42578125" style="203" customWidth="1"/>
    <col min="14598" max="14598" width="19.5703125" style="203" customWidth="1"/>
    <col min="14599" max="14599" width="17.42578125" style="203" customWidth="1"/>
    <col min="14600" max="14600" width="19.5703125" style="203" customWidth="1"/>
    <col min="14601" max="14601" width="15.85546875" style="203" customWidth="1"/>
    <col min="14602" max="14602" width="11.42578125" style="203" customWidth="1"/>
    <col min="14603" max="14605" width="0" style="203" hidden="1" customWidth="1"/>
    <col min="14606" max="14606" width="14.42578125" style="203" customWidth="1"/>
    <col min="14607" max="14607" width="8.7109375" style="203" customWidth="1"/>
    <col min="14608" max="14608" width="13.28515625" style="203" customWidth="1"/>
    <col min="14609" max="14609" width="8.7109375" style="203" customWidth="1"/>
    <col min="14610" max="14610" width="13.28515625" style="203" customWidth="1"/>
    <col min="14611" max="14849" width="9.140625" style="203"/>
    <col min="14850" max="14850" width="17.28515625" style="203" customWidth="1"/>
    <col min="14851" max="14851" width="12.5703125" style="203" customWidth="1"/>
    <col min="14852" max="14852" width="13" style="203" customWidth="1"/>
    <col min="14853" max="14853" width="13.42578125" style="203" customWidth="1"/>
    <col min="14854" max="14854" width="19.5703125" style="203" customWidth="1"/>
    <col min="14855" max="14855" width="17.42578125" style="203" customWidth="1"/>
    <col min="14856" max="14856" width="19.5703125" style="203" customWidth="1"/>
    <col min="14857" max="14857" width="15.85546875" style="203" customWidth="1"/>
    <col min="14858" max="14858" width="11.42578125" style="203" customWidth="1"/>
    <col min="14859" max="14861" width="0" style="203" hidden="1" customWidth="1"/>
    <col min="14862" max="14862" width="14.42578125" style="203" customWidth="1"/>
    <col min="14863" max="14863" width="8.7109375" style="203" customWidth="1"/>
    <col min="14864" max="14864" width="13.28515625" style="203" customWidth="1"/>
    <col min="14865" max="14865" width="8.7109375" style="203" customWidth="1"/>
    <col min="14866" max="14866" width="13.28515625" style="203" customWidth="1"/>
    <col min="14867" max="15105" width="9.140625" style="203"/>
    <col min="15106" max="15106" width="17.28515625" style="203" customWidth="1"/>
    <col min="15107" max="15107" width="12.5703125" style="203" customWidth="1"/>
    <col min="15108" max="15108" width="13" style="203" customWidth="1"/>
    <col min="15109" max="15109" width="13.42578125" style="203" customWidth="1"/>
    <col min="15110" max="15110" width="19.5703125" style="203" customWidth="1"/>
    <col min="15111" max="15111" width="17.42578125" style="203" customWidth="1"/>
    <col min="15112" max="15112" width="19.5703125" style="203" customWidth="1"/>
    <col min="15113" max="15113" width="15.85546875" style="203" customWidth="1"/>
    <col min="15114" max="15114" width="11.42578125" style="203" customWidth="1"/>
    <col min="15115" max="15117" width="0" style="203" hidden="1" customWidth="1"/>
    <col min="15118" max="15118" width="14.42578125" style="203" customWidth="1"/>
    <col min="15119" max="15119" width="8.7109375" style="203" customWidth="1"/>
    <col min="15120" max="15120" width="13.28515625" style="203" customWidth="1"/>
    <col min="15121" max="15121" width="8.7109375" style="203" customWidth="1"/>
    <col min="15122" max="15122" width="13.28515625" style="203" customWidth="1"/>
    <col min="15123" max="15361" width="9.140625" style="203"/>
    <col min="15362" max="15362" width="17.28515625" style="203" customWidth="1"/>
    <col min="15363" max="15363" width="12.5703125" style="203" customWidth="1"/>
    <col min="15364" max="15364" width="13" style="203" customWidth="1"/>
    <col min="15365" max="15365" width="13.42578125" style="203" customWidth="1"/>
    <col min="15366" max="15366" width="19.5703125" style="203" customWidth="1"/>
    <col min="15367" max="15367" width="17.42578125" style="203" customWidth="1"/>
    <col min="15368" max="15368" width="19.5703125" style="203" customWidth="1"/>
    <col min="15369" max="15369" width="15.85546875" style="203" customWidth="1"/>
    <col min="15370" max="15370" width="11.42578125" style="203" customWidth="1"/>
    <col min="15371" max="15373" width="0" style="203" hidden="1" customWidth="1"/>
    <col min="15374" max="15374" width="14.42578125" style="203" customWidth="1"/>
    <col min="15375" max="15375" width="8.7109375" style="203" customWidth="1"/>
    <col min="15376" max="15376" width="13.28515625" style="203" customWidth="1"/>
    <col min="15377" max="15377" width="8.7109375" style="203" customWidth="1"/>
    <col min="15378" max="15378" width="13.28515625" style="203" customWidth="1"/>
    <col min="15379" max="15617" width="9.140625" style="203"/>
    <col min="15618" max="15618" width="17.28515625" style="203" customWidth="1"/>
    <col min="15619" max="15619" width="12.5703125" style="203" customWidth="1"/>
    <col min="15620" max="15620" width="13" style="203" customWidth="1"/>
    <col min="15621" max="15621" width="13.42578125" style="203" customWidth="1"/>
    <col min="15622" max="15622" width="19.5703125" style="203" customWidth="1"/>
    <col min="15623" max="15623" width="17.42578125" style="203" customWidth="1"/>
    <col min="15624" max="15624" width="19.5703125" style="203" customWidth="1"/>
    <col min="15625" max="15625" width="15.85546875" style="203" customWidth="1"/>
    <col min="15626" max="15626" width="11.42578125" style="203" customWidth="1"/>
    <col min="15627" max="15629" width="0" style="203" hidden="1" customWidth="1"/>
    <col min="15630" max="15630" width="14.42578125" style="203" customWidth="1"/>
    <col min="15631" max="15631" width="8.7109375" style="203" customWidth="1"/>
    <col min="15632" max="15632" width="13.28515625" style="203" customWidth="1"/>
    <col min="15633" max="15633" width="8.7109375" style="203" customWidth="1"/>
    <col min="15634" max="15634" width="13.28515625" style="203" customWidth="1"/>
    <col min="15635" max="15873" width="9.140625" style="203"/>
    <col min="15874" max="15874" width="17.28515625" style="203" customWidth="1"/>
    <col min="15875" max="15875" width="12.5703125" style="203" customWidth="1"/>
    <col min="15876" max="15876" width="13" style="203" customWidth="1"/>
    <col min="15877" max="15877" width="13.42578125" style="203" customWidth="1"/>
    <col min="15878" max="15878" width="19.5703125" style="203" customWidth="1"/>
    <col min="15879" max="15879" width="17.42578125" style="203" customWidth="1"/>
    <col min="15880" max="15880" width="19.5703125" style="203" customWidth="1"/>
    <col min="15881" max="15881" width="15.85546875" style="203" customWidth="1"/>
    <col min="15882" max="15882" width="11.42578125" style="203" customWidth="1"/>
    <col min="15883" max="15885" width="0" style="203" hidden="1" customWidth="1"/>
    <col min="15886" max="15886" width="14.42578125" style="203" customWidth="1"/>
    <col min="15887" max="15887" width="8.7109375" style="203" customWidth="1"/>
    <col min="15888" max="15888" width="13.28515625" style="203" customWidth="1"/>
    <col min="15889" max="15889" width="8.7109375" style="203" customWidth="1"/>
    <col min="15890" max="15890" width="13.28515625" style="203" customWidth="1"/>
    <col min="15891" max="16129" width="9.140625" style="203"/>
    <col min="16130" max="16130" width="17.28515625" style="203" customWidth="1"/>
    <col min="16131" max="16131" width="12.5703125" style="203" customWidth="1"/>
    <col min="16132" max="16132" width="13" style="203" customWidth="1"/>
    <col min="16133" max="16133" width="13.42578125" style="203" customWidth="1"/>
    <col min="16134" max="16134" width="19.5703125" style="203" customWidth="1"/>
    <col min="16135" max="16135" width="17.42578125" style="203" customWidth="1"/>
    <col min="16136" max="16136" width="19.5703125" style="203" customWidth="1"/>
    <col min="16137" max="16137" width="15.85546875" style="203" customWidth="1"/>
    <col min="16138" max="16138" width="11.42578125" style="203" customWidth="1"/>
    <col min="16139" max="16141" width="0" style="203" hidden="1" customWidth="1"/>
    <col min="16142" max="16142" width="14.42578125" style="203" customWidth="1"/>
    <col min="16143" max="16143" width="8.7109375" style="203" customWidth="1"/>
    <col min="16144" max="16144" width="13.28515625" style="203" customWidth="1"/>
    <col min="16145" max="16145" width="8.7109375" style="203" customWidth="1"/>
    <col min="16146" max="16146" width="13.28515625" style="203" customWidth="1"/>
    <col min="16147" max="16384" width="9.140625" style="203"/>
  </cols>
  <sheetData>
    <row r="2" spans="1:18" ht="21">
      <c r="A2" s="202" t="s">
        <v>0</v>
      </c>
    </row>
    <row r="3" spans="1:18">
      <c r="A3" s="204" t="str">
        <f>'[60]Air Bawah Tanah'!A3</f>
        <v>Bulan: Januari 2019</v>
      </c>
    </row>
    <row r="4" spans="1:18">
      <c r="K4" s="203" t="s">
        <v>1</v>
      </c>
      <c r="L4" s="203" t="s">
        <v>2</v>
      </c>
    </row>
    <row r="5" spans="1:18" ht="32.25" customHeight="1">
      <c r="A5" s="205" t="s">
        <v>3</v>
      </c>
      <c r="B5" s="205" t="s">
        <v>4</v>
      </c>
      <c r="C5" s="205" t="s">
        <v>5</v>
      </c>
      <c r="D5" s="205" t="s">
        <v>25</v>
      </c>
      <c r="E5" s="206" t="s">
        <v>54</v>
      </c>
      <c r="F5" s="207" t="s">
        <v>7</v>
      </c>
      <c r="G5" s="208" t="s">
        <v>8</v>
      </c>
      <c r="H5" s="206" t="s">
        <v>10</v>
      </c>
      <c r="I5" s="206" t="s">
        <v>56</v>
      </c>
      <c r="K5" s="209">
        <v>3400</v>
      </c>
      <c r="L5" s="209">
        <v>12000</v>
      </c>
    </row>
    <row r="6" spans="1:18" ht="24.95" customHeight="1">
      <c r="A6" s="210" t="s">
        <v>13</v>
      </c>
      <c r="B6" s="211">
        <v>7.6</v>
      </c>
      <c r="C6" s="212">
        <v>27</v>
      </c>
      <c r="D6" s="266">
        <f>E6*1000/2678400</f>
        <v>28.971963402803134</v>
      </c>
      <c r="E6" s="191">
        <v>77598.506778067924</v>
      </c>
      <c r="F6" s="17">
        <v>80900</v>
      </c>
      <c r="G6" s="18">
        <v>0</v>
      </c>
      <c r="H6" s="213">
        <f t="shared" ref="H6:H12" si="0">(F6*2490)+(G6*5500)</f>
        <v>201441000</v>
      </c>
      <c r="I6" s="214">
        <f t="shared" ref="I6:I11" si="1">H6/E6</f>
        <v>2595.9391277479367</v>
      </c>
      <c r="K6" s="209">
        <f t="shared" ref="K6:K12" si="2">F6*$K$5</f>
        <v>275060000</v>
      </c>
      <c r="L6" s="209">
        <f>G6*$L$5</f>
        <v>0</v>
      </c>
      <c r="M6" s="209">
        <f t="shared" ref="M6:M11" si="3">K6+L6</f>
        <v>275060000</v>
      </c>
    </row>
    <row r="7" spans="1:18" ht="24.95" customHeight="1">
      <c r="A7" s="210" t="s">
        <v>32</v>
      </c>
      <c r="B7" s="211">
        <v>8.1</v>
      </c>
      <c r="C7" s="212">
        <v>31.4</v>
      </c>
      <c r="D7" s="266">
        <f t="shared" ref="D7:D12" si="4">E7*1000/2678400</f>
        <v>25.852752603832176</v>
      </c>
      <c r="E7" s="191">
        <v>69244.012574104097</v>
      </c>
      <c r="F7" s="24">
        <v>54425</v>
      </c>
      <c r="G7" s="25">
        <v>0</v>
      </c>
      <c r="H7" s="213">
        <f t="shared" si="0"/>
        <v>135518250</v>
      </c>
      <c r="I7" s="214">
        <f t="shared" si="1"/>
        <v>1957.111452126926</v>
      </c>
      <c r="K7" s="209">
        <f t="shared" si="2"/>
        <v>185045000</v>
      </c>
      <c r="L7" s="203">
        <v>0</v>
      </c>
      <c r="M7" s="209">
        <f t="shared" si="3"/>
        <v>185045000</v>
      </c>
      <c r="P7" s="215"/>
    </row>
    <row r="8" spans="1:18" ht="24.95" customHeight="1">
      <c r="A8" s="210" t="s">
        <v>17</v>
      </c>
      <c r="B8" s="211">
        <v>7.3</v>
      </c>
      <c r="C8" s="212">
        <v>34.799999999999997</v>
      </c>
      <c r="D8" s="266">
        <f t="shared" si="4"/>
        <v>118.24555524954114</v>
      </c>
      <c r="E8" s="191">
        <v>316708.89518037101</v>
      </c>
      <c r="F8" s="24">
        <v>11275</v>
      </c>
      <c r="G8" s="28">
        <v>24840</v>
      </c>
      <c r="H8" s="213">
        <f t="shared" si="0"/>
        <v>164694750</v>
      </c>
      <c r="I8" s="214">
        <f>H8/E8</f>
        <v>520.01933796713729</v>
      </c>
      <c r="K8" s="209">
        <f t="shared" si="2"/>
        <v>38335000</v>
      </c>
      <c r="L8" s="209">
        <f>G8*$L$5</f>
        <v>298080000</v>
      </c>
      <c r="M8" s="209">
        <f t="shared" si="3"/>
        <v>336415000</v>
      </c>
      <c r="P8" s="215"/>
    </row>
    <row r="9" spans="1:18" ht="24.95" customHeight="1">
      <c r="A9" s="210" t="s">
        <v>33</v>
      </c>
      <c r="B9" s="211">
        <v>7.5</v>
      </c>
      <c r="C9" s="212">
        <v>21.6</v>
      </c>
      <c r="D9" s="266">
        <f t="shared" si="4"/>
        <v>0.31662546149316023</v>
      </c>
      <c r="E9" s="191">
        <v>848.04963606328045</v>
      </c>
      <c r="F9" s="216">
        <v>0</v>
      </c>
      <c r="G9" s="28">
        <v>0</v>
      </c>
      <c r="H9" s="213">
        <f t="shared" si="0"/>
        <v>0</v>
      </c>
      <c r="I9" s="214">
        <f t="shared" si="1"/>
        <v>0</v>
      </c>
      <c r="K9" s="209">
        <f t="shared" si="2"/>
        <v>0</v>
      </c>
      <c r="L9" s="209">
        <f>G9*$L$5</f>
        <v>0</v>
      </c>
      <c r="M9" s="209">
        <f t="shared" si="3"/>
        <v>0</v>
      </c>
      <c r="N9" s="182"/>
      <c r="P9" s="215"/>
    </row>
    <row r="10" spans="1:18" ht="24.95" customHeight="1">
      <c r="A10" s="210" t="s">
        <v>34</v>
      </c>
      <c r="B10" s="211">
        <v>7.6</v>
      </c>
      <c r="C10" s="212">
        <v>44.3</v>
      </c>
      <c r="D10" s="266">
        <f t="shared" si="4"/>
        <v>34.140630146152887</v>
      </c>
      <c r="E10" s="191">
        <v>91442.263783455899</v>
      </c>
      <c r="F10" s="24">
        <v>24615</v>
      </c>
      <c r="G10" s="28">
        <v>24000</v>
      </c>
      <c r="H10" s="213">
        <f t="shared" si="0"/>
        <v>193291350</v>
      </c>
      <c r="I10" s="214">
        <f t="shared" si="1"/>
        <v>2113.8075765242706</v>
      </c>
      <c r="K10" s="209">
        <f t="shared" si="2"/>
        <v>83691000</v>
      </c>
      <c r="L10" s="209">
        <f>G10*$L$5</f>
        <v>288000000</v>
      </c>
      <c r="M10" s="209">
        <f t="shared" si="3"/>
        <v>371691000</v>
      </c>
      <c r="N10" s="215"/>
    </row>
    <row r="11" spans="1:18" ht="24.95" customHeight="1">
      <c r="A11" s="210" t="s">
        <v>18</v>
      </c>
      <c r="B11" s="211">
        <v>8.6</v>
      </c>
      <c r="C11" s="212">
        <v>21.8</v>
      </c>
      <c r="D11" s="266">
        <f t="shared" si="4"/>
        <v>23.848542853532596</v>
      </c>
      <c r="E11" s="191">
        <v>63875.937178901702</v>
      </c>
      <c r="F11" s="24">
        <v>116300</v>
      </c>
      <c r="G11" s="28">
        <v>13600</v>
      </c>
      <c r="H11" s="213">
        <f t="shared" si="0"/>
        <v>364387000</v>
      </c>
      <c r="I11" s="214">
        <f t="shared" si="1"/>
        <v>5704.6051469966915</v>
      </c>
      <c r="K11" s="209">
        <f t="shared" si="2"/>
        <v>395420000</v>
      </c>
      <c r="L11" s="217">
        <v>0</v>
      </c>
      <c r="M11" s="209">
        <f t="shared" si="3"/>
        <v>395420000</v>
      </c>
      <c r="N11" s="215"/>
    </row>
    <row r="12" spans="1:18" ht="24.95" customHeight="1">
      <c r="A12" s="210" t="s">
        <v>19</v>
      </c>
      <c r="B12" s="211">
        <v>8</v>
      </c>
      <c r="C12" s="212">
        <v>23</v>
      </c>
      <c r="D12" s="266">
        <f t="shared" si="4"/>
        <v>3.1940323766036962</v>
      </c>
      <c r="E12" s="200">
        <v>8554.8963174953406</v>
      </c>
      <c r="F12" s="24">
        <v>48500</v>
      </c>
      <c r="G12" s="28">
        <v>6200</v>
      </c>
      <c r="H12" s="213">
        <f t="shared" si="0"/>
        <v>154865000</v>
      </c>
      <c r="I12" s="214">
        <f>H12/E12</f>
        <v>18102.498762409385</v>
      </c>
      <c r="K12" s="209">
        <f t="shared" si="2"/>
        <v>164900000</v>
      </c>
      <c r="L12" s="217"/>
      <c r="M12" s="209"/>
      <c r="N12" s="215"/>
    </row>
    <row r="13" spans="1:18" ht="24.95" customHeight="1">
      <c r="A13" s="36" t="s">
        <v>22</v>
      </c>
      <c r="B13" s="218">
        <f>AVERAGE(B6:B12)</f>
        <v>7.8142857142857149</v>
      </c>
      <c r="C13" s="218">
        <f>AVERAGE(C6:C12)</f>
        <v>29.128571428571426</v>
      </c>
      <c r="D13" s="218">
        <f>AVERAGE(D6:D12)</f>
        <v>33.510014584851255</v>
      </c>
      <c r="E13" s="39">
        <f>SUM(E6:E12)</f>
        <v>628272.5614484594</v>
      </c>
      <c r="F13" s="39">
        <f>SUM(F6:F12)</f>
        <v>336015</v>
      </c>
      <c r="G13" s="39">
        <f>SUM(G6:G12)</f>
        <v>68640</v>
      </c>
      <c r="H13" s="219">
        <f>SUM(H6:H12)</f>
        <v>1214197350</v>
      </c>
      <c r="I13" s="219">
        <f>SUM(I6:I12)</f>
        <v>30993.981403772348</v>
      </c>
    </row>
    <row r="14" spans="1:18">
      <c r="M14" s="182"/>
      <c r="R14" s="43"/>
    </row>
    <row r="15" spans="1:18">
      <c r="R15" s="215"/>
    </row>
    <row r="16" spans="1:18">
      <c r="E16" s="215">
        <f t="shared" ref="E16:E22" si="5">E6/(31*24)</f>
        <v>104.2990682500913</v>
      </c>
      <c r="F16" s="203">
        <f>E16/(60*60)</f>
        <v>2.8971963402803138E-2</v>
      </c>
    </row>
    <row r="17" spans="5:6">
      <c r="E17" s="215">
        <f t="shared" si="5"/>
        <v>93.069909373795824</v>
      </c>
      <c r="F17" s="203">
        <f t="shared" ref="F17:F22" si="6">E17/(60*60)</f>
        <v>2.5852752603832175E-2</v>
      </c>
    </row>
    <row r="18" spans="5:6">
      <c r="E18" s="215">
        <f t="shared" si="5"/>
        <v>425.68399889834814</v>
      </c>
      <c r="F18" s="203">
        <f t="shared" si="6"/>
        <v>0.11824555524954115</v>
      </c>
    </row>
    <row r="19" spans="5:6">
      <c r="E19" s="215">
        <f t="shared" si="5"/>
        <v>1.1398516613753769</v>
      </c>
      <c r="F19" s="203">
        <f t="shared" si="6"/>
        <v>3.1662546149316021E-4</v>
      </c>
    </row>
    <row r="20" spans="5:6">
      <c r="E20" s="215">
        <f t="shared" si="5"/>
        <v>122.9062685261504</v>
      </c>
      <c r="F20" s="203">
        <f t="shared" si="6"/>
        <v>3.4140630146152887E-2</v>
      </c>
    </row>
    <row r="21" spans="5:6">
      <c r="E21" s="215">
        <f t="shared" si="5"/>
        <v>85.854754272717344</v>
      </c>
      <c r="F21" s="203">
        <f t="shared" si="6"/>
        <v>2.3848542853532596E-2</v>
      </c>
    </row>
    <row r="22" spans="5:6">
      <c r="E22" s="215">
        <f t="shared" si="5"/>
        <v>11.498516555773307</v>
      </c>
      <c r="F22" s="203">
        <f t="shared" si="6"/>
        <v>3.1940323766036964E-3</v>
      </c>
    </row>
  </sheetData>
  <sheetProtection selectLockedCells="1" selectUnlockedCells="1"/>
  <pageMargins left="0.7" right="0.7" top="0.75" bottom="0.75" header="0.51180555555555551" footer="0.51180555555555551"/>
  <pageSetup firstPageNumber="0" orientation="portrait" horizontalDpi="300" verticalDpi="300" r:id="rId1"/>
  <headerFooter alignWithMargins="0"/>
  <legacy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2:R16"/>
  <sheetViews>
    <sheetView workbookViewId="0">
      <selection activeCell="C19" sqref="C19"/>
    </sheetView>
  </sheetViews>
  <sheetFormatPr defaultColWidth="8.7109375" defaultRowHeight="15"/>
  <cols>
    <col min="1" max="1" width="17.28515625" customWidth="1"/>
    <col min="2" max="2" width="12.5703125" customWidth="1"/>
    <col min="3" max="3" width="13" customWidth="1"/>
    <col min="4" max="4" width="18" bestFit="1" customWidth="1"/>
    <col min="5" max="5" width="13.42578125" customWidth="1"/>
    <col min="6" max="6" width="13.42578125" bestFit="1" customWidth="1"/>
    <col min="7" max="7" width="12.5703125" customWidth="1"/>
    <col min="8" max="8" width="19.5703125" customWidth="1"/>
    <col min="9" max="9" width="15.85546875" customWidth="1"/>
    <col min="10" max="10" width="11.42578125" customWidth="1"/>
    <col min="11" max="13" width="0" hidden="1" customWidth="1"/>
    <col min="14" max="14" width="14.42578125" customWidth="1"/>
    <col min="16" max="16" width="13.28515625" customWidth="1"/>
    <col min="18" max="18" width="13.28515625" customWidth="1"/>
    <col min="258" max="258" width="17.28515625" customWidth="1"/>
    <col min="259" max="259" width="12.5703125" customWidth="1"/>
    <col min="260" max="260" width="13" customWidth="1"/>
    <col min="261" max="261" width="13.42578125" customWidth="1"/>
    <col min="262" max="262" width="19.5703125" customWidth="1"/>
    <col min="263" max="263" width="17.42578125" customWidth="1"/>
    <col min="264" max="264" width="19.5703125" customWidth="1"/>
    <col min="265" max="265" width="15.85546875" customWidth="1"/>
    <col min="266" max="266" width="11.42578125" customWidth="1"/>
    <col min="267" max="269" width="0" hidden="1" customWidth="1"/>
    <col min="270" max="270" width="14.42578125" customWidth="1"/>
    <col min="272" max="272" width="13.28515625" customWidth="1"/>
    <col min="274" max="274" width="13.28515625" customWidth="1"/>
    <col min="514" max="514" width="17.28515625" customWidth="1"/>
    <col min="515" max="515" width="12.5703125" customWidth="1"/>
    <col min="516" max="516" width="13" customWidth="1"/>
    <col min="517" max="517" width="13.42578125" customWidth="1"/>
    <col min="518" max="518" width="19.5703125" customWidth="1"/>
    <col min="519" max="519" width="17.42578125" customWidth="1"/>
    <col min="520" max="520" width="19.5703125" customWidth="1"/>
    <col min="521" max="521" width="15.85546875" customWidth="1"/>
    <col min="522" max="522" width="11.42578125" customWidth="1"/>
    <col min="523" max="525" width="0" hidden="1" customWidth="1"/>
    <col min="526" max="526" width="14.42578125" customWidth="1"/>
    <col min="528" max="528" width="13.28515625" customWidth="1"/>
    <col min="530" max="530" width="13.28515625" customWidth="1"/>
    <col min="770" max="770" width="17.28515625" customWidth="1"/>
    <col min="771" max="771" width="12.5703125" customWidth="1"/>
    <col min="772" max="772" width="13" customWidth="1"/>
    <col min="773" max="773" width="13.42578125" customWidth="1"/>
    <col min="774" max="774" width="19.5703125" customWidth="1"/>
    <col min="775" max="775" width="17.42578125" customWidth="1"/>
    <col min="776" max="776" width="19.5703125" customWidth="1"/>
    <col min="777" max="777" width="15.85546875" customWidth="1"/>
    <col min="778" max="778" width="11.42578125" customWidth="1"/>
    <col min="779" max="781" width="0" hidden="1" customWidth="1"/>
    <col min="782" max="782" width="14.42578125" customWidth="1"/>
    <col min="784" max="784" width="13.28515625" customWidth="1"/>
    <col min="786" max="786" width="13.28515625" customWidth="1"/>
    <col min="1026" max="1026" width="17.28515625" customWidth="1"/>
    <col min="1027" max="1027" width="12.5703125" customWidth="1"/>
    <col min="1028" max="1028" width="13" customWidth="1"/>
    <col min="1029" max="1029" width="13.42578125" customWidth="1"/>
    <col min="1030" max="1030" width="19.5703125" customWidth="1"/>
    <col min="1031" max="1031" width="17.42578125" customWidth="1"/>
    <col min="1032" max="1032" width="19.5703125" customWidth="1"/>
    <col min="1033" max="1033" width="15.85546875" customWidth="1"/>
    <col min="1034" max="1034" width="11.42578125" customWidth="1"/>
    <col min="1035" max="1037" width="0" hidden="1" customWidth="1"/>
    <col min="1038" max="1038" width="14.42578125" customWidth="1"/>
    <col min="1040" max="1040" width="13.28515625" customWidth="1"/>
    <col min="1042" max="1042" width="13.28515625" customWidth="1"/>
    <col min="1282" max="1282" width="17.28515625" customWidth="1"/>
    <col min="1283" max="1283" width="12.5703125" customWidth="1"/>
    <col min="1284" max="1284" width="13" customWidth="1"/>
    <col min="1285" max="1285" width="13.42578125" customWidth="1"/>
    <col min="1286" max="1286" width="19.5703125" customWidth="1"/>
    <col min="1287" max="1287" width="17.42578125" customWidth="1"/>
    <col min="1288" max="1288" width="19.5703125" customWidth="1"/>
    <col min="1289" max="1289" width="15.85546875" customWidth="1"/>
    <col min="1290" max="1290" width="11.42578125" customWidth="1"/>
    <col min="1291" max="1293" width="0" hidden="1" customWidth="1"/>
    <col min="1294" max="1294" width="14.42578125" customWidth="1"/>
    <col min="1296" max="1296" width="13.28515625" customWidth="1"/>
    <col min="1298" max="1298" width="13.28515625" customWidth="1"/>
    <col min="1538" max="1538" width="17.28515625" customWidth="1"/>
    <col min="1539" max="1539" width="12.5703125" customWidth="1"/>
    <col min="1540" max="1540" width="13" customWidth="1"/>
    <col min="1541" max="1541" width="13.42578125" customWidth="1"/>
    <col min="1542" max="1542" width="19.5703125" customWidth="1"/>
    <col min="1543" max="1543" width="17.42578125" customWidth="1"/>
    <col min="1544" max="1544" width="19.5703125" customWidth="1"/>
    <col min="1545" max="1545" width="15.85546875" customWidth="1"/>
    <col min="1546" max="1546" width="11.42578125" customWidth="1"/>
    <col min="1547" max="1549" width="0" hidden="1" customWidth="1"/>
    <col min="1550" max="1550" width="14.42578125" customWidth="1"/>
    <col min="1552" max="1552" width="13.28515625" customWidth="1"/>
    <col min="1554" max="1554" width="13.28515625" customWidth="1"/>
    <col min="1794" max="1794" width="17.28515625" customWidth="1"/>
    <col min="1795" max="1795" width="12.5703125" customWidth="1"/>
    <col min="1796" max="1796" width="13" customWidth="1"/>
    <col min="1797" max="1797" width="13.42578125" customWidth="1"/>
    <col min="1798" max="1798" width="19.5703125" customWidth="1"/>
    <col min="1799" max="1799" width="17.42578125" customWidth="1"/>
    <col min="1800" max="1800" width="19.5703125" customWidth="1"/>
    <col min="1801" max="1801" width="15.85546875" customWidth="1"/>
    <col min="1802" max="1802" width="11.42578125" customWidth="1"/>
    <col min="1803" max="1805" width="0" hidden="1" customWidth="1"/>
    <col min="1806" max="1806" width="14.42578125" customWidth="1"/>
    <col min="1808" max="1808" width="13.28515625" customWidth="1"/>
    <col min="1810" max="1810" width="13.28515625" customWidth="1"/>
    <col min="2050" max="2050" width="17.28515625" customWidth="1"/>
    <col min="2051" max="2051" width="12.5703125" customWidth="1"/>
    <col min="2052" max="2052" width="13" customWidth="1"/>
    <col min="2053" max="2053" width="13.42578125" customWidth="1"/>
    <col min="2054" max="2054" width="19.5703125" customWidth="1"/>
    <col min="2055" max="2055" width="17.42578125" customWidth="1"/>
    <col min="2056" max="2056" width="19.5703125" customWidth="1"/>
    <col min="2057" max="2057" width="15.85546875" customWidth="1"/>
    <col min="2058" max="2058" width="11.42578125" customWidth="1"/>
    <col min="2059" max="2061" width="0" hidden="1" customWidth="1"/>
    <col min="2062" max="2062" width="14.42578125" customWidth="1"/>
    <col min="2064" max="2064" width="13.28515625" customWidth="1"/>
    <col min="2066" max="2066" width="13.28515625" customWidth="1"/>
    <col min="2306" max="2306" width="17.28515625" customWidth="1"/>
    <col min="2307" max="2307" width="12.5703125" customWidth="1"/>
    <col min="2308" max="2308" width="13" customWidth="1"/>
    <col min="2309" max="2309" width="13.42578125" customWidth="1"/>
    <col min="2310" max="2310" width="19.5703125" customWidth="1"/>
    <col min="2311" max="2311" width="17.42578125" customWidth="1"/>
    <col min="2312" max="2312" width="19.5703125" customWidth="1"/>
    <col min="2313" max="2313" width="15.85546875" customWidth="1"/>
    <col min="2314" max="2314" width="11.42578125" customWidth="1"/>
    <col min="2315" max="2317" width="0" hidden="1" customWidth="1"/>
    <col min="2318" max="2318" width="14.42578125" customWidth="1"/>
    <col min="2320" max="2320" width="13.28515625" customWidth="1"/>
    <col min="2322" max="2322" width="13.28515625" customWidth="1"/>
    <col min="2562" max="2562" width="17.28515625" customWidth="1"/>
    <col min="2563" max="2563" width="12.5703125" customWidth="1"/>
    <col min="2564" max="2564" width="13" customWidth="1"/>
    <col min="2565" max="2565" width="13.42578125" customWidth="1"/>
    <col min="2566" max="2566" width="19.5703125" customWidth="1"/>
    <col min="2567" max="2567" width="17.42578125" customWidth="1"/>
    <col min="2568" max="2568" width="19.5703125" customWidth="1"/>
    <col min="2569" max="2569" width="15.85546875" customWidth="1"/>
    <col min="2570" max="2570" width="11.42578125" customWidth="1"/>
    <col min="2571" max="2573" width="0" hidden="1" customWidth="1"/>
    <col min="2574" max="2574" width="14.42578125" customWidth="1"/>
    <col min="2576" max="2576" width="13.28515625" customWidth="1"/>
    <col min="2578" max="2578" width="13.28515625" customWidth="1"/>
    <col min="2818" max="2818" width="17.28515625" customWidth="1"/>
    <col min="2819" max="2819" width="12.5703125" customWidth="1"/>
    <col min="2820" max="2820" width="13" customWidth="1"/>
    <col min="2821" max="2821" width="13.42578125" customWidth="1"/>
    <col min="2822" max="2822" width="19.5703125" customWidth="1"/>
    <col min="2823" max="2823" width="17.42578125" customWidth="1"/>
    <col min="2824" max="2824" width="19.5703125" customWidth="1"/>
    <col min="2825" max="2825" width="15.85546875" customWidth="1"/>
    <col min="2826" max="2826" width="11.42578125" customWidth="1"/>
    <col min="2827" max="2829" width="0" hidden="1" customWidth="1"/>
    <col min="2830" max="2830" width="14.42578125" customWidth="1"/>
    <col min="2832" max="2832" width="13.28515625" customWidth="1"/>
    <col min="2834" max="2834" width="13.28515625" customWidth="1"/>
    <col min="3074" max="3074" width="17.28515625" customWidth="1"/>
    <col min="3075" max="3075" width="12.5703125" customWidth="1"/>
    <col min="3076" max="3076" width="13" customWidth="1"/>
    <col min="3077" max="3077" width="13.42578125" customWidth="1"/>
    <col min="3078" max="3078" width="19.5703125" customWidth="1"/>
    <col min="3079" max="3079" width="17.42578125" customWidth="1"/>
    <col min="3080" max="3080" width="19.5703125" customWidth="1"/>
    <col min="3081" max="3081" width="15.85546875" customWidth="1"/>
    <col min="3082" max="3082" width="11.42578125" customWidth="1"/>
    <col min="3083" max="3085" width="0" hidden="1" customWidth="1"/>
    <col min="3086" max="3086" width="14.42578125" customWidth="1"/>
    <col min="3088" max="3088" width="13.28515625" customWidth="1"/>
    <col min="3090" max="3090" width="13.28515625" customWidth="1"/>
    <col min="3330" max="3330" width="17.28515625" customWidth="1"/>
    <col min="3331" max="3331" width="12.5703125" customWidth="1"/>
    <col min="3332" max="3332" width="13" customWidth="1"/>
    <col min="3333" max="3333" width="13.42578125" customWidth="1"/>
    <col min="3334" max="3334" width="19.5703125" customWidth="1"/>
    <col min="3335" max="3335" width="17.42578125" customWidth="1"/>
    <col min="3336" max="3336" width="19.5703125" customWidth="1"/>
    <col min="3337" max="3337" width="15.85546875" customWidth="1"/>
    <col min="3338" max="3338" width="11.42578125" customWidth="1"/>
    <col min="3339" max="3341" width="0" hidden="1" customWidth="1"/>
    <col min="3342" max="3342" width="14.42578125" customWidth="1"/>
    <col min="3344" max="3344" width="13.28515625" customWidth="1"/>
    <col min="3346" max="3346" width="13.28515625" customWidth="1"/>
    <col min="3586" max="3586" width="17.28515625" customWidth="1"/>
    <col min="3587" max="3587" width="12.5703125" customWidth="1"/>
    <col min="3588" max="3588" width="13" customWidth="1"/>
    <col min="3589" max="3589" width="13.42578125" customWidth="1"/>
    <col min="3590" max="3590" width="19.5703125" customWidth="1"/>
    <col min="3591" max="3591" width="17.42578125" customWidth="1"/>
    <col min="3592" max="3592" width="19.5703125" customWidth="1"/>
    <col min="3593" max="3593" width="15.85546875" customWidth="1"/>
    <col min="3594" max="3594" width="11.42578125" customWidth="1"/>
    <col min="3595" max="3597" width="0" hidden="1" customWidth="1"/>
    <col min="3598" max="3598" width="14.42578125" customWidth="1"/>
    <col min="3600" max="3600" width="13.28515625" customWidth="1"/>
    <col min="3602" max="3602" width="13.28515625" customWidth="1"/>
    <col min="3842" max="3842" width="17.28515625" customWidth="1"/>
    <col min="3843" max="3843" width="12.5703125" customWidth="1"/>
    <col min="3844" max="3844" width="13" customWidth="1"/>
    <col min="3845" max="3845" width="13.42578125" customWidth="1"/>
    <col min="3846" max="3846" width="19.5703125" customWidth="1"/>
    <col min="3847" max="3847" width="17.42578125" customWidth="1"/>
    <col min="3848" max="3848" width="19.5703125" customWidth="1"/>
    <col min="3849" max="3849" width="15.85546875" customWidth="1"/>
    <col min="3850" max="3850" width="11.42578125" customWidth="1"/>
    <col min="3851" max="3853" width="0" hidden="1" customWidth="1"/>
    <col min="3854" max="3854" width="14.42578125" customWidth="1"/>
    <col min="3856" max="3856" width="13.28515625" customWidth="1"/>
    <col min="3858" max="3858" width="13.28515625" customWidth="1"/>
    <col min="4098" max="4098" width="17.28515625" customWidth="1"/>
    <col min="4099" max="4099" width="12.5703125" customWidth="1"/>
    <col min="4100" max="4100" width="13" customWidth="1"/>
    <col min="4101" max="4101" width="13.42578125" customWidth="1"/>
    <col min="4102" max="4102" width="19.5703125" customWidth="1"/>
    <col min="4103" max="4103" width="17.42578125" customWidth="1"/>
    <col min="4104" max="4104" width="19.5703125" customWidth="1"/>
    <col min="4105" max="4105" width="15.85546875" customWidth="1"/>
    <col min="4106" max="4106" width="11.42578125" customWidth="1"/>
    <col min="4107" max="4109" width="0" hidden="1" customWidth="1"/>
    <col min="4110" max="4110" width="14.42578125" customWidth="1"/>
    <col min="4112" max="4112" width="13.28515625" customWidth="1"/>
    <col min="4114" max="4114" width="13.28515625" customWidth="1"/>
    <col min="4354" max="4354" width="17.28515625" customWidth="1"/>
    <col min="4355" max="4355" width="12.5703125" customWidth="1"/>
    <col min="4356" max="4356" width="13" customWidth="1"/>
    <col min="4357" max="4357" width="13.42578125" customWidth="1"/>
    <col min="4358" max="4358" width="19.5703125" customWidth="1"/>
    <col min="4359" max="4359" width="17.42578125" customWidth="1"/>
    <col min="4360" max="4360" width="19.5703125" customWidth="1"/>
    <col min="4361" max="4361" width="15.85546875" customWidth="1"/>
    <col min="4362" max="4362" width="11.42578125" customWidth="1"/>
    <col min="4363" max="4365" width="0" hidden="1" customWidth="1"/>
    <col min="4366" max="4366" width="14.42578125" customWidth="1"/>
    <col min="4368" max="4368" width="13.28515625" customWidth="1"/>
    <col min="4370" max="4370" width="13.28515625" customWidth="1"/>
    <col min="4610" max="4610" width="17.28515625" customWidth="1"/>
    <col min="4611" max="4611" width="12.5703125" customWidth="1"/>
    <col min="4612" max="4612" width="13" customWidth="1"/>
    <col min="4613" max="4613" width="13.42578125" customWidth="1"/>
    <col min="4614" max="4614" width="19.5703125" customWidth="1"/>
    <col min="4615" max="4615" width="17.42578125" customWidth="1"/>
    <col min="4616" max="4616" width="19.5703125" customWidth="1"/>
    <col min="4617" max="4617" width="15.85546875" customWidth="1"/>
    <col min="4618" max="4618" width="11.42578125" customWidth="1"/>
    <col min="4619" max="4621" width="0" hidden="1" customWidth="1"/>
    <col min="4622" max="4622" width="14.42578125" customWidth="1"/>
    <col min="4624" max="4624" width="13.28515625" customWidth="1"/>
    <col min="4626" max="4626" width="13.28515625" customWidth="1"/>
    <col min="4866" max="4866" width="17.28515625" customWidth="1"/>
    <col min="4867" max="4867" width="12.5703125" customWidth="1"/>
    <col min="4868" max="4868" width="13" customWidth="1"/>
    <col min="4869" max="4869" width="13.42578125" customWidth="1"/>
    <col min="4870" max="4870" width="19.5703125" customWidth="1"/>
    <col min="4871" max="4871" width="17.42578125" customWidth="1"/>
    <col min="4872" max="4872" width="19.5703125" customWidth="1"/>
    <col min="4873" max="4873" width="15.85546875" customWidth="1"/>
    <col min="4874" max="4874" width="11.42578125" customWidth="1"/>
    <col min="4875" max="4877" width="0" hidden="1" customWidth="1"/>
    <col min="4878" max="4878" width="14.42578125" customWidth="1"/>
    <col min="4880" max="4880" width="13.28515625" customWidth="1"/>
    <col min="4882" max="4882" width="13.28515625" customWidth="1"/>
    <col min="5122" max="5122" width="17.28515625" customWidth="1"/>
    <col min="5123" max="5123" width="12.5703125" customWidth="1"/>
    <col min="5124" max="5124" width="13" customWidth="1"/>
    <col min="5125" max="5125" width="13.42578125" customWidth="1"/>
    <col min="5126" max="5126" width="19.5703125" customWidth="1"/>
    <col min="5127" max="5127" width="17.42578125" customWidth="1"/>
    <col min="5128" max="5128" width="19.5703125" customWidth="1"/>
    <col min="5129" max="5129" width="15.85546875" customWidth="1"/>
    <col min="5130" max="5130" width="11.42578125" customWidth="1"/>
    <col min="5131" max="5133" width="0" hidden="1" customWidth="1"/>
    <col min="5134" max="5134" width="14.42578125" customWidth="1"/>
    <col min="5136" max="5136" width="13.28515625" customWidth="1"/>
    <col min="5138" max="5138" width="13.28515625" customWidth="1"/>
    <col min="5378" max="5378" width="17.28515625" customWidth="1"/>
    <col min="5379" max="5379" width="12.5703125" customWidth="1"/>
    <col min="5380" max="5380" width="13" customWidth="1"/>
    <col min="5381" max="5381" width="13.42578125" customWidth="1"/>
    <col min="5382" max="5382" width="19.5703125" customWidth="1"/>
    <col min="5383" max="5383" width="17.42578125" customWidth="1"/>
    <col min="5384" max="5384" width="19.5703125" customWidth="1"/>
    <col min="5385" max="5385" width="15.85546875" customWidth="1"/>
    <col min="5386" max="5386" width="11.42578125" customWidth="1"/>
    <col min="5387" max="5389" width="0" hidden="1" customWidth="1"/>
    <col min="5390" max="5390" width="14.42578125" customWidth="1"/>
    <col min="5392" max="5392" width="13.28515625" customWidth="1"/>
    <col min="5394" max="5394" width="13.28515625" customWidth="1"/>
    <col min="5634" max="5634" width="17.28515625" customWidth="1"/>
    <col min="5635" max="5635" width="12.5703125" customWidth="1"/>
    <col min="5636" max="5636" width="13" customWidth="1"/>
    <col min="5637" max="5637" width="13.42578125" customWidth="1"/>
    <col min="5638" max="5638" width="19.5703125" customWidth="1"/>
    <col min="5639" max="5639" width="17.42578125" customWidth="1"/>
    <col min="5640" max="5640" width="19.5703125" customWidth="1"/>
    <col min="5641" max="5641" width="15.85546875" customWidth="1"/>
    <col min="5642" max="5642" width="11.42578125" customWidth="1"/>
    <col min="5643" max="5645" width="0" hidden="1" customWidth="1"/>
    <col min="5646" max="5646" width="14.42578125" customWidth="1"/>
    <col min="5648" max="5648" width="13.28515625" customWidth="1"/>
    <col min="5650" max="5650" width="13.28515625" customWidth="1"/>
    <col min="5890" max="5890" width="17.28515625" customWidth="1"/>
    <col min="5891" max="5891" width="12.5703125" customWidth="1"/>
    <col min="5892" max="5892" width="13" customWidth="1"/>
    <col min="5893" max="5893" width="13.42578125" customWidth="1"/>
    <col min="5894" max="5894" width="19.5703125" customWidth="1"/>
    <col min="5895" max="5895" width="17.42578125" customWidth="1"/>
    <col min="5896" max="5896" width="19.5703125" customWidth="1"/>
    <col min="5897" max="5897" width="15.85546875" customWidth="1"/>
    <col min="5898" max="5898" width="11.42578125" customWidth="1"/>
    <col min="5899" max="5901" width="0" hidden="1" customWidth="1"/>
    <col min="5902" max="5902" width="14.42578125" customWidth="1"/>
    <col min="5904" max="5904" width="13.28515625" customWidth="1"/>
    <col min="5906" max="5906" width="13.28515625" customWidth="1"/>
    <col min="6146" max="6146" width="17.28515625" customWidth="1"/>
    <col min="6147" max="6147" width="12.5703125" customWidth="1"/>
    <col min="6148" max="6148" width="13" customWidth="1"/>
    <col min="6149" max="6149" width="13.42578125" customWidth="1"/>
    <col min="6150" max="6150" width="19.5703125" customWidth="1"/>
    <col min="6151" max="6151" width="17.42578125" customWidth="1"/>
    <col min="6152" max="6152" width="19.5703125" customWidth="1"/>
    <col min="6153" max="6153" width="15.85546875" customWidth="1"/>
    <col min="6154" max="6154" width="11.42578125" customWidth="1"/>
    <col min="6155" max="6157" width="0" hidden="1" customWidth="1"/>
    <col min="6158" max="6158" width="14.42578125" customWidth="1"/>
    <col min="6160" max="6160" width="13.28515625" customWidth="1"/>
    <col min="6162" max="6162" width="13.28515625" customWidth="1"/>
    <col min="6402" max="6402" width="17.28515625" customWidth="1"/>
    <col min="6403" max="6403" width="12.5703125" customWidth="1"/>
    <col min="6404" max="6404" width="13" customWidth="1"/>
    <col min="6405" max="6405" width="13.42578125" customWidth="1"/>
    <col min="6406" max="6406" width="19.5703125" customWidth="1"/>
    <col min="6407" max="6407" width="17.42578125" customWidth="1"/>
    <col min="6408" max="6408" width="19.5703125" customWidth="1"/>
    <col min="6409" max="6409" width="15.85546875" customWidth="1"/>
    <col min="6410" max="6410" width="11.42578125" customWidth="1"/>
    <col min="6411" max="6413" width="0" hidden="1" customWidth="1"/>
    <col min="6414" max="6414" width="14.42578125" customWidth="1"/>
    <col min="6416" max="6416" width="13.28515625" customWidth="1"/>
    <col min="6418" max="6418" width="13.28515625" customWidth="1"/>
    <col min="6658" max="6658" width="17.28515625" customWidth="1"/>
    <col min="6659" max="6659" width="12.5703125" customWidth="1"/>
    <col min="6660" max="6660" width="13" customWidth="1"/>
    <col min="6661" max="6661" width="13.42578125" customWidth="1"/>
    <col min="6662" max="6662" width="19.5703125" customWidth="1"/>
    <col min="6663" max="6663" width="17.42578125" customWidth="1"/>
    <col min="6664" max="6664" width="19.5703125" customWidth="1"/>
    <col min="6665" max="6665" width="15.85546875" customWidth="1"/>
    <col min="6666" max="6666" width="11.42578125" customWidth="1"/>
    <col min="6667" max="6669" width="0" hidden="1" customWidth="1"/>
    <col min="6670" max="6670" width="14.42578125" customWidth="1"/>
    <col min="6672" max="6672" width="13.28515625" customWidth="1"/>
    <col min="6674" max="6674" width="13.28515625" customWidth="1"/>
    <col min="6914" max="6914" width="17.28515625" customWidth="1"/>
    <col min="6915" max="6915" width="12.5703125" customWidth="1"/>
    <col min="6916" max="6916" width="13" customWidth="1"/>
    <col min="6917" max="6917" width="13.42578125" customWidth="1"/>
    <col min="6918" max="6918" width="19.5703125" customWidth="1"/>
    <col min="6919" max="6919" width="17.42578125" customWidth="1"/>
    <col min="6920" max="6920" width="19.5703125" customWidth="1"/>
    <col min="6921" max="6921" width="15.85546875" customWidth="1"/>
    <col min="6922" max="6922" width="11.42578125" customWidth="1"/>
    <col min="6923" max="6925" width="0" hidden="1" customWidth="1"/>
    <col min="6926" max="6926" width="14.42578125" customWidth="1"/>
    <col min="6928" max="6928" width="13.28515625" customWidth="1"/>
    <col min="6930" max="6930" width="13.28515625" customWidth="1"/>
    <col min="7170" max="7170" width="17.28515625" customWidth="1"/>
    <col min="7171" max="7171" width="12.5703125" customWidth="1"/>
    <col min="7172" max="7172" width="13" customWidth="1"/>
    <col min="7173" max="7173" width="13.42578125" customWidth="1"/>
    <col min="7174" max="7174" width="19.5703125" customWidth="1"/>
    <col min="7175" max="7175" width="17.42578125" customWidth="1"/>
    <col min="7176" max="7176" width="19.5703125" customWidth="1"/>
    <col min="7177" max="7177" width="15.85546875" customWidth="1"/>
    <col min="7178" max="7178" width="11.42578125" customWidth="1"/>
    <col min="7179" max="7181" width="0" hidden="1" customWidth="1"/>
    <col min="7182" max="7182" width="14.42578125" customWidth="1"/>
    <col min="7184" max="7184" width="13.28515625" customWidth="1"/>
    <col min="7186" max="7186" width="13.28515625" customWidth="1"/>
    <col min="7426" max="7426" width="17.28515625" customWidth="1"/>
    <col min="7427" max="7427" width="12.5703125" customWidth="1"/>
    <col min="7428" max="7428" width="13" customWidth="1"/>
    <col min="7429" max="7429" width="13.42578125" customWidth="1"/>
    <col min="7430" max="7430" width="19.5703125" customWidth="1"/>
    <col min="7431" max="7431" width="17.42578125" customWidth="1"/>
    <col min="7432" max="7432" width="19.5703125" customWidth="1"/>
    <col min="7433" max="7433" width="15.85546875" customWidth="1"/>
    <col min="7434" max="7434" width="11.42578125" customWidth="1"/>
    <col min="7435" max="7437" width="0" hidden="1" customWidth="1"/>
    <col min="7438" max="7438" width="14.42578125" customWidth="1"/>
    <col min="7440" max="7440" width="13.28515625" customWidth="1"/>
    <col min="7442" max="7442" width="13.28515625" customWidth="1"/>
    <col min="7682" max="7682" width="17.28515625" customWidth="1"/>
    <col min="7683" max="7683" width="12.5703125" customWidth="1"/>
    <col min="7684" max="7684" width="13" customWidth="1"/>
    <col min="7685" max="7685" width="13.42578125" customWidth="1"/>
    <col min="7686" max="7686" width="19.5703125" customWidth="1"/>
    <col min="7687" max="7687" width="17.42578125" customWidth="1"/>
    <col min="7688" max="7688" width="19.5703125" customWidth="1"/>
    <col min="7689" max="7689" width="15.85546875" customWidth="1"/>
    <col min="7690" max="7690" width="11.42578125" customWidth="1"/>
    <col min="7691" max="7693" width="0" hidden="1" customWidth="1"/>
    <col min="7694" max="7694" width="14.42578125" customWidth="1"/>
    <col min="7696" max="7696" width="13.28515625" customWidth="1"/>
    <col min="7698" max="7698" width="13.28515625" customWidth="1"/>
    <col min="7938" max="7938" width="17.28515625" customWidth="1"/>
    <col min="7939" max="7939" width="12.5703125" customWidth="1"/>
    <col min="7940" max="7940" width="13" customWidth="1"/>
    <col min="7941" max="7941" width="13.42578125" customWidth="1"/>
    <col min="7942" max="7942" width="19.5703125" customWidth="1"/>
    <col min="7943" max="7943" width="17.42578125" customWidth="1"/>
    <col min="7944" max="7944" width="19.5703125" customWidth="1"/>
    <col min="7945" max="7945" width="15.85546875" customWidth="1"/>
    <col min="7946" max="7946" width="11.42578125" customWidth="1"/>
    <col min="7947" max="7949" width="0" hidden="1" customWidth="1"/>
    <col min="7950" max="7950" width="14.42578125" customWidth="1"/>
    <col min="7952" max="7952" width="13.28515625" customWidth="1"/>
    <col min="7954" max="7954" width="13.28515625" customWidth="1"/>
    <col min="8194" max="8194" width="17.28515625" customWidth="1"/>
    <col min="8195" max="8195" width="12.5703125" customWidth="1"/>
    <col min="8196" max="8196" width="13" customWidth="1"/>
    <col min="8197" max="8197" width="13.42578125" customWidth="1"/>
    <col min="8198" max="8198" width="19.5703125" customWidth="1"/>
    <col min="8199" max="8199" width="17.42578125" customWidth="1"/>
    <col min="8200" max="8200" width="19.5703125" customWidth="1"/>
    <col min="8201" max="8201" width="15.85546875" customWidth="1"/>
    <col min="8202" max="8202" width="11.42578125" customWidth="1"/>
    <col min="8203" max="8205" width="0" hidden="1" customWidth="1"/>
    <col min="8206" max="8206" width="14.42578125" customWidth="1"/>
    <col min="8208" max="8208" width="13.28515625" customWidth="1"/>
    <col min="8210" max="8210" width="13.28515625" customWidth="1"/>
    <col min="8450" max="8450" width="17.28515625" customWidth="1"/>
    <col min="8451" max="8451" width="12.5703125" customWidth="1"/>
    <col min="8452" max="8452" width="13" customWidth="1"/>
    <col min="8453" max="8453" width="13.42578125" customWidth="1"/>
    <col min="8454" max="8454" width="19.5703125" customWidth="1"/>
    <col min="8455" max="8455" width="17.42578125" customWidth="1"/>
    <col min="8456" max="8456" width="19.5703125" customWidth="1"/>
    <col min="8457" max="8457" width="15.85546875" customWidth="1"/>
    <col min="8458" max="8458" width="11.42578125" customWidth="1"/>
    <col min="8459" max="8461" width="0" hidden="1" customWidth="1"/>
    <col min="8462" max="8462" width="14.42578125" customWidth="1"/>
    <col min="8464" max="8464" width="13.28515625" customWidth="1"/>
    <col min="8466" max="8466" width="13.28515625" customWidth="1"/>
    <col min="8706" max="8706" width="17.28515625" customWidth="1"/>
    <col min="8707" max="8707" width="12.5703125" customWidth="1"/>
    <col min="8708" max="8708" width="13" customWidth="1"/>
    <col min="8709" max="8709" width="13.42578125" customWidth="1"/>
    <col min="8710" max="8710" width="19.5703125" customWidth="1"/>
    <col min="8711" max="8711" width="17.42578125" customWidth="1"/>
    <col min="8712" max="8712" width="19.5703125" customWidth="1"/>
    <col min="8713" max="8713" width="15.85546875" customWidth="1"/>
    <col min="8714" max="8714" width="11.42578125" customWidth="1"/>
    <col min="8715" max="8717" width="0" hidden="1" customWidth="1"/>
    <col min="8718" max="8718" width="14.42578125" customWidth="1"/>
    <col min="8720" max="8720" width="13.28515625" customWidth="1"/>
    <col min="8722" max="8722" width="13.28515625" customWidth="1"/>
    <col min="8962" max="8962" width="17.28515625" customWidth="1"/>
    <col min="8963" max="8963" width="12.5703125" customWidth="1"/>
    <col min="8964" max="8964" width="13" customWidth="1"/>
    <col min="8965" max="8965" width="13.42578125" customWidth="1"/>
    <col min="8966" max="8966" width="19.5703125" customWidth="1"/>
    <col min="8967" max="8967" width="17.42578125" customWidth="1"/>
    <col min="8968" max="8968" width="19.5703125" customWidth="1"/>
    <col min="8969" max="8969" width="15.85546875" customWidth="1"/>
    <col min="8970" max="8970" width="11.42578125" customWidth="1"/>
    <col min="8971" max="8973" width="0" hidden="1" customWidth="1"/>
    <col min="8974" max="8974" width="14.42578125" customWidth="1"/>
    <col min="8976" max="8976" width="13.28515625" customWidth="1"/>
    <col min="8978" max="8978" width="13.28515625" customWidth="1"/>
    <col min="9218" max="9218" width="17.28515625" customWidth="1"/>
    <col min="9219" max="9219" width="12.5703125" customWidth="1"/>
    <col min="9220" max="9220" width="13" customWidth="1"/>
    <col min="9221" max="9221" width="13.42578125" customWidth="1"/>
    <col min="9222" max="9222" width="19.5703125" customWidth="1"/>
    <col min="9223" max="9223" width="17.42578125" customWidth="1"/>
    <col min="9224" max="9224" width="19.5703125" customWidth="1"/>
    <col min="9225" max="9225" width="15.85546875" customWidth="1"/>
    <col min="9226" max="9226" width="11.42578125" customWidth="1"/>
    <col min="9227" max="9229" width="0" hidden="1" customWidth="1"/>
    <col min="9230" max="9230" width="14.42578125" customWidth="1"/>
    <col min="9232" max="9232" width="13.28515625" customWidth="1"/>
    <col min="9234" max="9234" width="13.28515625" customWidth="1"/>
    <col min="9474" max="9474" width="17.28515625" customWidth="1"/>
    <col min="9475" max="9475" width="12.5703125" customWidth="1"/>
    <col min="9476" max="9476" width="13" customWidth="1"/>
    <col min="9477" max="9477" width="13.42578125" customWidth="1"/>
    <col min="9478" max="9478" width="19.5703125" customWidth="1"/>
    <col min="9479" max="9479" width="17.42578125" customWidth="1"/>
    <col min="9480" max="9480" width="19.5703125" customWidth="1"/>
    <col min="9481" max="9481" width="15.85546875" customWidth="1"/>
    <col min="9482" max="9482" width="11.42578125" customWidth="1"/>
    <col min="9483" max="9485" width="0" hidden="1" customWidth="1"/>
    <col min="9486" max="9486" width="14.42578125" customWidth="1"/>
    <col min="9488" max="9488" width="13.28515625" customWidth="1"/>
    <col min="9490" max="9490" width="13.28515625" customWidth="1"/>
    <col min="9730" max="9730" width="17.28515625" customWidth="1"/>
    <col min="9731" max="9731" width="12.5703125" customWidth="1"/>
    <col min="9732" max="9732" width="13" customWidth="1"/>
    <col min="9733" max="9733" width="13.42578125" customWidth="1"/>
    <col min="9734" max="9734" width="19.5703125" customWidth="1"/>
    <col min="9735" max="9735" width="17.42578125" customWidth="1"/>
    <col min="9736" max="9736" width="19.5703125" customWidth="1"/>
    <col min="9737" max="9737" width="15.85546875" customWidth="1"/>
    <col min="9738" max="9738" width="11.42578125" customWidth="1"/>
    <col min="9739" max="9741" width="0" hidden="1" customWidth="1"/>
    <col min="9742" max="9742" width="14.42578125" customWidth="1"/>
    <col min="9744" max="9744" width="13.28515625" customWidth="1"/>
    <col min="9746" max="9746" width="13.28515625" customWidth="1"/>
    <col min="9986" max="9986" width="17.28515625" customWidth="1"/>
    <col min="9987" max="9987" width="12.5703125" customWidth="1"/>
    <col min="9988" max="9988" width="13" customWidth="1"/>
    <col min="9989" max="9989" width="13.42578125" customWidth="1"/>
    <col min="9990" max="9990" width="19.5703125" customWidth="1"/>
    <col min="9991" max="9991" width="17.42578125" customWidth="1"/>
    <col min="9992" max="9992" width="19.5703125" customWidth="1"/>
    <col min="9993" max="9993" width="15.85546875" customWidth="1"/>
    <col min="9994" max="9994" width="11.42578125" customWidth="1"/>
    <col min="9995" max="9997" width="0" hidden="1" customWidth="1"/>
    <col min="9998" max="9998" width="14.42578125" customWidth="1"/>
    <col min="10000" max="10000" width="13.28515625" customWidth="1"/>
    <col min="10002" max="10002" width="13.28515625" customWidth="1"/>
    <col min="10242" max="10242" width="17.28515625" customWidth="1"/>
    <col min="10243" max="10243" width="12.5703125" customWidth="1"/>
    <col min="10244" max="10244" width="13" customWidth="1"/>
    <col min="10245" max="10245" width="13.42578125" customWidth="1"/>
    <col min="10246" max="10246" width="19.5703125" customWidth="1"/>
    <col min="10247" max="10247" width="17.42578125" customWidth="1"/>
    <col min="10248" max="10248" width="19.5703125" customWidth="1"/>
    <col min="10249" max="10249" width="15.85546875" customWidth="1"/>
    <col min="10250" max="10250" width="11.42578125" customWidth="1"/>
    <col min="10251" max="10253" width="0" hidden="1" customWidth="1"/>
    <col min="10254" max="10254" width="14.42578125" customWidth="1"/>
    <col min="10256" max="10256" width="13.28515625" customWidth="1"/>
    <col min="10258" max="10258" width="13.28515625" customWidth="1"/>
    <col min="10498" max="10498" width="17.28515625" customWidth="1"/>
    <col min="10499" max="10499" width="12.5703125" customWidth="1"/>
    <col min="10500" max="10500" width="13" customWidth="1"/>
    <col min="10501" max="10501" width="13.42578125" customWidth="1"/>
    <col min="10502" max="10502" width="19.5703125" customWidth="1"/>
    <col min="10503" max="10503" width="17.42578125" customWidth="1"/>
    <col min="10504" max="10504" width="19.5703125" customWidth="1"/>
    <col min="10505" max="10505" width="15.85546875" customWidth="1"/>
    <col min="10506" max="10506" width="11.42578125" customWidth="1"/>
    <col min="10507" max="10509" width="0" hidden="1" customWidth="1"/>
    <col min="10510" max="10510" width="14.42578125" customWidth="1"/>
    <col min="10512" max="10512" width="13.28515625" customWidth="1"/>
    <col min="10514" max="10514" width="13.28515625" customWidth="1"/>
    <col min="10754" max="10754" width="17.28515625" customWidth="1"/>
    <col min="10755" max="10755" width="12.5703125" customWidth="1"/>
    <col min="10756" max="10756" width="13" customWidth="1"/>
    <col min="10757" max="10757" width="13.42578125" customWidth="1"/>
    <col min="10758" max="10758" width="19.5703125" customWidth="1"/>
    <col min="10759" max="10759" width="17.42578125" customWidth="1"/>
    <col min="10760" max="10760" width="19.5703125" customWidth="1"/>
    <col min="10761" max="10761" width="15.85546875" customWidth="1"/>
    <col min="10762" max="10762" width="11.42578125" customWidth="1"/>
    <col min="10763" max="10765" width="0" hidden="1" customWidth="1"/>
    <col min="10766" max="10766" width="14.42578125" customWidth="1"/>
    <col min="10768" max="10768" width="13.28515625" customWidth="1"/>
    <col min="10770" max="10770" width="13.28515625" customWidth="1"/>
    <col min="11010" max="11010" width="17.28515625" customWidth="1"/>
    <col min="11011" max="11011" width="12.5703125" customWidth="1"/>
    <col min="11012" max="11012" width="13" customWidth="1"/>
    <col min="11013" max="11013" width="13.42578125" customWidth="1"/>
    <col min="11014" max="11014" width="19.5703125" customWidth="1"/>
    <col min="11015" max="11015" width="17.42578125" customWidth="1"/>
    <col min="11016" max="11016" width="19.5703125" customWidth="1"/>
    <col min="11017" max="11017" width="15.85546875" customWidth="1"/>
    <col min="11018" max="11018" width="11.42578125" customWidth="1"/>
    <col min="11019" max="11021" width="0" hidden="1" customWidth="1"/>
    <col min="11022" max="11022" width="14.42578125" customWidth="1"/>
    <col min="11024" max="11024" width="13.28515625" customWidth="1"/>
    <col min="11026" max="11026" width="13.28515625" customWidth="1"/>
    <col min="11266" max="11266" width="17.28515625" customWidth="1"/>
    <col min="11267" max="11267" width="12.5703125" customWidth="1"/>
    <col min="11268" max="11268" width="13" customWidth="1"/>
    <col min="11269" max="11269" width="13.42578125" customWidth="1"/>
    <col min="11270" max="11270" width="19.5703125" customWidth="1"/>
    <col min="11271" max="11271" width="17.42578125" customWidth="1"/>
    <col min="11272" max="11272" width="19.5703125" customWidth="1"/>
    <col min="11273" max="11273" width="15.85546875" customWidth="1"/>
    <col min="11274" max="11274" width="11.42578125" customWidth="1"/>
    <col min="11275" max="11277" width="0" hidden="1" customWidth="1"/>
    <col min="11278" max="11278" width="14.42578125" customWidth="1"/>
    <col min="11280" max="11280" width="13.28515625" customWidth="1"/>
    <col min="11282" max="11282" width="13.28515625" customWidth="1"/>
    <col min="11522" max="11522" width="17.28515625" customWidth="1"/>
    <col min="11523" max="11523" width="12.5703125" customWidth="1"/>
    <col min="11524" max="11524" width="13" customWidth="1"/>
    <col min="11525" max="11525" width="13.42578125" customWidth="1"/>
    <col min="11526" max="11526" width="19.5703125" customWidth="1"/>
    <col min="11527" max="11527" width="17.42578125" customWidth="1"/>
    <col min="11528" max="11528" width="19.5703125" customWidth="1"/>
    <col min="11529" max="11529" width="15.85546875" customWidth="1"/>
    <col min="11530" max="11530" width="11.42578125" customWidth="1"/>
    <col min="11531" max="11533" width="0" hidden="1" customWidth="1"/>
    <col min="11534" max="11534" width="14.42578125" customWidth="1"/>
    <col min="11536" max="11536" width="13.28515625" customWidth="1"/>
    <col min="11538" max="11538" width="13.28515625" customWidth="1"/>
    <col min="11778" max="11778" width="17.28515625" customWidth="1"/>
    <col min="11779" max="11779" width="12.5703125" customWidth="1"/>
    <col min="11780" max="11780" width="13" customWidth="1"/>
    <col min="11781" max="11781" width="13.42578125" customWidth="1"/>
    <col min="11782" max="11782" width="19.5703125" customWidth="1"/>
    <col min="11783" max="11783" width="17.42578125" customWidth="1"/>
    <col min="11784" max="11784" width="19.5703125" customWidth="1"/>
    <col min="11785" max="11785" width="15.85546875" customWidth="1"/>
    <col min="11786" max="11786" width="11.42578125" customWidth="1"/>
    <col min="11787" max="11789" width="0" hidden="1" customWidth="1"/>
    <col min="11790" max="11790" width="14.42578125" customWidth="1"/>
    <col min="11792" max="11792" width="13.28515625" customWidth="1"/>
    <col min="11794" max="11794" width="13.28515625" customWidth="1"/>
    <col min="12034" max="12034" width="17.28515625" customWidth="1"/>
    <col min="12035" max="12035" width="12.5703125" customWidth="1"/>
    <col min="12036" max="12036" width="13" customWidth="1"/>
    <col min="12037" max="12037" width="13.42578125" customWidth="1"/>
    <col min="12038" max="12038" width="19.5703125" customWidth="1"/>
    <col min="12039" max="12039" width="17.42578125" customWidth="1"/>
    <col min="12040" max="12040" width="19.5703125" customWidth="1"/>
    <col min="12041" max="12041" width="15.85546875" customWidth="1"/>
    <col min="12042" max="12042" width="11.42578125" customWidth="1"/>
    <col min="12043" max="12045" width="0" hidden="1" customWidth="1"/>
    <col min="12046" max="12046" width="14.42578125" customWidth="1"/>
    <col min="12048" max="12048" width="13.28515625" customWidth="1"/>
    <col min="12050" max="12050" width="13.28515625" customWidth="1"/>
    <col min="12290" max="12290" width="17.28515625" customWidth="1"/>
    <col min="12291" max="12291" width="12.5703125" customWidth="1"/>
    <col min="12292" max="12292" width="13" customWidth="1"/>
    <col min="12293" max="12293" width="13.42578125" customWidth="1"/>
    <col min="12294" max="12294" width="19.5703125" customWidth="1"/>
    <col min="12295" max="12295" width="17.42578125" customWidth="1"/>
    <col min="12296" max="12296" width="19.5703125" customWidth="1"/>
    <col min="12297" max="12297" width="15.85546875" customWidth="1"/>
    <col min="12298" max="12298" width="11.42578125" customWidth="1"/>
    <col min="12299" max="12301" width="0" hidden="1" customWidth="1"/>
    <col min="12302" max="12302" width="14.42578125" customWidth="1"/>
    <col min="12304" max="12304" width="13.28515625" customWidth="1"/>
    <col min="12306" max="12306" width="13.28515625" customWidth="1"/>
    <col min="12546" max="12546" width="17.28515625" customWidth="1"/>
    <col min="12547" max="12547" width="12.5703125" customWidth="1"/>
    <col min="12548" max="12548" width="13" customWidth="1"/>
    <col min="12549" max="12549" width="13.42578125" customWidth="1"/>
    <col min="12550" max="12550" width="19.5703125" customWidth="1"/>
    <col min="12551" max="12551" width="17.42578125" customWidth="1"/>
    <col min="12552" max="12552" width="19.5703125" customWidth="1"/>
    <col min="12553" max="12553" width="15.85546875" customWidth="1"/>
    <col min="12554" max="12554" width="11.42578125" customWidth="1"/>
    <col min="12555" max="12557" width="0" hidden="1" customWidth="1"/>
    <col min="12558" max="12558" width="14.42578125" customWidth="1"/>
    <col min="12560" max="12560" width="13.28515625" customWidth="1"/>
    <col min="12562" max="12562" width="13.28515625" customWidth="1"/>
    <col min="12802" max="12802" width="17.28515625" customWidth="1"/>
    <col min="12803" max="12803" width="12.5703125" customWidth="1"/>
    <col min="12804" max="12804" width="13" customWidth="1"/>
    <col min="12805" max="12805" width="13.42578125" customWidth="1"/>
    <col min="12806" max="12806" width="19.5703125" customWidth="1"/>
    <col min="12807" max="12807" width="17.42578125" customWidth="1"/>
    <col min="12808" max="12808" width="19.5703125" customWidth="1"/>
    <col min="12809" max="12809" width="15.85546875" customWidth="1"/>
    <col min="12810" max="12810" width="11.42578125" customWidth="1"/>
    <col min="12811" max="12813" width="0" hidden="1" customWidth="1"/>
    <col min="12814" max="12814" width="14.42578125" customWidth="1"/>
    <col min="12816" max="12816" width="13.28515625" customWidth="1"/>
    <col min="12818" max="12818" width="13.28515625" customWidth="1"/>
    <col min="13058" max="13058" width="17.28515625" customWidth="1"/>
    <col min="13059" max="13059" width="12.5703125" customWidth="1"/>
    <col min="13060" max="13060" width="13" customWidth="1"/>
    <col min="13061" max="13061" width="13.42578125" customWidth="1"/>
    <col min="13062" max="13062" width="19.5703125" customWidth="1"/>
    <col min="13063" max="13063" width="17.42578125" customWidth="1"/>
    <col min="13064" max="13064" width="19.5703125" customWidth="1"/>
    <col min="13065" max="13065" width="15.85546875" customWidth="1"/>
    <col min="13066" max="13066" width="11.42578125" customWidth="1"/>
    <col min="13067" max="13069" width="0" hidden="1" customWidth="1"/>
    <col min="13070" max="13070" width="14.42578125" customWidth="1"/>
    <col min="13072" max="13072" width="13.28515625" customWidth="1"/>
    <col min="13074" max="13074" width="13.28515625" customWidth="1"/>
    <col min="13314" max="13314" width="17.28515625" customWidth="1"/>
    <col min="13315" max="13315" width="12.5703125" customWidth="1"/>
    <col min="13316" max="13316" width="13" customWidth="1"/>
    <col min="13317" max="13317" width="13.42578125" customWidth="1"/>
    <col min="13318" max="13318" width="19.5703125" customWidth="1"/>
    <col min="13319" max="13319" width="17.42578125" customWidth="1"/>
    <col min="13320" max="13320" width="19.5703125" customWidth="1"/>
    <col min="13321" max="13321" width="15.85546875" customWidth="1"/>
    <col min="13322" max="13322" width="11.42578125" customWidth="1"/>
    <col min="13323" max="13325" width="0" hidden="1" customWidth="1"/>
    <col min="13326" max="13326" width="14.42578125" customWidth="1"/>
    <col min="13328" max="13328" width="13.28515625" customWidth="1"/>
    <col min="13330" max="13330" width="13.28515625" customWidth="1"/>
    <col min="13570" max="13570" width="17.28515625" customWidth="1"/>
    <col min="13571" max="13571" width="12.5703125" customWidth="1"/>
    <col min="13572" max="13572" width="13" customWidth="1"/>
    <col min="13573" max="13573" width="13.42578125" customWidth="1"/>
    <col min="13574" max="13574" width="19.5703125" customWidth="1"/>
    <col min="13575" max="13575" width="17.42578125" customWidth="1"/>
    <col min="13576" max="13576" width="19.5703125" customWidth="1"/>
    <col min="13577" max="13577" width="15.85546875" customWidth="1"/>
    <col min="13578" max="13578" width="11.42578125" customWidth="1"/>
    <col min="13579" max="13581" width="0" hidden="1" customWidth="1"/>
    <col min="13582" max="13582" width="14.42578125" customWidth="1"/>
    <col min="13584" max="13584" width="13.28515625" customWidth="1"/>
    <col min="13586" max="13586" width="13.28515625" customWidth="1"/>
    <col min="13826" max="13826" width="17.28515625" customWidth="1"/>
    <col min="13827" max="13827" width="12.5703125" customWidth="1"/>
    <col min="13828" max="13828" width="13" customWidth="1"/>
    <col min="13829" max="13829" width="13.42578125" customWidth="1"/>
    <col min="13830" max="13830" width="19.5703125" customWidth="1"/>
    <col min="13831" max="13831" width="17.42578125" customWidth="1"/>
    <col min="13832" max="13832" width="19.5703125" customWidth="1"/>
    <col min="13833" max="13833" width="15.85546875" customWidth="1"/>
    <col min="13834" max="13834" width="11.42578125" customWidth="1"/>
    <col min="13835" max="13837" width="0" hidden="1" customWidth="1"/>
    <col min="13838" max="13838" width="14.42578125" customWidth="1"/>
    <col min="13840" max="13840" width="13.28515625" customWidth="1"/>
    <col min="13842" max="13842" width="13.28515625" customWidth="1"/>
    <col min="14082" max="14082" width="17.28515625" customWidth="1"/>
    <col min="14083" max="14083" width="12.5703125" customWidth="1"/>
    <col min="14084" max="14084" width="13" customWidth="1"/>
    <col min="14085" max="14085" width="13.42578125" customWidth="1"/>
    <col min="14086" max="14086" width="19.5703125" customWidth="1"/>
    <col min="14087" max="14087" width="17.42578125" customWidth="1"/>
    <col min="14088" max="14088" width="19.5703125" customWidth="1"/>
    <col min="14089" max="14089" width="15.85546875" customWidth="1"/>
    <col min="14090" max="14090" width="11.42578125" customWidth="1"/>
    <col min="14091" max="14093" width="0" hidden="1" customWidth="1"/>
    <col min="14094" max="14094" width="14.42578125" customWidth="1"/>
    <col min="14096" max="14096" width="13.28515625" customWidth="1"/>
    <col min="14098" max="14098" width="13.28515625" customWidth="1"/>
    <col min="14338" max="14338" width="17.28515625" customWidth="1"/>
    <col min="14339" max="14339" width="12.5703125" customWidth="1"/>
    <col min="14340" max="14340" width="13" customWidth="1"/>
    <col min="14341" max="14341" width="13.42578125" customWidth="1"/>
    <col min="14342" max="14342" width="19.5703125" customWidth="1"/>
    <col min="14343" max="14343" width="17.42578125" customWidth="1"/>
    <col min="14344" max="14344" width="19.5703125" customWidth="1"/>
    <col min="14345" max="14345" width="15.85546875" customWidth="1"/>
    <col min="14346" max="14346" width="11.42578125" customWidth="1"/>
    <col min="14347" max="14349" width="0" hidden="1" customWidth="1"/>
    <col min="14350" max="14350" width="14.42578125" customWidth="1"/>
    <col min="14352" max="14352" width="13.28515625" customWidth="1"/>
    <col min="14354" max="14354" width="13.28515625" customWidth="1"/>
    <col min="14594" max="14594" width="17.28515625" customWidth="1"/>
    <col min="14595" max="14595" width="12.5703125" customWidth="1"/>
    <col min="14596" max="14596" width="13" customWidth="1"/>
    <col min="14597" max="14597" width="13.42578125" customWidth="1"/>
    <col min="14598" max="14598" width="19.5703125" customWidth="1"/>
    <col min="14599" max="14599" width="17.42578125" customWidth="1"/>
    <col min="14600" max="14600" width="19.5703125" customWidth="1"/>
    <col min="14601" max="14601" width="15.85546875" customWidth="1"/>
    <col min="14602" max="14602" width="11.42578125" customWidth="1"/>
    <col min="14603" max="14605" width="0" hidden="1" customWidth="1"/>
    <col min="14606" max="14606" width="14.42578125" customWidth="1"/>
    <col min="14608" max="14608" width="13.28515625" customWidth="1"/>
    <col min="14610" max="14610" width="13.28515625" customWidth="1"/>
    <col min="14850" max="14850" width="17.28515625" customWidth="1"/>
    <col min="14851" max="14851" width="12.5703125" customWidth="1"/>
    <col min="14852" max="14852" width="13" customWidth="1"/>
    <col min="14853" max="14853" width="13.42578125" customWidth="1"/>
    <col min="14854" max="14854" width="19.5703125" customWidth="1"/>
    <col min="14855" max="14855" width="17.42578125" customWidth="1"/>
    <col min="14856" max="14856" width="19.5703125" customWidth="1"/>
    <col min="14857" max="14857" width="15.85546875" customWidth="1"/>
    <col min="14858" max="14858" width="11.42578125" customWidth="1"/>
    <col min="14859" max="14861" width="0" hidden="1" customWidth="1"/>
    <col min="14862" max="14862" width="14.42578125" customWidth="1"/>
    <col min="14864" max="14864" width="13.28515625" customWidth="1"/>
    <col min="14866" max="14866" width="13.28515625" customWidth="1"/>
    <col min="15106" max="15106" width="17.28515625" customWidth="1"/>
    <col min="15107" max="15107" width="12.5703125" customWidth="1"/>
    <col min="15108" max="15108" width="13" customWidth="1"/>
    <col min="15109" max="15109" width="13.42578125" customWidth="1"/>
    <col min="15110" max="15110" width="19.5703125" customWidth="1"/>
    <col min="15111" max="15111" width="17.42578125" customWidth="1"/>
    <col min="15112" max="15112" width="19.5703125" customWidth="1"/>
    <col min="15113" max="15113" width="15.85546875" customWidth="1"/>
    <col min="15114" max="15114" width="11.42578125" customWidth="1"/>
    <col min="15115" max="15117" width="0" hidden="1" customWidth="1"/>
    <col min="15118" max="15118" width="14.42578125" customWidth="1"/>
    <col min="15120" max="15120" width="13.28515625" customWidth="1"/>
    <col min="15122" max="15122" width="13.28515625" customWidth="1"/>
    <col min="15362" max="15362" width="17.28515625" customWidth="1"/>
    <col min="15363" max="15363" width="12.5703125" customWidth="1"/>
    <col min="15364" max="15364" width="13" customWidth="1"/>
    <col min="15365" max="15365" width="13.42578125" customWidth="1"/>
    <col min="15366" max="15366" width="19.5703125" customWidth="1"/>
    <col min="15367" max="15367" width="17.42578125" customWidth="1"/>
    <col min="15368" max="15368" width="19.5703125" customWidth="1"/>
    <col min="15369" max="15369" width="15.85546875" customWidth="1"/>
    <col min="15370" max="15370" width="11.42578125" customWidth="1"/>
    <col min="15371" max="15373" width="0" hidden="1" customWidth="1"/>
    <col min="15374" max="15374" width="14.42578125" customWidth="1"/>
    <col min="15376" max="15376" width="13.28515625" customWidth="1"/>
    <col min="15378" max="15378" width="13.28515625" customWidth="1"/>
    <col min="15618" max="15618" width="17.28515625" customWidth="1"/>
    <col min="15619" max="15619" width="12.5703125" customWidth="1"/>
    <col min="15620" max="15620" width="13" customWidth="1"/>
    <col min="15621" max="15621" width="13.42578125" customWidth="1"/>
    <col min="15622" max="15622" width="19.5703125" customWidth="1"/>
    <col min="15623" max="15623" width="17.42578125" customWidth="1"/>
    <col min="15624" max="15624" width="19.5703125" customWidth="1"/>
    <col min="15625" max="15625" width="15.85546875" customWidth="1"/>
    <col min="15626" max="15626" width="11.42578125" customWidth="1"/>
    <col min="15627" max="15629" width="0" hidden="1" customWidth="1"/>
    <col min="15630" max="15630" width="14.42578125" customWidth="1"/>
    <col min="15632" max="15632" width="13.28515625" customWidth="1"/>
    <col min="15634" max="15634" width="13.28515625" customWidth="1"/>
    <col min="15874" max="15874" width="17.28515625" customWidth="1"/>
    <col min="15875" max="15875" width="12.5703125" customWidth="1"/>
    <col min="15876" max="15876" width="13" customWidth="1"/>
    <col min="15877" max="15877" width="13.42578125" customWidth="1"/>
    <col min="15878" max="15878" width="19.5703125" customWidth="1"/>
    <col min="15879" max="15879" width="17.42578125" customWidth="1"/>
    <col min="15880" max="15880" width="19.5703125" customWidth="1"/>
    <col min="15881" max="15881" width="15.85546875" customWidth="1"/>
    <col min="15882" max="15882" width="11.42578125" customWidth="1"/>
    <col min="15883" max="15885" width="0" hidden="1" customWidth="1"/>
    <col min="15886" max="15886" width="14.42578125" customWidth="1"/>
    <col min="15888" max="15888" width="13.28515625" customWidth="1"/>
    <col min="15890" max="15890" width="13.28515625" customWidth="1"/>
    <col min="16130" max="16130" width="17.28515625" customWidth="1"/>
    <col min="16131" max="16131" width="12.5703125" customWidth="1"/>
    <col min="16132" max="16132" width="13" customWidth="1"/>
    <col min="16133" max="16133" width="13.42578125" customWidth="1"/>
    <col min="16134" max="16134" width="19.5703125" customWidth="1"/>
    <col min="16135" max="16135" width="17.42578125" customWidth="1"/>
    <col min="16136" max="16136" width="19.5703125" customWidth="1"/>
    <col min="16137" max="16137" width="15.85546875" customWidth="1"/>
    <col min="16138" max="16138" width="11.42578125" customWidth="1"/>
    <col min="16139" max="16141" width="0" hidden="1" customWidth="1"/>
    <col min="16142" max="16142" width="14.42578125" customWidth="1"/>
    <col min="16144" max="16144" width="13.28515625" customWidth="1"/>
    <col min="16146" max="16146" width="13.28515625" customWidth="1"/>
  </cols>
  <sheetData>
    <row r="2" spans="1:18" ht="21">
      <c r="A2" s="175" t="s">
        <v>0</v>
      </c>
    </row>
    <row r="3" spans="1:18" ht="15.75">
      <c r="A3" s="190" t="s">
        <v>57</v>
      </c>
    </row>
    <row r="4" spans="1:18">
      <c r="K4" t="s">
        <v>1</v>
      </c>
      <c r="L4" t="s">
        <v>2</v>
      </c>
    </row>
    <row r="5" spans="1:18" ht="45">
      <c r="A5" s="177" t="s">
        <v>3</v>
      </c>
      <c r="B5" s="177" t="s">
        <v>4</v>
      </c>
      <c r="C5" s="177" t="s">
        <v>5</v>
      </c>
      <c r="D5" s="205" t="s">
        <v>25</v>
      </c>
      <c r="E5" s="178" t="s">
        <v>54</v>
      </c>
      <c r="F5" s="178" t="s">
        <v>7</v>
      </c>
      <c r="G5" s="178" t="s">
        <v>55</v>
      </c>
      <c r="H5" s="178" t="s">
        <v>10</v>
      </c>
      <c r="I5" s="178" t="s">
        <v>56</v>
      </c>
      <c r="K5" s="179">
        <v>3400</v>
      </c>
      <c r="L5" s="179">
        <v>12000</v>
      </c>
    </row>
    <row r="6" spans="1:18">
      <c r="A6" s="160" t="s">
        <v>45</v>
      </c>
      <c r="B6" s="162">
        <v>7.2</v>
      </c>
      <c r="C6" s="162">
        <v>28.35</v>
      </c>
      <c r="D6" s="267">
        <f>E6*1000/2678400</f>
        <v>9.4193960221822728</v>
      </c>
      <c r="E6" s="191">
        <v>25228.910305812999</v>
      </c>
      <c r="F6" s="192">
        <v>66685</v>
      </c>
      <c r="G6" s="193">
        <v>30</v>
      </c>
      <c r="H6" s="194">
        <f>(F6*3400)+(G6*5500)</f>
        <v>226894000</v>
      </c>
      <c r="I6" s="180">
        <f t="shared" ref="I6:I11" si="0">H6/E6</f>
        <v>8993.4126067950419</v>
      </c>
      <c r="J6" s="165">
        <f>E6/31</f>
        <v>813.83581631654829</v>
      </c>
      <c r="K6" s="179">
        <f t="shared" ref="K6:K11" si="1">F6*$K$5</f>
        <v>226729000</v>
      </c>
      <c r="L6" s="179">
        <f>G6*$L$5</f>
        <v>360000</v>
      </c>
      <c r="M6" s="179">
        <f t="shared" ref="M6:M11" si="2">K6+L6</f>
        <v>227089000</v>
      </c>
      <c r="N6" s="165">
        <f>J6/24</f>
        <v>33.909825679856176</v>
      </c>
      <c r="O6" s="195">
        <f>N6/3600</f>
        <v>9.4193960221822717E-3</v>
      </c>
    </row>
    <row r="7" spans="1:18">
      <c r="A7" s="160" t="s">
        <v>46</v>
      </c>
      <c r="B7" s="161">
        <v>7.33</v>
      </c>
      <c r="C7" s="162">
        <v>30.5</v>
      </c>
      <c r="D7" s="267">
        <f t="shared" ref="D7:D12" si="3">E7*1000/2678400</f>
        <v>16.32016427845139</v>
      </c>
      <c r="E7" s="191">
        <v>43711.928003404202</v>
      </c>
      <c r="F7" s="196">
        <v>47475</v>
      </c>
      <c r="G7" s="197">
        <v>0</v>
      </c>
      <c r="H7" s="194">
        <f t="shared" ref="H7:H12" si="4">(F7*3400)+(G7*5500)</f>
        <v>161415000</v>
      </c>
      <c r="I7" s="180">
        <f t="shared" si="0"/>
        <v>3692.6991641144109</v>
      </c>
      <c r="J7" s="165">
        <f>E7/31</f>
        <v>1410.0621936582002</v>
      </c>
      <c r="K7" s="179">
        <f t="shared" si="1"/>
        <v>161415000</v>
      </c>
      <c r="L7">
        <v>0</v>
      </c>
      <c r="M7" s="179">
        <f t="shared" si="2"/>
        <v>161415000</v>
      </c>
      <c r="N7" s="165">
        <f>J7/24</f>
        <v>58.752591402425004</v>
      </c>
      <c r="O7" s="195">
        <f>N7/3600</f>
        <v>1.6320164278451389E-2</v>
      </c>
      <c r="P7" s="165"/>
    </row>
    <row r="8" spans="1:18">
      <c r="A8" s="160" t="s">
        <v>47</v>
      </c>
      <c r="B8" s="161">
        <v>7.15</v>
      </c>
      <c r="C8" s="162">
        <v>32.25</v>
      </c>
      <c r="D8" s="267">
        <f t="shared" si="3"/>
        <v>106.77313829959044</v>
      </c>
      <c r="E8" s="191">
        <v>285981.17362162302</v>
      </c>
      <c r="F8" s="196">
        <v>13050</v>
      </c>
      <c r="G8" s="198">
        <v>23557</v>
      </c>
      <c r="H8" s="194">
        <f t="shared" si="4"/>
        <v>173933500</v>
      </c>
      <c r="I8" s="180">
        <f t="shared" si="0"/>
        <v>608.19912652756841</v>
      </c>
      <c r="K8" s="179">
        <f t="shared" si="1"/>
        <v>44370000</v>
      </c>
      <c r="L8" s="179">
        <f>G8*$L$5</f>
        <v>282684000</v>
      </c>
      <c r="M8" s="179">
        <f t="shared" si="2"/>
        <v>327054000</v>
      </c>
      <c r="P8" s="165"/>
    </row>
    <row r="9" spans="1:18">
      <c r="A9" s="160" t="s">
        <v>48</v>
      </c>
      <c r="B9" s="161">
        <v>7.61</v>
      </c>
      <c r="C9" s="162">
        <v>30.22</v>
      </c>
      <c r="D9" s="267">
        <f t="shared" si="3"/>
        <v>53.375694058337068</v>
      </c>
      <c r="E9" s="191">
        <v>142961.45896585</v>
      </c>
      <c r="F9" s="199"/>
      <c r="G9" s="198">
        <v>600</v>
      </c>
      <c r="H9" s="194">
        <f t="shared" si="4"/>
        <v>3300000</v>
      </c>
      <c r="I9" s="180">
        <f t="shared" si="0"/>
        <v>23.083144393401085</v>
      </c>
      <c r="K9" s="179">
        <f t="shared" si="1"/>
        <v>0</v>
      </c>
      <c r="L9" s="179">
        <f>G9*$L$5</f>
        <v>7200000</v>
      </c>
      <c r="M9" s="179">
        <f t="shared" si="2"/>
        <v>7200000</v>
      </c>
      <c r="N9" s="182"/>
      <c r="P9" s="165"/>
    </row>
    <row r="10" spans="1:18">
      <c r="A10" s="160" t="s">
        <v>49</v>
      </c>
      <c r="B10" s="161">
        <v>8.52</v>
      </c>
      <c r="C10" s="162">
        <v>24.23</v>
      </c>
      <c r="D10" s="267">
        <f t="shared" si="3"/>
        <v>65.394924371540853</v>
      </c>
      <c r="E10" s="191">
        <v>175153.765436735</v>
      </c>
      <c r="F10" s="196">
        <v>26255</v>
      </c>
      <c r="G10" s="198">
        <v>845</v>
      </c>
      <c r="H10" s="194">
        <f t="shared" si="4"/>
        <v>93914500</v>
      </c>
      <c r="I10" s="180">
        <f t="shared" si="0"/>
        <v>536.18316320993756</v>
      </c>
      <c r="K10" s="179">
        <f t="shared" si="1"/>
        <v>89267000</v>
      </c>
      <c r="L10" s="179">
        <f>G10*$L$5</f>
        <v>10140000</v>
      </c>
      <c r="M10" s="179">
        <f t="shared" si="2"/>
        <v>99407000</v>
      </c>
      <c r="N10" s="165"/>
    </row>
    <row r="11" spans="1:18">
      <c r="A11" s="160" t="s">
        <v>50</v>
      </c>
      <c r="B11" s="161">
        <v>8.7799999999999994</v>
      </c>
      <c r="C11" s="162">
        <v>25.92</v>
      </c>
      <c r="D11" s="267">
        <f t="shared" si="3"/>
        <v>51.336618876941458</v>
      </c>
      <c r="E11" s="191">
        <v>137500</v>
      </c>
      <c r="F11" s="196">
        <v>97375</v>
      </c>
      <c r="G11" s="198">
        <v>4000</v>
      </c>
      <c r="H11" s="194">
        <f t="shared" si="4"/>
        <v>353075000</v>
      </c>
      <c r="I11" s="180">
        <f t="shared" si="0"/>
        <v>2567.818181818182</v>
      </c>
      <c r="K11" s="179">
        <f t="shared" si="1"/>
        <v>331075000</v>
      </c>
      <c r="L11" s="148">
        <v>0</v>
      </c>
      <c r="M11" s="179">
        <f t="shared" si="2"/>
        <v>331075000</v>
      </c>
      <c r="N11" s="165"/>
    </row>
    <row r="12" spans="1:18">
      <c r="A12" s="160" t="s">
        <v>53</v>
      </c>
      <c r="B12" s="161">
        <v>8.1300000000000008</v>
      </c>
      <c r="C12" s="162">
        <v>20.73</v>
      </c>
      <c r="D12" s="267">
        <f t="shared" si="3"/>
        <v>66.924283154121866</v>
      </c>
      <c r="E12" s="200">
        <v>179250</v>
      </c>
      <c r="F12" s="196">
        <v>34625</v>
      </c>
      <c r="G12" s="198">
        <v>9405</v>
      </c>
      <c r="H12" s="194">
        <f t="shared" si="4"/>
        <v>169452500</v>
      </c>
      <c r="I12" s="180">
        <f>H12/E12</f>
        <v>945.34170153417017</v>
      </c>
      <c r="K12" s="179"/>
      <c r="L12" s="148"/>
      <c r="M12" s="179"/>
      <c r="N12" s="165"/>
    </row>
    <row r="13" spans="1:18">
      <c r="A13" s="183" t="s">
        <v>22</v>
      </c>
      <c r="B13" s="184">
        <f>AVERAGE(B6:B12)</f>
        <v>7.8171428571428576</v>
      </c>
      <c r="C13" s="185">
        <f>AVERAGE(C6:C12)</f>
        <v>27.457142857142852</v>
      </c>
      <c r="D13" s="184">
        <f>AVERAGE(D6:D12)</f>
        <v>52.792031294452194</v>
      </c>
      <c r="E13" s="186">
        <f>SUM(E6:E12)</f>
        <v>989787.23633342516</v>
      </c>
      <c r="F13" s="186">
        <f>SUM(F6:F12)</f>
        <v>285465</v>
      </c>
      <c r="G13" s="186">
        <f>SUM(G6:G12)</f>
        <v>38437</v>
      </c>
      <c r="H13" s="187">
        <f>SUM(H6:H12)</f>
        <v>1181984500</v>
      </c>
      <c r="I13" s="188">
        <f>SUM(I6:I12)</f>
        <v>17366.737088392711</v>
      </c>
    </row>
    <row r="14" spans="1:18">
      <c r="M14" s="182"/>
      <c r="R14" s="189"/>
    </row>
    <row r="15" spans="1:18">
      <c r="F15" s="201">
        <f>F13/1000</f>
        <v>285.46499999999997</v>
      </c>
      <c r="R15" s="165"/>
    </row>
    <row r="16" spans="1:18">
      <c r="F16">
        <f>F15*3400000</f>
        <v>970580999.99999988</v>
      </c>
      <c r="G16" s="165">
        <f>G13*5500</f>
        <v>211403500</v>
      </c>
      <c r="H16" s="165">
        <f>F16+G16</f>
        <v>1181984500</v>
      </c>
    </row>
  </sheetData>
  <pageMargins left="0.7" right="0.7" top="0.75" bottom="0.75" header="0.3" footer="0.3"/>
  <legacyDrawing r:id="rId1"/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2:R15"/>
  <sheetViews>
    <sheetView workbookViewId="0">
      <selection activeCell="C19" sqref="C19"/>
    </sheetView>
  </sheetViews>
  <sheetFormatPr defaultColWidth="8.7109375" defaultRowHeight="15"/>
  <cols>
    <col min="1" max="1" width="17.28515625" customWidth="1"/>
    <col min="2" max="2" width="12.5703125" customWidth="1"/>
    <col min="3" max="3" width="13" customWidth="1"/>
    <col min="4" max="4" width="18" bestFit="1" customWidth="1"/>
    <col min="5" max="5" width="13.42578125" customWidth="1"/>
    <col min="6" max="6" width="12.140625" customWidth="1"/>
    <col min="7" max="7" width="12.5703125" customWidth="1"/>
    <col min="8" max="8" width="19.5703125" customWidth="1"/>
    <col min="9" max="9" width="15.85546875" customWidth="1"/>
    <col min="10" max="10" width="11.42578125" customWidth="1"/>
    <col min="11" max="13" width="0" hidden="1" customWidth="1"/>
    <col min="14" max="14" width="14.42578125" customWidth="1"/>
    <col min="16" max="16" width="13.28515625" customWidth="1"/>
    <col min="18" max="18" width="13.28515625" customWidth="1"/>
    <col min="258" max="258" width="17.28515625" customWidth="1"/>
    <col min="259" max="259" width="12.5703125" customWidth="1"/>
    <col min="260" max="260" width="13" customWidth="1"/>
    <col min="261" max="261" width="13.42578125" customWidth="1"/>
    <col min="262" max="262" width="19.5703125" customWidth="1"/>
    <col min="263" max="263" width="17.42578125" customWidth="1"/>
    <col min="264" max="264" width="19.5703125" customWidth="1"/>
    <col min="265" max="265" width="15.85546875" customWidth="1"/>
    <col min="266" max="266" width="11.42578125" customWidth="1"/>
    <col min="267" max="269" width="0" hidden="1" customWidth="1"/>
    <col min="270" max="270" width="14.42578125" customWidth="1"/>
    <col min="272" max="272" width="13.28515625" customWidth="1"/>
    <col min="274" max="274" width="13.28515625" customWidth="1"/>
    <col min="514" max="514" width="17.28515625" customWidth="1"/>
    <col min="515" max="515" width="12.5703125" customWidth="1"/>
    <col min="516" max="516" width="13" customWidth="1"/>
    <col min="517" max="517" width="13.42578125" customWidth="1"/>
    <col min="518" max="518" width="19.5703125" customWidth="1"/>
    <col min="519" max="519" width="17.42578125" customWidth="1"/>
    <col min="520" max="520" width="19.5703125" customWidth="1"/>
    <col min="521" max="521" width="15.85546875" customWidth="1"/>
    <col min="522" max="522" width="11.42578125" customWidth="1"/>
    <col min="523" max="525" width="0" hidden="1" customWidth="1"/>
    <col min="526" max="526" width="14.42578125" customWidth="1"/>
    <col min="528" max="528" width="13.28515625" customWidth="1"/>
    <col min="530" max="530" width="13.28515625" customWidth="1"/>
    <col min="770" max="770" width="17.28515625" customWidth="1"/>
    <col min="771" max="771" width="12.5703125" customWidth="1"/>
    <col min="772" max="772" width="13" customWidth="1"/>
    <col min="773" max="773" width="13.42578125" customWidth="1"/>
    <col min="774" max="774" width="19.5703125" customWidth="1"/>
    <col min="775" max="775" width="17.42578125" customWidth="1"/>
    <col min="776" max="776" width="19.5703125" customWidth="1"/>
    <col min="777" max="777" width="15.85546875" customWidth="1"/>
    <col min="778" max="778" width="11.42578125" customWidth="1"/>
    <col min="779" max="781" width="0" hidden="1" customWidth="1"/>
    <col min="782" max="782" width="14.42578125" customWidth="1"/>
    <col min="784" max="784" width="13.28515625" customWidth="1"/>
    <col min="786" max="786" width="13.28515625" customWidth="1"/>
    <col min="1026" max="1026" width="17.28515625" customWidth="1"/>
    <col min="1027" max="1027" width="12.5703125" customWidth="1"/>
    <col min="1028" max="1028" width="13" customWidth="1"/>
    <col min="1029" max="1029" width="13.42578125" customWidth="1"/>
    <col min="1030" max="1030" width="19.5703125" customWidth="1"/>
    <col min="1031" max="1031" width="17.42578125" customWidth="1"/>
    <col min="1032" max="1032" width="19.5703125" customWidth="1"/>
    <col min="1033" max="1033" width="15.85546875" customWidth="1"/>
    <col min="1034" max="1034" width="11.42578125" customWidth="1"/>
    <col min="1035" max="1037" width="0" hidden="1" customWidth="1"/>
    <col min="1038" max="1038" width="14.42578125" customWidth="1"/>
    <col min="1040" max="1040" width="13.28515625" customWidth="1"/>
    <col min="1042" max="1042" width="13.28515625" customWidth="1"/>
    <col min="1282" max="1282" width="17.28515625" customWidth="1"/>
    <col min="1283" max="1283" width="12.5703125" customWidth="1"/>
    <col min="1284" max="1284" width="13" customWidth="1"/>
    <col min="1285" max="1285" width="13.42578125" customWidth="1"/>
    <col min="1286" max="1286" width="19.5703125" customWidth="1"/>
    <col min="1287" max="1287" width="17.42578125" customWidth="1"/>
    <col min="1288" max="1288" width="19.5703125" customWidth="1"/>
    <col min="1289" max="1289" width="15.85546875" customWidth="1"/>
    <col min="1290" max="1290" width="11.42578125" customWidth="1"/>
    <col min="1291" max="1293" width="0" hidden="1" customWidth="1"/>
    <col min="1294" max="1294" width="14.42578125" customWidth="1"/>
    <col min="1296" max="1296" width="13.28515625" customWidth="1"/>
    <col min="1298" max="1298" width="13.28515625" customWidth="1"/>
    <col min="1538" max="1538" width="17.28515625" customWidth="1"/>
    <col min="1539" max="1539" width="12.5703125" customWidth="1"/>
    <col min="1540" max="1540" width="13" customWidth="1"/>
    <col min="1541" max="1541" width="13.42578125" customWidth="1"/>
    <col min="1542" max="1542" width="19.5703125" customWidth="1"/>
    <col min="1543" max="1543" width="17.42578125" customWidth="1"/>
    <col min="1544" max="1544" width="19.5703125" customWidth="1"/>
    <col min="1545" max="1545" width="15.85546875" customWidth="1"/>
    <col min="1546" max="1546" width="11.42578125" customWidth="1"/>
    <col min="1547" max="1549" width="0" hidden="1" customWidth="1"/>
    <col min="1550" max="1550" width="14.42578125" customWidth="1"/>
    <col min="1552" max="1552" width="13.28515625" customWidth="1"/>
    <col min="1554" max="1554" width="13.28515625" customWidth="1"/>
    <col min="1794" max="1794" width="17.28515625" customWidth="1"/>
    <col min="1795" max="1795" width="12.5703125" customWidth="1"/>
    <col min="1796" max="1796" width="13" customWidth="1"/>
    <col min="1797" max="1797" width="13.42578125" customWidth="1"/>
    <col min="1798" max="1798" width="19.5703125" customWidth="1"/>
    <col min="1799" max="1799" width="17.42578125" customWidth="1"/>
    <col min="1800" max="1800" width="19.5703125" customWidth="1"/>
    <col min="1801" max="1801" width="15.85546875" customWidth="1"/>
    <col min="1802" max="1802" width="11.42578125" customWidth="1"/>
    <col min="1803" max="1805" width="0" hidden="1" customWidth="1"/>
    <col min="1806" max="1806" width="14.42578125" customWidth="1"/>
    <col min="1808" max="1808" width="13.28515625" customWidth="1"/>
    <col min="1810" max="1810" width="13.28515625" customWidth="1"/>
    <col min="2050" max="2050" width="17.28515625" customWidth="1"/>
    <col min="2051" max="2051" width="12.5703125" customWidth="1"/>
    <col min="2052" max="2052" width="13" customWidth="1"/>
    <col min="2053" max="2053" width="13.42578125" customWidth="1"/>
    <col min="2054" max="2054" width="19.5703125" customWidth="1"/>
    <col min="2055" max="2055" width="17.42578125" customWidth="1"/>
    <col min="2056" max="2056" width="19.5703125" customWidth="1"/>
    <col min="2057" max="2057" width="15.85546875" customWidth="1"/>
    <col min="2058" max="2058" width="11.42578125" customWidth="1"/>
    <col min="2059" max="2061" width="0" hidden="1" customWidth="1"/>
    <col min="2062" max="2062" width="14.42578125" customWidth="1"/>
    <col min="2064" max="2064" width="13.28515625" customWidth="1"/>
    <col min="2066" max="2066" width="13.28515625" customWidth="1"/>
    <col min="2306" max="2306" width="17.28515625" customWidth="1"/>
    <col min="2307" max="2307" width="12.5703125" customWidth="1"/>
    <col min="2308" max="2308" width="13" customWidth="1"/>
    <col min="2309" max="2309" width="13.42578125" customWidth="1"/>
    <col min="2310" max="2310" width="19.5703125" customWidth="1"/>
    <col min="2311" max="2311" width="17.42578125" customWidth="1"/>
    <col min="2312" max="2312" width="19.5703125" customWidth="1"/>
    <col min="2313" max="2313" width="15.85546875" customWidth="1"/>
    <col min="2314" max="2314" width="11.42578125" customWidth="1"/>
    <col min="2315" max="2317" width="0" hidden="1" customWidth="1"/>
    <col min="2318" max="2318" width="14.42578125" customWidth="1"/>
    <col min="2320" max="2320" width="13.28515625" customWidth="1"/>
    <col min="2322" max="2322" width="13.28515625" customWidth="1"/>
    <col min="2562" max="2562" width="17.28515625" customWidth="1"/>
    <col min="2563" max="2563" width="12.5703125" customWidth="1"/>
    <col min="2564" max="2564" width="13" customWidth="1"/>
    <col min="2565" max="2565" width="13.42578125" customWidth="1"/>
    <col min="2566" max="2566" width="19.5703125" customWidth="1"/>
    <col min="2567" max="2567" width="17.42578125" customWidth="1"/>
    <col min="2568" max="2568" width="19.5703125" customWidth="1"/>
    <col min="2569" max="2569" width="15.85546875" customWidth="1"/>
    <col min="2570" max="2570" width="11.42578125" customWidth="1"/>
    <col min="2571" max="2573" width="0" hidden="1" customWidth="1"/>
    <col min="2574" max="2574" width="14.42578125" customWidth="1"/>
    <col min="2576" max="2576" width="13.28515625" customWidth="1"/>
    <col min="2578" max="2578" width="13.28515625" customWidth="1"/>
    <col min="2818" max="2818" width="17.28515625" customWidth="1"/>
    <col min="2819" max="2819" width="12.5703125" customWidth="1"/>
    <col min="2820" max="2820" width="13" customWidth="1"/>
    <col min="2821" max="2821" width="13.42578125" customWidth="1"/>
    <col min="2822" max="2822" width="19.5703125" customWidth="1"/>
    <col min="2823" max="2823" width="17.42578125" customWidth="1"/>
    <col min="2824" max="2824" width="19.5703125" customWidth="1"/>
    <col min="2825" max="2825" width="15.85546875" customWidth="1"/>
    <col min="2826" max="2826" width="11.42578125" customWidth="1"/>
    <col min="2827" max="2829" width="0" hidden="1" customWidth="1"/>
    <col min="2830" max="2830" width="14.42578125" customWidth="1"/>
    <col min="2832" max="2832" width="13.28515625" customWidth="1"/>
    <col min="2834" max="2834" width="13.28515625" customWidth="1"/>
    <col min="3074" max="3074" width="17.28515625" customWidth="1"/>
    <col min="3075" max="3075" width="12.5703125" customWidth="1"/>
    <col min="3076" max="3076" width="13" customWidth="1"/>
    <col min="3077" max="3077" width="13.42578125" customWidth="1"/>
    <col min="3078" max="3078" width="19.5703125" customWidth="1"/>
    <col min="3079" max="3079" width="17.42578125" customWidth="1"/>
    <col min="3080" max="3080" width="19.5703125" customWidth="1"/>
    <col min="3081" max="3081" width="15.85546875" customWidth="1"/>
    <col min="3082" max="3082" width="11.42578125" customWidth="1"/>
    <col min="3083" max="3085" width="0" hidden="1" customWidth="1"/>
    <col min="3086" max="3086" width="14.42578125" customWidth="1"/>
    <col min="3088" max="3088" width="13.28515625" customWidth="1"/>
    <col min="3090" max="3090" width="13.28515625" customWidth="1"/>
    <col min="3330" max="3330" width="17.28515625" customWidth="1"/>
    <col min="3331" max="3331" width="12.5703125" customWidth="1"/>
    <col min="3332" max="3332" width="13" customWidth="1"/>
    <col min="3333" max="3333" width="13.42578125" customWidth="1"/>
    <col min="3334" max="3334" width="19.5703125" customWidth="1"/>
    <col min="3335" max="3335" width="17.42578125" customWidth="1"/>
    <col min="3336" max="3336" width="19.5703125" customWidth="1"/>
    <col min="3337" max="3337" width="15.85546875" customWidth="1"/>
    <col min="3338" max="3338" width="11.42578125" customWidth="1"/>
    <col min="3339" max="3341" width="0" hidden="1" customWidth="1"/>
    <col min="3342" max="3342" width="14.42578125" customWidth="1"/>
    <col min="3344" max="3344" width="13.28515625" customWidth="1"/>
    <col min="3346" max="3346" width="13.28515625" customWidth="1"/>
    <col min="3586" max="3586" width="17.28515625" customWidth="1"/>
    <col min="3587" max="3587" width="12.5703125" customWidth="1"/>
    <col min="3588" max="3588" width="13" customWidth="1"/>
    <col min="3589" max="3589" width="13.42578125" customWidth="1"/>
    <col min="3590" max="3590" width="19.5703125" customWidth="1"/>
    <col min="3591" max="3591" width="17.42578125" customWidth="1"/>
    <col min="3592" max="3592" width="19.5703125" customWidth="1"/>
    <col min="3593" max="3593" width="15.85546875" customWidth="1"/>
    <col min="3594" max="3594" width="11.42578125" customWidth="1"/>
    <col min="3595" max="3597" width="0" hidden="1" customWidth="1"/>
    <col min="3598" max="3598" width="14.42578125" customWidth="1"/>
    <col min="3600" max="3600" width="13.28515625" customWidth="1"/>
    <col min="3602" max="3602" width="13.28515625" customWidth="1"/>
    <col min="3842" max="3842" width="17.28515625" customWidth="1"/>
    <col min="3843" max="3843" width="12.5703125" customWidth="1"/>
    <col min="3844" max="3844" width="13" customWidth="1"/>
    <col min="3845" max="3845" width="13.42578125" customWidth="1"/>
    <col min="3846" max="3846" width="19.5703125" customWidth="1"/>
    <col min="3847" max="3847" width="17.42578125" customWidth="1"/>
    <col min="3848" max="3848" width="19.5703125" customWidth="1"/>
    <col min="3849" max="3849" width="15.85546875" customWidth="1"/>
    <col min="3850" max="3850" width="11.42578125" customWidth="1"/>
    <col min="3851" max="3853" width="0" hidden="1" customWidth="1"/>
    <col min="3854" max="3854" width="14.42578125" customWidth="1"/>
    <col min="3856" max="3856" width="13.28515625" customWidth="1"/>
    <col min="3858" max="3858" width="13.28515625" customWidth="1"/>
    <col min="4098" max="4098" width="17.28515625" customWidth="1"/>
    <col min="4099" max="4099" width="12.5703125" customWidth="1"/>
    <col min="4100" max="4100" width="13" customWidth="1"/>
    <col min="4101" max="4101" width="13.42578125" customWidth="1"/>
    <col min="4102" max="4102" width="19.5703125" customWidth="1"/>
    <col min="4103" max="4103" width="17.42578125" customWidth="1"/>
    <col min="4104" max="4104" width="19.5703125" customWidth="1"/>
    <col min="4105" max="4105" width="15.85546875" customWidth="1"/>
    <col min="4106" max="4106" width="11.42578125" customWidth="1"/>
    <col min="4107" max="4109" width="0" hidden="1" customWidth="1"/>
    <col min="4110" max="4110" width="14.42578125" customWidth="1"/>
    <col min="4112" max="4112" width="13.28515625" customWidth="1"/>
    <col min="4114" max="4114" width="13.28515625" customWidth="1"/>
    <col min="4354" max="4354" width="17.28515625" customWidth="1"/>
    <col min="4355" max="4355" width="12.5703125" customWidth="1"/>
    <col min="4356" max="4356" width="13" customWidth="1"/>
    <col min="4357" max="4357" width="13.42578125" customWidth="1"/>
    <col min="4358" max="4358" width="19.5703125" customWidth="1"/>
    <col min="4359" max="4359" width="17.42578125" customWidth="1"/>
    <col min="4360" max="4360" width="19.5703125" customWidth="1"/>
    <col min="4361" max="4361" width="15.85546875" customWidth="1"/>
    <col min="4362" max="4362" width="11.42578125" customWidth="1"/>
    <col min="4363" max="4365" width="0" hidden="1" customWidth="1"/>
    <col min="4366" max="4366" width="14.42578125" customWidth="1"/>
    <col min="4368" max="4368" width="13.28515625" customWidth="1"/>
    <col min="4370" max="4370" width="13.28515625" customWidth="1"/>
    <col min="4610" max="4610" width="17.28515625" customWidth="1"/>
    <col min="4611" max="4611" width="12.5703125" customWidth="1"/>
    <col min="4612" max="4612" width="13" customWidth="1"/>
    <col min="4613" max="4613" width="13.42578125" customWidth="1"/>
    <col min="4614" max="4614" width="19.5703125" customWidth="1"/>
    <col min="4615" max="4615" width="17.42578125" customWidth="1"/>
    <col min="4616" max="4616" width="19.5703125" customWidth="1"/>
    <col min="4617" max="4617" width="15.85546875" customWidth="1"/>
    <col min="4618" max="4618" width="11.42578125" customWidth="1"/>
    <col min="4619" max="4621" width="0" hidden="1" customWidth="1"/>
    <col min="4622" max="4622" width="14.42578125" customWidth="1"/>
    <col min="4624" max="4624" width="13.28515625" customWidth="1"/>
    <col min="4626" max="4626" width="13.28515625" customWidth="1"/>
    <col min="4866" max="4866" width="17.28515625" customWidth="1"/>
    <col min="4867" max="4867" width="12.5703125" customWidth="1"/>
    <col min="4868" max="4868" width="13" customWidth="1"/>
    <col min="4869" max="4869" width="13.42578125" customWidth="1"/>
    <col min="4870" max="4870" width="19.5703125" customWidth="1"/>
    <col min="4871" max="4871" width="17.42578125" customWidth="1"/>
    <col min="4872" max="4872" width="19.5703125" customWidth="1"/>
    <col min="4873" max="4873" width="15.85546875" customWidth="1"/>
    <col min="4874" max="4874" width="11.42578125" customWidth="1"/>
    <col min="4875" max="4877" width="0" hidden="1" customWidth="1"/>
    <col min="4878" max="4878" width="14.42578125" customWidth="1"/>
    <col min="4880" max="4880" width="13.28515625" customWidth="1"/>
    <col min="4882" max="4882" width="13.28515625" customWidth="1"/>
    <col min="5122" max="5122" width="17.28515625" customWidth="1"/>
    <col min="5123" max="5123" width="12.5703125" customWidth="1"/>
    <col min="5124" max="5124" width="13" customWidth="1"/>
    <col min="5125" max="5125" width="13.42578125" customWidth="1"/>
    <col min="5126" max="5126" width="19.5703125" customWidth="1"/>
    <col min="5127" max="5127" width="17.42578125" customWidth="1"/>
    <col min="5128" max="5128" width="19.5703125" customWidth="1"/>
    <col min="5129" max="5129" width="15.85546875" customWidth="1"/>
    <col min="5130" max="5130" width="11.42578125" customWidth="1"/>
    <col min="5131" max="5133" width="0" hidden="1" customWidth="1"/>
    <col min="5134" max="5134" width="14.42578125" customWidth="1"/>
    <col min="5136" max="5136" width="13.28515625" customWidth="1"/>
    <col min="5138" max="5138" width="13.28515625" customWidth="1"/>
    <col min="5378" max="5378" width="17.28515625" customWidth="1"/>
    <col min="5379" max="5379" width="12.5703125" customWidth="1"/>
    <col min="5380" max="5380" width="13" customWidth="1"/>
    <col min="5381" max="5381" width="13.42578125" customWidth="1"/>
    <col min="5382" max="5382" width="19.5703125" customWidth="1"/>
    <col min="5383" max="5383" width="17.42578125" customWidth="1"/>
    <col min="5384" max="5384" width="19.5703125" customWidth="1"/>
    <col min="5385" max="5385" width="15.85546875" customWidth="1"/>
    <col min="5386" max="5386" width="11.42578125" customWidth="1"/>
    <col min="5387" max="5389" width="0" hidden="1" customWidth="1"/>
    <col min="5390" max="5390" width="14.42578125" customWidth="1"/>
    <col min="5392" max="5392" width="13.28515625" customWidth="1"/>
    <col min="5394" max="5394" width="13.28515625" customWidth="1"/>
    <col min="5634" max="5634" width="17.28515625" customWidth="1"/>
    <col min="5635" max="5635" width="12.5703125" customWidth="1"/>
    <col min="5636" max="5636" width="13" customWidth="1"/>
    <col min="5637" max="5637" width="13.42578125" customWidth="1"/>
    <col min="5638" max="5638" width="19.5703125" customWidth="1"/>
    <col min="5639" max="5639" width="17.42578125" customWidth="1"/>
    <col min="5640" max="5640" width="19.5703125" customWidth="1"/>
    <col min="5641" max="5641" width="15.85546875" customWidth="1"/>
    <col min="5642" max="5642" width="11.42578125" customWidth="1"/>
    <col min="5643" max="5645" width="0" hidden="1" customWidth="1"/>
    <col min="5646" max="5646" width="14.42578125" customWidth="1"/>
    <col min="5648" max="5648" width="13.28515625" customWidth="1"/>
    <col min="5650" max="5650" width="13.28515625" customWidth="1"/>
    <col min="5890" max="5890" width="17.28515625" customWidth="1"/>
    <col min="5891" max="5891" width="12.5703125" customWidth="1"/>
    <col min="5892" max="5892" width="13" customWidth="1"/>
    <col min="5893" max="5893" width="13.42578125" customWidth="1"/>
    <col min="5894" max="5894" width="19.5703125" customWidth="1"/>
    <col min="5895" max="5895" width="17.42578125" customWidth="1"/>
    <col min="5896" max="5896" width="19.5703125" customWidth="1"/>
    <col min="5897" max="5897" width="15.85546875" customWidth="1"/>
    <col min="5898" max="5898" width="11.42578125" customWidth="1"/>
    <col min="5899" max="5901" width="0" hidden="1" customWidth="1"/>
    <col min="5902" max="5902" width="14.42578125" customWidth="1"/>
    <col min="5904" max="5904" width="13.28515625" customWidth="1"/>
    <col min="5906" max="5906" width="13.28515625" customWidth="1"/>
    <col min="6146" max="6146" width="17.28515625" customWidth="1"/>
    <col min="6147" max="6147" width="12.5703125" customWidth="1"/>
    <col min="6148" max="6148" width="13" customWidth="1"/>
    <col min="6149" max="6149" width="13.42578125" customWidth="1"/>
    <col min="6150" max="6150" width="19.5703125" customWidth="1"/>
    <col min="6151" max="6151" width="17.42578125" customWidth="1"/>
    <col min="6152" max="6152" width="19.5703125" customWidth="1"/>
    <col min="6153" max="6153" width="15.85546875" customWidth="1"/>
    <col min="6154" max="6154" width="11.42578125" customWidth="1"/>
    <col min="6155" max="6157" width="0" hidden="1" customWidth="1"/>
    <col min="6158" max="6158" width="14.42578125" customWidth="1"/>
    <col min="6160" max="6160" width="13.28515625" customWidth="1"/>
    <col min="6162" max="6162" width="13.28515625" customWidth="1"/>
    <col min="6402" max="6402" width="17.28515625" customWidth="1"/>
    <col min="6403" max="6403" width="12.5703125" customWidth="1"/>
    <col min="6404" max="6404" width="13" customWidth="1"/>
    <col min="6405" max="6405" width="13.42578125" customWidth="1"/>
    <col min="6406" max="6406" width="19.5703125" customWidth="1"/>
    <col min="6407" max="6407" width="17.42578125" customWidth="1"/>
    <col min="6408" max="6408" width="19.5703125" customWidth="1"/>
    <col min="6409" max="6409" width="15.85546875" customWidth="1"/>
    <col min="6410" max="6410" width="11.42578125" customWidth="1"/>
    <col min="6411" max="6413" width="0" hidden="1" customWidth="1"/>
    <col min="6414" max="6414" width="14.42578125" customWidth="1"/>
    <col min="6416" max="6416" width="13.28515625" customWidth="1"/>
    <col min="6418" max="6418" width="13.28515625" customWidth="1"/>
    <col min="6658" max="6658" width="17.28515625" customWidth="1"/>
    <col min="6659" max="6659" width="12.5703125" customWidth="1"/>
    <col min="6660" max="6660" width="13" customWidth="1"/>
    <col min="6661" max="6661" width="13.42578125" customWidth="1"/>
    <col min="6662" max="6662" width="19.5703125" customWidth="1"/>
    <col min="6663" max="6663" width="17.42578125" customWidth="1"/>
    <col min="6664" max="6664" width="19.5703125" customWidth="1"/>
    <col min="6665" max="6665" width="15.85546875" customWidth="1"/>
    <col min="6666" max="6666" width="11.42578125" customWidth="1"/>
    <col min="6667" max="6669" width="0" hidden="1" customWidth="1"/>
    <col min="6670" max="6670" width="14.42578125" customWidth="1"/>
    <col min="6672" max="6672" width="13.28515625" customWidth="1"/>
    <col min="6674" max="6674" width="13.28515625" customWidth="1"/>
    <col min="6914" max="6914" width="17.28515625" customWidth="1"/>
    <col min="6915" max="6915" width="12.5703125" customWidth="1"/>
    <col min="6916" max="6916" width="13" customWidth="1"/>
    <col min="6917" max="6917" width="13.42578125" customWidth="1"/>
    <col min="6918" max="6918" width="19.5703125" customWidth="1"/>
    <col min="6919" max="6919" width="17.42578125" customWidth="1"/>
    <col min="6920" max="6920" width="19.5703125" customWidth="1"/>
    <col min="6921" max="6921" width="15.85546875" customWidth="1"/>
    <col min="6922" max="6922" width="11.42578125" customWidth="1"/>
    <col min="6923" max="6925" width="0" hidden="1" customWidth="1"/>
    <col min="6926" max="6926" width="14.42578125" customWidth="1"/>
    <col min="6928" max="6928" width="13.28515625" customWidth="1"/>
    <col min="6930" max="6930" width="13.28515625" customWidth="1"/>
    <col min="7170" max="7170" width="17.28515625" customWidth="1"/>
    <col min="7171" max="7171" width="12.5703125" customWidth="1"/>
    <col min="7172" max="7172" width="13" customWidth="1"/>
    <col min="7173" max="7173" width="13.42578125" customWidth="1"/>
    <col min="7174" max="7174" width="19.5703125" customWidth="1"/>
    <col min="7175" max="7175" width="17.42578125" customWidth="1"/>
    <col min="7176" max="7176" width="19.5703125" customWidth="1"/>
    <col min="7177" max="7177" width="15.85546875" customWidth="1"/>
    <col min="7178" max="7178" width="11.42578125" customWidth="1"/>
    <col min="7179" max="7181" width="0" hidden="1" customWidth="1"/>
    <col min="7182" max="7182" width="14.42578125" customWidth="1"/>
    <col min="7184" max="7184" width="13.28515625" customWidth="1"/>
    <col min="7186" max="7186" width="13.28515625" customWidth="1"/>
    <col min="7426" max="7426" width="17.28515625" customWidth="1"/>
    <col min="7427" max="7427" width="12.5703125" customWidth="1"/>
    <col min="7428" max="7428" width="13" customWidth="1"/>
    <col min="7429" max="7429" width="13.42578125" customWidth="1"/>
    <col min="7430" max="7430" width="19.5703125" customWidth="1"/>
    <col min="7431" max="7431" width="17.42578125" customWidth="1"/>
    <col min="7432" max="7432" width="19.5703125" customWidth="1"/>
    <col min="7433" max="7433" width="15.85546875" customWidth="1"/>
    <col min="7434" max="7434" width="11.42578125" customWidth="1"/>
    <col min="7435" max="7437" width="0" hidden="1" customWidth="1"/>
    <col min="7438" max="7438" width="14.42578125" customWidth="1"/>
    <col min="7440" max="7440" width="13.28515625" customWidth="1"/>
    <col min="7442" max="7442" width="13.28515625" customWidth="1"/>
    <col min="7682" max="7682" width="17.28515625" customWidth="1"/>
    <col min="7683" max="7683" width="12.5703125" customWidth="1"/>
    <col min="7684" max="7684" width="13" customWidth="1"/>
    <col min="7685" max="7685" width="13.42578125" customWidth="1"/>
    <col min="7686" max="7686" width="19.5703125" customWidth="1"/>
    <col min="7687" max="7687" width="17.42578125" customWidth="1"/>
    <col min="7688" max="7688" width="19.5703125" customWidth="1"/>
    <col min="7689" max="7689" width="15.85546875" customWidth="1"/>
    <col min="7690" max="7690" width="11.42578125" customWidth="1"/>
    <col min="7691" max="7693" width="0" hidden="1" customWidth="1"/>
    <col min="7694" max="7694" width="14.42578125" customWidth="1"/>
    <col min="7696" max="7696" width="13.28515625" customWidth="1"/>
    <col min="7698" max="7698" width="13.28515625" customWidth="1"/>
    <col min="7938" max="7938" width="17.28515625" customWidth="1"/>
    <col min="7939" max="7939" width="12.5703125" customWidth="1"/>
    <col min="7940" max="7940" width="13" customWidth="1"/>
    <col min="7941" max="7941" width="13.42578125" customWidth="1"/>
    <col min="7942" max="7942" width="19.5703125" customWidth="1"/>
    <col min="7943" max="7943" width="17.42578125" customWidth="1"/>
    <col min="7944" max="7944" width="19.5703125" customWidth="1"/>
    <col min="7945" max="7945" width="15.85546875" customWidth="1"/>
    <col min="7946" max="7946" width="11.42578125" customWidth="1"/>
    <col min="7947" max="7949" width="0" hidden="1" customWidth="1"/>
    <col min="7950" max="7950" width="14.42578125" customWidth="1"/>
    <col min="7952" max="7952" width="13.28515625" customWidth="1"/>
    <col min="7954" max="7954" width="13.28515625" customWidth="1"/>
    <col min="8194" max="8194" width="17.28515625" customWidth="1"/>
    <col min="8195" max="8195" width="12.5703125" customWidth="1"/>
    <col min="8196" max="8196" width="13" customWidth="1"/>
    <col min="8197" max="8197" width="13.42578125" customWidth="1"/>
    <col min="8198" max="8198" width="19.5703125" customWidth="1"/>
    <col min="8199" max="8199" width="17.42578125" customWidth="1"/>
    <col min="8200" max="8200" width="19.5703125" customWidth="1"/>
    <col min="8201" max="8201" width="15.85546875" customWidth="1"/>
    <col min="8202" max="8202" width="11.42578125" customWidth="1"/>
    <col min="8203" max="8205" width="0" hidden="1" customWidth="1"/>
    <col min="8206" max="8206" width="14.42578125" customWidth="1"/>
    <col min="8208" max="8208" width="13.28515625" customWidth="1"/>
    <col min="8210" max="8210" width="13.28515625" customWidth="1"/>
    <col min="8450" max="8450" width="17.28515625" customWidth="1"/>
    <col min="8451" max="8451" width="12.5703125" customWidth="1"/>
    <col min="8452" max="8452" width="13" customWidth="1"/>
    <col min="8453" max="8453" width="13.42578125" customWidth="1"/>
    <col min="8454" max="8454" width="19.5703125" customWidth="1"/>
    <col min="8455" max="8455" width="17.42578125" customWidth="1"/>
    <col min="8456" max="8456" width="19.5703125" customWidth="1"/>
    <col min="8457" max="8457" width="15.85546875" customWidth="1"/>
    <col min="8458" max="8458" width="11.42578125" customWidth="1"/>
    <col min="8459" max="8461" width="0" hidden="1" customWidth="1"/>
    <col min="8462" max="8462" width="14.42578125" customWidth="1"/>
    <col min="8464" max="8464" width="13.28515625" customWidth="1"/>
    <col min="8466" max="8466" width="13.28515625" customWidth="1"/>
    <col min="8706" max="8706" width="17.28515625" customWidth="1"/>
    <col min="8707" max="8707" width="12.5703125" customWidth="1"/>
    <col min="8708" max="8708" width="13" customWidth="1"/>
    <col min="8709" max="8709" width="13.42578125" customWidth="1"/>
    <col min="8710" max="8710" width="19.5703125" customWidth="1"/>
    <col min="8711" max="8711" width="17.42578125" customWidth="1"/>
    <col min="8712" max="8712" width="19.5703125" customWidth="1"/>
    <col min="8713" max="8713" width="15.85546875" customWidth="1"/>
    <col min="8714" max="8714" width="11.42578125" customWidth="1"/>
    <col min="8715" max="8717" width="0" hidden="1" customWidth="1"/>
    <col min="8718" max="8718" width="14.42578125" customWidth="1"/>
    <col min="8720" max="8720" width="13.28515625" customWidth="1"/>
    <col min="8722" max="8722" width="13.28515625" customWidth="1"/>
    <col min="8962" max="8962" width="17.28515625" customWidth="1"/>
    <col min="8963" max="8963" width="12.5703125" customWidth="1"/>
    <col min="8964" max="8964" width="13" customWidth="1"/>
    <col min="8965" max="8965" width="13.42578125" customWidth="1"/>
    <col min="8966" max="8966" width="19.5703125" customWidth="1"/>
    <col min="8967" max="8967" width="17.42578125" customWidth="1"/>
    <col min="8968" max="8968" width="19.5703125" customWidth="1"/>
    <col min="8969" max="8969" width="15.85546875" customWidth="1"/>
    <col min="8970" max="8970" width="11.42578125" customWidth="1"/>
    <col min="8971" max="8973" width="0" hidden="1" customWidth="1"/>
    <col min="8974" max="8974" width="14.42578125" customWidth="1"/>
    <col min="8976" max="8976" width="13.28515625" customWidth="1"/>
    <col min="8978" max="8978" width="13.28515625" customWidth="1"/>
    <col min="9218" max="9218" width="17.28515625" customWidth="1"/>
    <col min="9219" max="9219" width="12.5703125" customWidth="1"/>
    <col min="9220" max="9220" width="13" customWidth="1"/>
    <col min="9221" max="9221" width="13.42578125" customWidth="1"/>
    <col min="9222" max="9222" width="19.5703125" customWidth="1"/>
    <col min="9223" max="9223" width="17.42578125" customWidth="1"/>
    <col min="9224" max="9224" width="19.5703125" customWidth="1"/>
    <col min="9225" max="9225" width="15.85546875" customWidth="1"/>
    <col min="9226" max="9226" width="11.42578125" customWidth="1"/>
    <col min="9227" max="9229" width="0" hidden="1" customWidth="1"/>
    <col min="9230" max="9230" width="14.42578125" customWidth="1"/>
    <col min="9232" max="9232" width="13.28515625" customWidth="1"/>
    <col min="9234" max="9234" width="13.28515625" customWidth="1"/>
    <col min="9474" max="9474" width="17.28515625" customWidth="1"/>
    <col min="9475" max="9475" width="12.5703125" customWidth="1"/>
    <col min="9476" max="9476" width="13" customWidth="1"/>
    <col min="9477" max="9477" width="13.42578125" customWidth="1"/>
    <col min="9478" max="9478" width="19.5703125" customWidth="1"/>
    <col min="9479" max="9479" width="17.42578125" customWidth="1"/>
    <col min="9480" max="9480" width="19.5703125" customWidth="1"/>
    <col min="9481" max="9481" width="15.85546875" customWidth="1"/>
    <col min="9482" max="9482" width="11.42578125" customWidth="1"/>
    <col min="9483" max="9485" width="0" hidden="1" customWidth="1"/>
    <col min="9486" max="9486" width="14.42578125" customWidth="1"/>
    <col min="9488" max="9488" width="13.28515625" customWidth="1"/>
    <col min="9490" max="9490" width="13.28515625" customWidth="1"/>
    <col min="9730" max="9730" width="17.28515625" customWidth="1"/>
    <col min="9731" max="9731" width="12.5703125" customWidth="1"/>
    <col min="9732" max="9732" width="13" customWidth="1"/>
    <col min="9733" max="9733" width="13.42578125" customWidth="1"/>
    <col min="9734" max="9734" width="19.5703125" customWidth="1"/>
    <col min="9735" max="9735" width="17.42578125" customWidth="1"/>
    <col min="9736" max="9736" width="19.5703125" customWidth="1"/>
    <col min="9737" max="9737" width="15.85546875" customWidth="1"/>
    <col min="9738" max="9738" width="11.42578125" customWidth="1"/>
    <col min="9739" max="9741" width="0" hidden="1" customWidth="1"/>
    <col min="9742" max="9742" width="14.42578125" customWidth="1"/>
    <col min="9744" max="9744" width="13.28515625" customWidth="1"/>
    <col min="9746" max="9746" width="13.28515625" customWidth="1"/>
    <col min="9986" max="9986" width="17.28515625" customWidth="1"/>
    <col min="9987" max="9987" width="12.5703125" customWidth="1"/>
    <col min="9988" max="9988" width="13" customWidth="1"/>
    <col min="9989" max="9989" width="13.42578125" customWidth="1"/>
    <col min="9990" max="9990" width="19.5703125" customWidth="1"/>
    <col min="9991" max="9991" width="17.42578125" customWidth="1"/>
    <col min="9992" max="9992" width="19.5703125" customWidth="1"/>
    <col min="9993" max="9993" width="15.85546875" customWidth="1"/>
    <col min="9994" max="9994" width="11.42578125" customWidth="1"/>
    <col min="9995" max="9997" width="0" hidden="1" customWidth="1"/>
    <col min="9998" max="9998" width="14.42578125" customWidth="1"/>
    <col min="10000" max="10000" width="13.28515625" customWidth="1"/>
    <col min="10002" max="10002" width="13.28515625" customWidth="1"/>
    <col min="10242" max="10242" width="17.28515625" customWidth="1"/>
    <col min="10243" max="10243" width="12.5703125" customWidth="1"/>
    <col min="10244" max="10244" width="13" customWidth="1"/>
    <col min="10245" max="10245" width="13.42578125" customWidth="1"/>
    <col min="10246" max="10246" width="19.5703125" customWidth="1"/>
    <col min="10247" max="10247" width="17.42578125" customWidth="1"/>
    <col min="10248" max="10248" width="19.5703125" customWidth="1"/>
    <col min="10249" max="10249" width="15.85546875" customWidth="1"/>
    <col min="10250" max="10250" width="11.42578125" customWidth="1"/>
    <col min="10251" max="10253" width="0" hidden="1" customWidth="1"/>
    <col min="10254" max="10254" width="14.42578125" customWidth="1"/>
    <col min="10256" max="10256" width="13.28515625" customWidth="1"/>
    <col min="10258" max="10258" width="13.28515625" customWidth="1"/>
    <col min="10498" max="10498" width="17.28515625" customWidth="1"/>
    <col min="10499" max="10499" width="12.5703125" customWidth="1"/>
    <col min="10500" max="10500" width="13" customWidth="1"/>
    <col min="10501" max="10501" width="13.42578125" customWidth="1"/>
    <col min="10502" max="10502" width="19.5703125" customWidth="1"/>
    <col min="10503" max="10503" width="17.42578125" customWidth="1"/>
    <col min="10504" max="10504" width="19.5703125" customWidth="1"/>
    <col min="10505" max="10505" width="15.85546875" customWidth="1"/>
    <col min="10506" max="10506" width="11.42578125" customWidth="1"/>
    <col min="10507" max="10509" width="0" hidden="1" customWidth="1"/>
    <col min="10510" max="10510" width="14.42578125" customWidth="1"/>
    <col min="10512" max="10512" width="13.28515625" customWidth="1"/>
    <col min="10514" max="10514" width="13.28515625" customWidth="1"/>
    <col min="10754" max="10754" width="17.28515625" customWidth="1"/>
    <col min="10755" max="10755" width="12.5703125" customWidth="1"/>
    <col min="10756" max="10756" width="13" customWidth="1"/>
    <col min="10757" max="10757" width="13.42578125" customWidth="1"/>
    <col min="10758" max="10758" width="19.5703125" customWidth="1"/>
    <col min="10759" max="10759" width="17.42578125" customWidth="1"/>
    <col min="10760" max="10760" width="19.5703125" customWidth="1"/>
    <col min="10761" max="10761" width="15.85546875" customWidth="1"/>
    <col min="10762" max="10762" width="11.42578125" customWidth="1"/>
    <col min="10763" max="10765" width="0" hidden="1" customWidth="1"/>
    <col min="10766" max="10766" width="14.42578125" customWidth="1"/>
    <col min="10768" max="10768" width="13.28515625" customWidth="1"/>
    <col min="10770" max="10770" width="13.28515625" customWidth="1"/>
    <col min="11010" max="11010" width="17.28515625" customWidth="1"/>
    <col min="11011" max="11011" width="12.5703125" customWidth="1"/>
    <col min="11012" max="11012" width="13" customWidth="1"/>
    <col min="11013" max="11013" width="13.42578125" customWidth="1"/>
    <col min="11014" max="11014" width="19.5703125" customWidth="1"/>
    <col min="11015" max="11015" width="17.42578125" customWidth="1"/>
    <col min="11016" max="11016" width="19.5703125" customWidth="1"/>
    <col min="11017" max="11017" width="15.85546875" customWidth="1"/>
    <col min="11018" max="11018" width="11.42578125" customWidth="1"/>
    <col min="11019" max="11021" width="0" hidden="1" customWidth="1"/>
    <col min="11022" max="11022" width="14.42578125" customWidth="1"/>
    <col min="11024" max="11024" width="13.28515625" customWidth="1"/>
    <col min="11026" max="11026" width="13.28515625" customWidth="1"/>
    <col min="11266" max="11266" width="17.28515625" customWidth="1"/>
    <col min="11267" max="11267" width="12.5703125" customWidth="1"/>
    <col min="11268" max="11268" width="13" customWidth="1"/>
    <col min="11269" max="11269" width="13.42578125" customWidth="1"/>
    <col min="11270" max="11270" width="19.5703125" customWidth="1"/>
    <col min="11271" max="11271" width="17.42578125" customWidth="1"/>
    <col min="11272" max="11272" width="19.5703125" customWidth="1"/>
    <col min="11273" max="11273" width="15.85546875" customWidth="1"/>
    <col min="11274" max="11274" width="11.42578125" customWidth="1"/>
    <col min="11275" max="11277" width="0" hidden="1" customWidth="1"/>
    <col min="11278" max="11278" width="14.42578125" customWidth="1"/>
    <col min="11280" max="11280" width="13.28515625" customWidth="1"/>
    <col min="11282" max="11282" width="13.28515625" customWidth="1"/>
    <col min="11522" max="11522" width="17.28515625" customWidth="1"/>
    <col min="11523" max="11523" width="12.5703125" customWidth="1"/>
    <col min="11524" max="11524" width="13" customWidth="1"/>
    <col min="11525" max="11525" width="13.42578125" customWidth="1"/>
    <col min="11526" max="11526" width="19.5703125" customWidth="1"/>
    <col min="11527" max="11527" width="17.42578125" customWidth="1"/>
    <col min="11528" max="11528" width="19.5703125" customWidth="1"/>
    <col min="11529" max="11529" width="15.85546875" customWidth="1"/>
    <col min="11530" max="11530" width="11.42578125" customWidth="1"/>
    <col min="11531" max="11533" width="0" hidden="1" customWidth="1"/>
    <col min="11534" max="11534" width="14.42578125" customWidth="1"/>
    <col min="11536" max="11536" width="13.28515625" customWidth="1"/>
    <col min="11538" max="11538" width="13.28515625" customWidth="1"/>
    <col min="11778" max="11778" width="17.28515625" customWidth="1"/>
    <col min="11779" max="11779" width="12.5703125" customWidth="1"/>
    <col min="11780" max="11780" width="13" customWidth="1"/>
    <col min="11781" max="11781" width="13.42578125" customWidth="1"/>
    <col min="11782" max="11782" width="19.5703125" customWidth="1"/>
    <col min="11783" max="11783" width="17.42578125" customWidth="1"/>
    <col min="11784" max="11784" width="19.5703125" customWidth="1"/>
    <col min="11785" max="11785" width="15.85546875" customWidth="1"/>
    <col min="11786" max="11786" width="11.42578125" customWidth="1"/>
    <col min="11787" max="11789" width="0" hidden="1" customWidth="1"/>
    <col min="11790" max="11790" width="14.42578125" customWidth="1"/>
    <col min="11792" max="11792" width="13.28515625" customWidth="1"/>
    <col min="11794" max="11794" width="13.28515625" customWidth="1"/>
    <col min="12034" max="12034" width="17.28515625" customWidth="1"/>
    <col min="12035" max="12035" width="12.5703125" customWidth="1"/>
    <col min="12036" max="12036" width="13" customWidth="1"/>
    <col min="12037" max="12037" width="13.42578125" customWidth="1"/>
    <col min="12038" max="12038" width="19.5703125" customWidth="1"/>
    <col min="12039" max="12039" width="17.42578125" customWidth="1"/>
    <col min="12040" max="12040" width="19.5703125" customWidth="1"/>
    <col min="12041" max="12041" width="15.85546875" customWidth="1"/>
    <col min="12042" max="12042" width="11.42578125" customWidth="1"/>
    <col min="12043" max="12045" width="0" hidden="1" customWidth="1"/>
    <col min="12046" max="12046" width="14.42578125" customWidth="1"/>
    <col min="12048" max="12048" width="13.28515625" customWidth="1"/>
    <col min="12050" max="12050" width="13.28515625" customWidth="1"/>
    <col min="12290" max="12290" width="17.28515625" customWidth="1"/>
    <col min="12291" max="12291" width="12.5703125" customWidth="1"/>
    <col min="12292" max="12292" width="13" customWidth="1"/>
    <col min="12293" max="12293" width="13.42578125" customWidth="1"/>
    <col min="12294" max="12294" width="19.5703125" customWidth="1"/>
    <col min="12295" max="12295" width="17.42578125" customWidth="1"/>
    <col min="12296" max="12296" width="19.5703125" customWidth="1"/>
    <col min="12297" max="12297" width="15.85546875" customWidth="1"/>
    <col min="12298" max="12298" width="11.42578125" customWidth="1"/>
    <col min="12299" max="12301" width="0" hidden="1" customWidth="1"/>
    <col min="12302" max="12302" width="14.42578125" customWidth="1"/>
    <col min="12304" max="12304" width="13.28515625" customWidth="1"/>
    <col min="12306" max="12306" width="13.28515625" customWidth="1"/>
    <col min="12546" max="12546" width="17.28515625" customWidth="1"/>
    <col min="12547" max="12547" width="12.5703125" customWidth="1"/>
    <col min="12548" max="12548" width="13" customWidth="1"/>
    <col min="12549" max="12549" width="13.42578125" customWidth="1"/>
    <col min="12550" max="12550" width="19.5703125" customWidth="1"/>
    <col min="12551" max="12551" width="17.42578125" customWidth="1"/>
    <col min="12552" max="12552" width="19.5703125" customWidth="1"/>
    <col min="12553" max="12553" width="15.85546875" customWidth="1"/>
    <col min="12554" max="12554" width="11.42578125" customWidth="1"/>
    <col min="12555" max="12557" width="0" hidden="1" customWidth="1"/>
    <col min="12558" max="12558" width="14.42578125" customWidth="1"/>
    <col min="12560" max="12560" width="13.28515625" customWidth="1"/>
    <col min="12562" max="12562" width="13.28515625" customWidth="1"/>
    <col min="12802" max="12802" width="17.28515625" customWidth="1"/>
    <col min="12803" max="12803" width="12.5703125" customWidth="1"/>
    <col min="12804" max="12804" width="13" customWidth="1"/>
    <col min="12805" max="12805" width="13.42578125" customWidth="1"/>
    <col min="12806" max="12806" width="19.5703125" customWidth="1"/>
    <col min="12807" max="12807" width="17.42578125" customWidth="1"/>
    <col min="12808" max="12808" width="19.5703125" customWidth="1"/>
    <col min="12809" max="12809" width="15.85546875" customWidth="1"/>
    <col min="12810" max="12810" width="11.42578125" customWidth="1"/>
    <col min="12811" max="12813" width="0" hidden="1" customWidth="1"/>
    <col min="12814" max="12814" width="14.42578125" customWidth="1"/>
    <col min="12816" max="12816" width="13.28515625" customWidth="1"/>
    <col min="12818" max="12818" width="13.28515625" customWidth="1"/>
    <col min="13058" max="13058" width="17.28515625" customWidth="1"/>
    <col min="13059" max="13059" width="12.5703125" customWidth="1"/>
    <col min="13060" max="13060" width="13" customWidth="1"/>
    <col min="13061" max="13061" width="13.42578125" customWidth="1"/>
    <col min="13062" max="13062" width="19.5703125" customWidth="1"/>
    <col min="13063" max="13063" width="17.42578125" customWidth="1"/>
    <col min="13064" max="13064" width="19.5703125" customWidth="1"/>
    <col min="13065" max="13065" width="15.85546875" customWidth="1"/>
    <col min="13066" max="13066" width="11.42578125" customWidth="1"/>
    <col min="13067" max="13069" width="0" hidden="1" customWidth="1"/>
    <col min="13070" max="13070" width="14.42578125" customWidth="1"/>
    <col min="13072" max="13072" width="13.28515625" customWidth="1"/>
    <col min="13074" max="13074" width="13.28515625" customWidth="1"/>
    <col min="13314" max="13314" width="17.28515625" customWidth="1"/>
    <col min="13315" max="13315" width="12.5703125" customWidth="1"/>
    <col min="13316" max="13316" width="13" customWidth="1"/>
    <col min="13317" max="13317" width="13.42578125" customWidth="1"/>
    <col min="13318" max="13318" width="19.5703125" customWidth="1"/>
    <col min="13319" max="13319" width="17.42578125" customWidth="1"/>
    <col min="13320" max="13320" width="19.5703125" customWidth="1"/>
    <col min="13321" max="13321" width="15.85546875" customWidth="1"/>
    <col min="13322" max="13322" width="11.42578125" customWidth="1"/>
    <col min="13323" max="13325" width="0" hidden="1" customWidth="1"/>
    <col min="13326" max="13326" width="14.42578125" customWidth="1"/>
    <col min="13328" max="13328" width="13.28515625" customWidth="1"/>
    <col min="13330" max="13330" width="13.28515625" customWidth="1"/>
    <col min="13570" max="13570" width="17.28515625" customWidth="1"/>
    <col min="13571" max="13571" width="12.5703125" customWidth="1"/>
    <col min="13572" max="13572" width="13" customWidth="1"/>
    <col min="13573" max="13573" width="13.42578125" customWidth="1"/>
    <col min="13574" max="13574" width="19.5703125" customWidth="1"/>
    <col min="13575" max="13575" width="17.42578125" customWidth="1"/>
    <col min="13576" max="13576" width="19.5703125" customWidth="1"/>
    <col min="13577" max="13577" width="15.85546875" customWidth="1"/>
    <col min="13578" max="13578" width="11.42578125" customWidth="1"/>
    <col min="13579" max="13581" width="0" hidden="1" customWidth="1"/>
    <col min="13582" max="13582" width="14.42578125" customWidth="1"/>
    <col min="13584" max="13584" width="13.28515625" customWidth="1"/>
    <col min="13586" max="13586" width="13.28515625" customWidth="1"/>
    <col min="13826" max="13826" width="17.28515625" customWidth="1"/>
    <col min="13827" max="13827" width="12.5703125" customWidth="1"/>
    <col min="13828" max="13828" width="13" customWidth="1"/>
    <col min="13829" max="13829" width="13.42578125" customWidth="1"/>
    <col min="13830" max="13830" width="19.5703125" customWidth="1"/>
    <col min="13831" max="13831" width="17.42578125" customWidth="1"/>
    <col min="13832" max="13832" width="19.5703125" customWidth="1"/>
    <col min="13833" max="13833" width="15.85546875" customWidth="1"/>
    <col min="13834" max="13834" width="11.42578125" customWidth="1"/>
    <col min="13835" max="13837" width="0" hidden="1" customWidth="1"/>
    <col min="13838" max="13838" width="14.42578125" customWidth="1"/>
    <col min="13840" max="13840" width="13.28515625" customWidth="1"/>
    <col min="13842" max="13842" width="13.28515625" customWidth="1"/>
    <col min="14082" max="14082" width="17.28515625" customWidth="1"/>
    <col min="14083" max="14083" width="12.5703125" customWidth="1"/>
    <col min="14084" max="14084" width="13" customWidth="1"/>
    <col min="14085" max="14085" width="13.42578125" customWidth="1"/>
    <col min="14086" max="14086" width="19.5703125" customWidth="1"/>
    <col min="14087" max="14087" width="17.42578125" customWidth="1"/>
    <col min="14088" max="14088" width="19.5703125" customWidth="1"/>
    <col min="14089" max="14089" width="15.85546875" customWidth="1"/>
    <col min="14090" max="14090" width="11.42578125" customWidth="1"/>
    <col min="14091" max="14093" width="0" hidden="1" customWidth="1"/>
    <col min="14094" max="14094" width="14.42578125" customWidth="1"/>
    <col min="14096" max="14096" width="13.28515625" customWidth="1"/>
    <col min="14098" max="14098" width="13.28515625" customWidth="1"/>
    <col min="14338" max="14338" width="17.28515625" customWidth="1"/>
    <col min="14339" max="14339" width="12.5703125" customWidth="1"/>
    <col min="14340" max="14340" width="13" customWidth="1"/>
    <col min="14341" max="14341" width="13.42578125" customWidth="1"/>
    <col min="14342" max="14342" width="19.5703125" customWidth="1"/>
    <col min="14343" max="14343" width="17.42578125" customWidth="1"/>
    <col min="14344" max="14344" width="19.5703125" customWidth="1"/>
    <col min="14345" max="14345" width="15.85546875" customWidth="1"/>
    <col min="14346" max="14346" width="11.42578125" customWidth="1"/>
    <col min="14347" max="14349" width="0" hidden="1" customWidth="1"/>
    <col min="14350" max="14350" width="14.42578125" customWidth="1"/>
    <col min="14352" max="14352" width="13.28515625" customWidth="1"/>
    <col min="14354" max="14354" width="13.28515625" customWidth="1"/>
    <col min="14594" max="14594" width="17.28515625" customWidth="1"/>
    <col min="14595" max="14595" width="12.5703125" customWidth="1"/>
    <col min="14596" max="14596" width="13" customWidth="1"/>
    <col min="14597" max="14597" width="13.42578125" customWidth="1"/>
    <col min="14598" max="14598" width="19.5703125" customWidth="1"/>
    <col min="14599" max="14599" width="17.42578125" customWidth="1"/>
    <col min="14600" max="14600" width="19.5703125" customWidth="1"/>
    <col min="14601" max="14601" width="15.85546875" customWidth="1"/>
    <col min="14602" max="14602" width="11.42578125" customWidth="1"/>
    <col min="14603" max="14605" width="0" hidden="1" customWidth="1"/>
    <col min="14606" max="14606" width="14.42578125" customWidth="1"/>
    <col min="14608" max="14608" width="13.28515625" customWidth="1"/>
    <col min="14610" max="14610" width="13.28515625" customWidth="1"/>
    <col min="14850" max="14850" width="17.28515625" customWidth="1"/>
    <col min="14851" max="14851" width="12.5703125" customWidth="1"/>
    <col min="14852" max="14852" width="13" customWidth="1"/>
    <col min="14853" max="14853" width="13.42578125" customWidth="1"/>
    <col min="14854" max="14854" width="19.5703125" customWidth="1"/>
    <col min="14855" max="14855" width="17.42578125" customWidth="1"/>
    <col min="14856" max="14856" width="19.5703125" customWidth="1"/>
    <col min="14857" max="14857" width="15.85546875" customWidth="1"/>
    <col min="14858" max="14858" width="11.42578125" customWidth="1"/>
    <col min="14859" max="14861" width="0" hidden="1" customWidth="1"/>
    <col min="14862" max="14862" width="14.42578125" customWidth="1"/>
    <col min="14864" max="14864" width="13.28515625" customWidth="1"/>
    <col min="14866" max="14866" width="13.28515625" customWidth="1"/>
    <col min="15106" max="15106" width="17.28515625" customWidth="1"/>
    <col min="15107" max="15107" width="12.5703125" customWidth="1"/>
    <col min="15108" max="15108" width="13" customWidth="1"/>
    <col min="15109" max="15109" width="13.42578125" customWidth="1"/>
    <col min="15110" max="15110" width="19.5703125" customWidth="1"/>
    <col min="15111" max="15111" width="17.42578125" customWidth="1"/>
    <col min="15112" max="15112" width="19.5703125" customWidth="1"/>
    <col min="15113" max="15113" width="15.85546875" customWidth="1"/>
    <col min="15114" max="15114" width="11.42578125" customWidth="1"/>
    <col min="15115" max="15117" width="0" hidden="1" customWidth="1"/>
    <col min="15118" max="15118" width="14.42578125" customWidth="1"/>
    <col min="15120" max="15120" width="13.28515625" customWidth="1"/>
    <col min="15122" max="15122" width="13.28515625" customWidth="1"/>
    <col min="15362" max="15362" width="17.28515625" customWidth="1"/>
    <col min="15363" max="15363" width="12.5703125" customWidth="1"/>
    <col min="15364" max="15364" width="13" customWidth="1"/>
    <col min="15365" max="15365" width="13.42578125" customWidth="1"/>
    <col min="15366" max="15366" width="19.5703125" customWidth="1"/>
    <col min="15367" max="15367" width="17.42578125" customWidth="1"/>
    <col min="15368" max="15368" width="19.5703125" customWidth="1"/>
    <col min="15369" max="15369" width="15.85546875" customWidth="1"/>
    <col min="15370" max="15370" width="11.42578125" customWidth="1"/>
    <col min="15371" max="15373" width="0" hidden="1" customWidth="1"/>
    <col min="15374" max="15374" width="14.42578125" customWidth="1"/>
    <col min="15376" max="15376" width="13.28515625" customWidth="1"/>
    <col min="15378" max="15378" width="13.28515625" customWidth="1"/>
    <col min="15618" max="15618" width="17.28515625" customWidth="1"/>
    <col min="15619" max="15619" width="12.5703125" customWidth="1"/>
    <col min="15620" max="15620" width="13" customWidth="1"/>
    <col min="15621" max="15621" width="13.42578125" customWidth="1"/>
    <col min="15622" max="15622" width="19.5703125" customWidth="1"/>
    <col min="15623" max="15623" width="17.42578125" customWidth="1"/>
    <col min="15624" max="15624" width="19.5703125" customWidth="1"/>
    <col min="15625" max="15625" width="15.85546875" customWidth="1"/>
    <col min="15626" max="15626" width="11.42578125" customWidth="1"/>
    <col min="15627" max="15629" width="0" hidden="1" customWidth="1"/>
    <col min="15630" max="15630" width="14.42578125" customWidth="1"/>
    <col min="15632" max="15632" width="13.28515625" customWidth="1"/>
    <col min="15634" max="15634" width="13.28515625" customWidth="1"/>
    <col min="15874" max="15874" width="17.28515625" customWidth="1"/>
    <col min="15875" max="15875" width="12.5703125" customWidth="1"/>
    <col min="15876" max="15876" width="13" customWidth="1"/>
    <col min="15877" max="15877" width="13.42578125" customWidth="1"/>
    <col min="15878" max="15878" width="19.5703125" customWidth="1"/>
    <col min="15879" max="15879" width="17.42578125" customWidth="1"/>
    <col min="15880" max="15880" width="19.5703125" customWidth="1"/>
    <col min="15881" max="15881" width="15.85546875" customWidth="1"/>
    <col min="15882" max="15882" width="11.42578125" customWidth="1"/>
    <col min="15883" max="15885" width="0" hidden="1" customWidth="1"/>
    <col min="15886" max="15886" width="14.42578125" customWidth="1"/>
    <col min="15888" max="15888" width="13.28515625" customWidth="1"/>
    <col min="15890" max="15890" width="13.28515625" customWidth="1"/>
    <col min="16130" max="16130" width="17.28515625" customWidth="1"/>
    <col min="16131" max="16131" width="12.5703125" customWidth="1"/>
    <col min="16132" max="16132" width="13" customWidth="1"/>
    <col min="16133" max="16133" width="13.42578125" customWidth="1"/>
    <col min="16134" max="16134" width="19.5703125" customWidth="1"/>
    <col min="16135" max="16135" width="17.42578125" customWidth="1"/>
    <col min="16136" max="16136" width="19.5703125" customWidth="1"/>
    <col min="16137" max="16137" width="15.85546875" customWidth="1"/>
    <col min="16138" max="16138" width="11.42578125" customWidth="1"/>
    <col min="16139" max="16141" width="0" hidden="1" customWidth="1"/>
    <col min="16142" max="16142" width="14.42578125" customWidth="1"/>
    <col min="16144" max="16144" width="13.28515625" customWidth="1"/>
    <col min="16146" max="16146" width="13.28515625" customWidth="1"/>
  </cols>
  <sheetData>
    <row r="2" spans="1:18" ht="21">
      <c r="A2" s="175" t="s">
        <v>0</v>
      </c>
    </row>
    <row r="3" spans="1:18">
      <c r="A3" s="176" t="str">
        <f>'[61]Air Bawah Tanah'!A3</f>
        <v>Bulan: November 2018</v>
      </c>
    </row>
    <row r="4" spans="1:18">
      <c r="K4" t="s">
        <v>1</v>
      </c>
      <c r="L4" t="s">
        <v>2</v>
      </c>
    </row>
    <row r="5" spans="1:18" ht="45">
      <c r="A5" s="177" t="s">
        <v>3</v>
      </c>
      <c r="B5" s="177" t="s">
        <v>4</v>
      </c>
      <c r="C5" s="177" t="s">
        <v>5</v>
      </c>
      <c r="D5" s="205" t="s">
        <v>25</v>
      </c>
      <c r="E5" s="178" t="s">
        <v>54</v>
      </c>
      <c r="F5" s="178" t="s">
        <v>7</v>
      </c>
      <c r="G5" s="178" t="s">
        <v>55</v>
      </c>
      <c r="H5" s="178" t="s">
        <v>10</v>
      </c>
      <c r="I5" s="178" t="s">
        <v>56</v>
      </c>
      <c r="K5" s="179">
        <v>3400</v>
      </c>
      <c r="L5" s="179">
        <v>12000</v>
      </c>
    </row>
    <row r="6" spans="1:18">
      <c r="A6" s="160" t="s">
        <v>45</v>
      </c>
      <c r="B6" s="161">
        <v>7.5</v>
      </c>
      <c r="C6" s="163">
        <v>35</v>
      </c>
      <c r="D6" s="268">
        <f>E6*1000/2592000</f>
        <v>13.045846578717594</v>
      </c>
      <c r="E6" s="157">
        <v>33814.834332036</v>
      </c>
      <c r="F6" s="158">
        <v>107850</v>
      </c>
      <c r="G6" s="158">
        <v>1600</v>
      </c>
      <c r="H6" s="180">
        <f>(F6/1000*2490000)+(G6*13500)</f>
        <v>290146500</v>
      </c>
      <c r="I6" s="181">
        <f>H6/E6</f>
        <v>8580.4501406389172</v>
      </c>
      <c r="K6" s="179">
        <f t="shared" ref="K6:K11" si="0">F6*$K$5</f>
        <v>366690000</v>
      </c>
      <c r="L6" s="179">
        <f>G6*$L$5</f>
        <v>19200000</v>
      </c>
      <c r="M6" s="179">
        <f t="shared" ref="M6:M11" si="1">K6+L6</f>
        <v>385890000</v>
      </c>
    </row>
    <row r="7" spans="1:18">
      <c r="A7" s="160" t="s">
        <v>46</v>
      </c>
      <c r="B7" s="161">
        <v>7.6</v>
      </c>
      <c r="C7" s="163">
        <v>26</v>
      </c>
      <c r="D7" s="268">
        <f t="shared" ref="D7:D12" si="2">E7*1000/2592000</f>
        <v>8.249794109667862</v>
      </c>
      <c r="E7" s="157">
        <v>21383.4663322591</v>
      </c>
      <c r="F7" s="158">
        <v>65850</v>
      </c>
      <c r="G7" s="158">
        <v>0</v>
      </c>
      <c r="H7" s="180">
        <f t="shared" ref="H7:H12" si="3">(F7/1000*2490000)+(G7*13500)</f>
        <v>163966500</v>
      </c>
      <c r="I7" s="181">
        <f t="shared" ref="I7:I11" si="4">H7/E7</f>
        <v>7667.9102186833061</v>
      </c>
      <c r="K7" s="179">
        <f t="shared" si="0"/>
        <v>223890000</v>
      </c>
      <c r="L7">
        <v>0</v>
      </c>
      <c r="M7" s="179">
        <f t="shared" si="1"/>
        <v>223890000</v>
      </c>
      <c r="P7" s="165"/>
    </row>
    <row r="8" spans="1:18">
      <c r="A8" s="160" t="s">
        <v>47</v>
      </c>
      <c r="B8" s="161">
        <v>7.6</v>
      </c>
      <c r="C8" s="163">
        <v>26</v>
      </c>
      <c r="D8" s="268">
        <f t="shared" si="2"/>
        <v>216.60768123247377</v>
      </c>
      <c r="E8" s="157">
        <v>561447.10975457204</v>
      </c>
      <c r="F8" s="158">
        <v>35300</v>
      </c>
      <c r="G8" s="158">
        <v>52400</v>
      </c>
      <c r="H8" s="180">
        <f t="shared" si="3"/>
        <v>795297000</v>
      </c>
      <c r="I8" s="181">
        <f t="shared" si="4"/>
        <v>1416.5127688477226</v>
      </c>
      <c r="K8" s="179">
        <f t="shared" si="0"/>
        <v>120020000</v>
      </c>
      <c r="L8" s="179">
        <f>G8*$L$5</f>
        <v>628800000</v>
      </c>
      <c r="M8" s="179">
        <f t="shared" si="1"/>
        <v>748820000</v>
      </c>
      <c r="P8" s="165"/>
    </row>
    <row r="9" spans="1:18">
      <c r="A9" s="160" t="s">
        <v>48</v>
      </c>
      <c r="B9" s="161">
        <v>7.5</v>
      </c>
      <c r="C9" s="163">
        <v>26</v>
      </c>
      <c r="D9" s="268">
        <f t="shared" si="2"/>
        <v>13.554068791390547</v>
      </c>
      <c r="E9" s="157">
        <v>35132.146307284296</v>
      </c>
      <c r="F9" s="158">
        <v>405</v>
      </c>
      <c r="G9" s="158">
        <v>0</v>
      </c>
      <c r="H9" s="180">
        <f t="shared" si="3"/>
        <v>1008450.0000000001</v>
      </c>
      <c r="I9" s="181">
        <f t="shared" si="4"/>
        <v>28.704480255193182</v>
      </c>
      <c r="K9" s="179">
        <f t="shared" si="0"/>
        <v>1377000</v>
      </c>
      <c r="L9" s="179">
        <f>G9*$L$5</f>
        <v>0</v>
      </c>
      <c r="M9" s="179">
        <f t="shared" si="1"/>
        <v>1377000</v>
      </c>
      <c r="N9" s="182"/>
      <c r="P9" s="165"/>
    </row>
    <row r="10" spans="1:18">
      <c r="A10" s="160" t="s">
        <v>49</v>
      </c>
      <c r="B10" s="161">
        <v>7.8</v>
      </c>
      <c r="C10" s="163">
        <v>33</v>
      </c>
      <c r="D10" s="268">
        <f t="shared" si="2"/>
        <v>38.056779853850998</v>
      </c>
      <c r="E10" s="157">
        <v>98643.173381181798</v>
      </c>
      <c r="F10" s="158">
        <v>52755</v>
      </c>
      <c r="G10" s="158">
        <v>0</v>
      </c>
      <c r="H10" s="180">
        <f t="shared" si="3"/>
        <v>131359950</v>
      </c>
      <c r="I10" s="181">
        <f t="shared" si="4"/>
        <v>1331.6679248790226</v>
      </c>
      <c r="K10" s="179">
        <f t="shared" si="0"/>
        <v>179367000</v>
      </c>
      <c r="L10" s="179">
        <f>G10*$L$5</f>
        <v>0</v>
      </c>
      <c r="M10" s="179">
        <f t="shared" si="1"/>
        <v>179367000</v>
      </c>
      <c r="N10" s="165"/>
    </row>
    <row r="11" spans="1:18">
      <c r="A11" s="160" t="s">
        <v>50</v>
      </c>
      <c r="B11" s="161">
        <v>8.1</v>
      </c>
      <c r="C11" s="163">
        <v>24</v>
      </c>
      <c r="D11" s="268">
        <f t="shared" si="2"/>
        <v>9.9104938271604937</v>
      </c>
      <c r="E11" s="157">
        <v>25688</v>
      </c>
      <c r="F11" s="158">
        <v>163740</v>
      </c>
      <c r="G11" s="158">
        <v>10550</v>
      </c>
      <c r="H11" s="180">
        <f t="shared" si="3"/>
        <v>550137600</v>
      </c>
      <c r="I11" s="181">
        <f t="shared" si="4"/>
        <v>21416.132046091559</v>
      </c>
      <c r="K11" s="179">
        <f t="shared" si="0"/>
        <v>556716000</v>
      </c>
      <c r="L11" s="148">
        <v>0</v>
      </c>
      <c r="M11" s="179">
        <f t="shared" si="1"/>
        <v>556716000</v>
      </c>
      <c r="N11" s="165"/>
    </row>
    <row r="12" spans="1:18">
      <c r="A12" s="160" t="s">
        <v>53</v>
      </c>
      <c r="B12" s="161">
        <v>8.3000000000000007</v>
      </c>
      <c r="C12" s="163">
        <v>20.5</v>
      </c>
      <c r="D12" s="268">
        <f t="shared" si="2"/>
        <v>12.16009326091794</v>
      </c>
      <c r="E12" s="158">
        <v>31518.9617322993</v>
      </c>
      <c r="F12" s="158">
        <v>31570</v>
      </c>
      <c r="G12" s="158">
        <v>2800</v>
      </c>
      <c r="H12" s="180">
        <f t="shared" si="3"/>
        <v>116409300</v>
      </c>
      <c r="I12" s="181">
        <f>H12/E12</f>
        <v>3693.3101092828406</v>
      </c>
      <c r="K12" s="179"/>
      <c r="L12" s="148"/>
      <c r="M12" s="179"/>
      <c r="N12" s="165"/>
    </row>
    <row r="13" spans="1:18">
      <c r="A13" s="183" t="s">
        <v>22</v>
      </c>
      <c r="B13" s="184">
        <f>AVERAGE(B6:B12)</f>
        <v>7.7714285714285722</v>
      </c>
      <c r="C13" s="185">
        <f>AVERAGE(C6:C12)</f>
        <v>27.214285714285715</v>
      </c>
      <c r="D13" s="184">
        <f>AVERAGE(D6:D12)</f>
        <v>44.512108236311313</v>
      </c>
      <c r="E13" s="186">
        <f>SUM(E6:E12)</f>
        <v>807627.69183963246</v>
      </c>
      <c r="F13" s="186">
        <f>SUM(F6:F12)</f>
        <v>457470</v>
      </c>
      <c r="G13" s="186">
        <f>SUM(G6:G12)</f>
        <v>67350</v>
      </c>
      <c r="H13" s="187">
        <f>SUM(H6:H12)</f>
        <v>2048325300</v>
      </c>
      <c r="I13" s="188">
        <f>SUM(I6:I12)</f>
        <v>44134.687688678569</v>
      </c>
    </row>
    <row r="14" spans="1:18">
      <c r="M14" s="182"/>
      <c r="R14" s="189"/>
    </row>
    <row r="15" spans="1:18">
      <c r="R15" s="165"/>
    </row>
  </sheetData>
  <pageMargins left="0.7" right="0.7" top="0.75" bottom="0.75" header="0.3" footer="0.3"/>
  <legacyDrawing r:id="rId1"/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2:M16"/>
  <sheetViews>
    <sheetView showGridLines="0" topLeftCell="A4" workbookViewId="0">
      <pane xSplit="1" ySplit="2" topLeftCell="B6" activePane="bottomRight" state="frozen"/>
      <selection activeCell="C19" sqref="C19"/>
      <selection pane="topRight" activeCell="C19" sqref="C19"/>
      <selection pane="bottomLeft" activeCell="C19" sqref="C19"/>
      <selection pane="bottomRight" activeCell="C19" sqref="C19"/>
    </sheetView>
  </sheetViews>
  <sheetFormatPr defaultRowHeight="15"/>
  <cols>
    <col min="1" max="1" width="15.28515625" customWidth="1"/>
    <col min="2" max="2" width="12.28515625" customWidth="1"/>
    <col min="3" max="3" width="12.85546875" customWidth="1"/>
    <col min="4" max="4" width="18" bestFit="1" customWidth="1"/>
    <col min="5" max="5" width="13.28515625" customWidth="1"/>
    <col min="6" max="6" width="19.28515625" bestFit="1" customWidth="1"/>
    <col min="7" max="7" width="17.28515625" customWidth="1"/>
    <col min="8" max="8" width="18.85546875" customWidth="1"/>
    <col min="9" max="9" width="15.7109375" customWidth="1"/>
    <col min="10" max="10" width="11" bestFit="1" customWidth="1"/>
    <col min="11" max="11" width="11.7109375" bestFit="1" customWidth="1"/>
    <col min="12" max="12" width="10" bestFit="1" customWidth="1"/>
    <col min="13" max="13" width="12.7109375" bestFit="1" customWidth="1"/>
    <col min="14" max="14" width="10" bestFit="1" customWidth="1"/>
  </cols>
  <sheetData>
    <row r="2" spans="1:13" ht="21">
      <c r="A2" s="121" t="s">
        <v>0</v>
      </c>
    </row>
    <row r="3" spans="1:13">
      <c r="A3" s="122" t="s">
        <v>52</v>
      </c>
    </row>
    <row r="4" spans="1:13">
      <c r="B4">
        <v>20.903225806451612</v>
      </c>
      <c r="C4">
        <v>17.516129032258064</v>
      </c>
      <c r="E4">
        <v>22.838709677419356</v>
      </c>
      <c r="F4">
        <v>17.93548387096774</v>
      </c>
    </row>
    <row r="5" spans="1:13" ht="32.25" customHeight="1">
      <c r="A5" s="123" t="s">
        <v>3</v>
      </c>
      <c r="B5" s="123" t="s">
        <v>39</v>
      </c>
      <c r="C5" s="123" t="s">
        <v>40</v>
      </c>
      <c r="D5" s="123" t="s">
        <v>25</v>
      </c>
      <c r="E5" s="124" t="s">
        <v>28</v>
      </c>
      <c r="F5" s="123" t="s">
        <v>7</v>
      </c>
      <c r="G5" s="124" t="s">
        <v>30</v>
      </c>
      <c r="H5" s="124" t="s">
        <v>10</v>
      </c>
      <c r="I5" s="124" t="s">
        <v>31</v>
      </c>
    </row>
    <row r="6" spans="1:13" ht="24.95" customHeight="1">
      <c r="A6" s="160" t="s">
        <v>45</v>
      </c>
      <c r="B6" s="162">
        <v>7.1870967741935488</v>
      </c>
      <c r="C6" s="167">
        <v>21.29032258064516</v>
      </c>
      <c r="D6" s="271">
        <f>E6*1000/2678400</f>
        <v>1.2605525990987716</v>
      </c>
      <c r="E6" s="168">
        <v>3376.2640814261499</v>
      </c>
      <c r="F6" s="158">
        <v>25000</v>
      </c>
      <c r="G6" s="158">
        <v>20</v>
      </c>
      <c r="H6" s="159">
        <f>(F6/1000*2490000)+(G6*13500)</f>
        <v>62520000</v>
      </c>
      <c r="I6" s="159">
        <f>H6/E6</f>
        <v>18517.508847705791</v>
      </c>
      <c r="J6" s="165">
        <f>F6*2490</f>
        <v>62250000</v>
      </c>
      <c r="K6" s="166">
        <f>675000/G6</f>
        <v>33750</v>
      </c>
    </row>
    <row r="7" spans="1:13" ht="24.95" customHeight="1">
      <c r="A7" s="160" t="s">
        <v>46</v>
      </c>
      <c r="B7" s="169">
        <v>7.338709677419355</v>
      </c>
      <c r="C7" s="167">
        <v>29.838709677419356</v>
      </c>
      <c r="D7" s="272">
        <f t="shared" ref="D7:D12" si="0">E7*1000/2678400</f>
        <v>2.0299655740025724</v>
      </c>
      <c r="E7" s="168">
        <v>5437.0597934084899</v>
      </c>
      <c r="F7" s="158">
        <v>17950</v>
      </c>
      <c r="G7" s="158">
        <v>0</v>
      </c>
      <c r="H7" s="159">
        <f t="shared" ref="H7:H10" si="1">(F7/1000*2490000)+(G7*13500)</f>
        <v>44695500</v>
      </c>
      <c r="I7" s="159">
        <f t="shared" ref="I7:I12" si="2">H7/E7</f>
        <v>8220.5275826073666</v>
      </c>
    </row>
    <row r="8" spans="1:13" ht="24.95" customHeight="1">
      <c r="A8" s="160" t="s">
        <v>47</v>
      </c>
      <c r="B8" s="170">
        <v>7.5774193548387094</v>
      </c>
      <c r="C8" s="171">
        <v>20.903225806451612</v>
      </c>
      <c r="D8" s="269">
        <f t="shared" si="0"/>
        <v>145.85886555802122</v>
      </c>
      <c r="E8" s="168">
        <v>390668.38551060401</v>
      </c>
      <c r="F8" s="158">
        <v>7575</v>
      </c>
      <c r="G8" s="158">
        <v>36860</v>
      </c>
      <c r="H8" s="159">
        <f>(F8/1000*2490000)+(G8*13500)</f>
        <v>516471750</v>
      </c>
      <c r="I8" s="159">
        <f t="shared" si="2"/>
        <v>1322.020847233315</v>
      </c>
    </row>
    <row r="9" spans="1:13" ht="24.95" customHeight="1">
      <c r="A9" s="160" t="s">
        <v>48</v>
      </c>
      <c r="B9" s="170">
        <v>7.4838709677419351</v>
      </c>
      <c r="C9" s="171">
        <v>17.516129032258064</v>
      </c>
      <c r="D9" s="269">
        <f t="shared" si="0"/>
        <v>3.4767165843969199</v>
      </c>
      <c r="E9" s="168">
        <v>9312.0376996487103</v>
      </c>
      <c r="F9" s="158">
        <v>0</v>
      </c>
      <c r="G9" s="158">
        <v>800</v>
      </c>
      <c r="H9" s="159">
        <f t="shared" si="1"/>
        <v>10800000</v>
      </c>
      <c r="I9" s="159">
        <f t="shared" si="2"/>
        <v>1159.7891190246601</v>
      </c>
    </row>
    <row r="10" spans="1:13" ht="24.95" customHeight="1">
      <c r="A10" s="160" t="s">
        <v>49</v>
      </c>
      <c r="B10" s="170">
        <v>8.8290322580645171</v>
      </c>
      <c r="C10" s="171">
        <v>22.838709677419356</v>
      </c>
      <c r="D10" s="269">
        <f t="shared" si="0"/>
        <v>57.674828996962745</v>
      </c>
      <c r="E10" s="168">
        <v>154476.26198546501</v>
      </c>
      <c r="F10" s="158">
        <v>38545</v>
      </c>
      <c r="G10" s="158">
        <v>0</v>
      </c>
      <c r="H10" s="159">
        <f t="shared" si="1"/>
        <v>95977050</v>
      </c>
      <c r="I10" s="159">
        <f t="shared" si="2"/>
        <v>621.3061396386629</v>
      </c>
      <c r="J10">
        <f>H10/F10</f>
        <v>2490</v>
      </c>
      <c r="K10" s="148"/>
    </row>
    <row r="11" spans="1:13" ht="24.95" customHeight="1">
      <c r="A11" s="160" t="s">
        <v>50</v>
      </c>
      <c r="B11" s="172">
        <v>8.9</v>
      </c>
      <c r="C11" s="171">
        <v>17.93548387096774</v>
      </c>
      <c r="D11" s="269">
        <f t="shared" si="0"/>
        <v>123.34785122728906</v>
      </c>
      <c r="E11" s="168">
        <v>330374.88472717098</v>
      </c>
      <c r="F11" s="158">
        <v>33850</v>
      </c>
      <c r="G11" s="158">
        <v>2700</v>
      </c>
      <c r="H11" s="159">
        <v>136586000</v>
      </c>
      <c r="I11" s="159">
        <f t="shared" si="2"/>
        <v>413.4273103501647</v>
      </c>
      <c r="K11" s="148"/>
    </row>
    <row r="12" spans="1:13" ht="24.95" customHeight="1">
      <c r="A12" s="160" t="s">
        <v>53</v>
      </c>
      <c r="B12" s="162" t="s">
        <v>15</v>
      </c>
      <c r="C12" s="163" t="s">
        <v>15</v>
      </c>
      <c r="D12" s="269">
        <f t="shared" si="0"/>
        <v>1.1197393966547193</v>
      </c>
      <c r="E12" s="173">
        <v>2999.11</v>
      </c>
      <c r="F12" s="158">
        <v>2400</v>
      </c>
      <c r="G12" s="158">
        <v>0</v>
      </c>
      <c r="H12" s="159">
        <v>136586000</v>
      </c>
      <c r="I12" s="159">
        <f t="shared" si="2"/>
        <v>45542.177512662085</v>
      </c>
      <c r="K12" s="148"/>
    </row>
    <row r="13" spans="1:13" ht="24.95" customHeight="1">
      <c r="A13" s="131" t="s">
        <v>22</v>
      </c>
      <c r="B13" s="132"/>
      <c r="C13" s="132"/>
      <c r="D13" s="270">
        <f>AVERAGE(D6:D12)</f>
        <v>47.824074276632281</v>
      </c>
      <c r="E13" s="149">
        <f>SUM(E6:E12)</f>
        <v>896644.00379772333</v>
      </c>
      <c r="F13" s="150">
        <f>SUM(F6:F12)</f>
        <v>125320</v>
      </c>
      <c r="G13" s="156">
        <f>SUM(G6:G12)</f>
        <v>40380</v>
      </c>
      <c r="H13" s="174">
        <f>SUM(H6:H12)</f>
        <v>1003636300</v>
      </c>
      <c r="I13" s="174">
        <f>SUM(I6:I12)</f>
        <v>75796.757359222043</v>
      </c>
    </row>
    <row r="14" spans="1:13">
      <c r="M14" s="152"/>
    </row>
    <row r="16" spans="1:13">
      <c r="E16" s="166"/>
    </row>
  </sheetData>
  <pageMargins left="0.7" right="0.7" top="0.75" bottom="0.75" header="0.3" footer="0.3"/>
  <legacyDrawing r:id="rId1"/>
</worksheet>
</file>

<file path=xl/worksheets/sheet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0">
    <tabColor rgb="FF00B050"/>
  </sheetPr>
  <dimension ref="A2:M13"/>
  <sheetViews>
    <sheetView workbookViewId="0">
      <selection activeCell="C19" sqref="C19"/>
    </sheetView>
  </sheetViews>
  <sheetFormatPr defaultRowHeight="15"/>
  <cols>
    <col min="1" max="1" width="17.140625" customWidth="1"/>
    <col min="2" max="2" width="12.28515625" customWidth="1"/>
    <col min="3" max="3" width="12.85546875" customWidth="1"/>
    <col min="4" max="4" width="18" bestFit="1" customWidth="1"/>
    <col min="5" max="5" width="13.28515625" customWidth="1"/>
    <col min="6" max="6" width="19.28515625" bestFit="1" customWidth="1"/>
    <col min="7" max="7" width="17.28515625" customWidth="1"/>
    <col min="8" max="8" width="18.85546875" customWidth="1"/>
    <col min="9" max="9" width="15.7109375" customWidth="1"/>
    <col min="10" max="10" width="11" bestFit="1" customWidth="1"/>
    <col min="11" max="11" width="11.7109375" bestFit="1" customWidth="1"/>
    <col min="12" max="12" width="10" bestFit="1" customWidth="1"/>
    <col min="13" max="13" width="12.7109375" bestFit="1" customWidth="1"/>
    <col min="14" max="14" width="10" bestFit="1" customWidth="1"/>
  </cols>
  <sheetData>
    <row r="2" spans="1:13" ht="21">
      <c r="A2" s="121" t="s">
        <v>0</v>
      </c>
    </row>
    <row r="3" spans="1:13">
      <c r="A3" s="122" t="s">
        <v>51</v>
      </c>
    </row>
    <row r="5" spans="1:13" ht="32.25" customHeight="1">
      <c r="A5" s="123" t="s">
        <v>3</v>
      </c>
      <c r="B5" s="123" t="s">
        <v>39</v>
      </c>
      <c r="C5" s="123" t="s">
        <v>40</v>
      </c>
      <c r="D5" s="123" t="s">
        <v>25</v>
      </c>
      <c r="E5" s="124" t="s">
        <v>28</v>
      </c>
      <c r="F5" s="123" t="s">
        <v>7</v>
      </c>
      <c r="G5" s="124" t="s">
        <v>30</v>
      </c>
      <c r="H5" s="124" t="s">
        <v>10</v>
      </c>
      <c r="I5" s="124" t="s">
        <v>31</v>
      </c>
    </row>
    <row r="6" spans="1:13" ht="24.95" customHeight="1">
      <c r="A6" s="160" t="s">
        <v>45</v>
      </c>
      <c r="B6" s="162">
        <v>7.63</v>
      </c>
      <c r="C6" s="163">
        <v>28</v>
      </c>
      <c r="D6" s="268">
        <f>E6*1000/2592000</f>
        <v>0.49809582817491693</v>
      </c>
      <c r="E6" s="164">
        <v>1291.0643866293847</v>
      </c>
      <c r="F6" s="158">
        <v>5575</v>
      </c>
      <c r="G6" s="158">
        <v>50</v>
      </c>
      <c r="H6" s="159">
        <f>(F6/1000*2490000)+(G6*13500)</f>
        <v>14556750</v>
      </c>
      <c r="I6" s="159">
        <f>H6/E6</f>
        <v>11274.999257011252</v>
      </c>
      <c r="J6" s="165">
        <f>F6*2490</f>
        <v>13881750</v>
      </c>
      <c r="K6" s="166">
        <f>675000/G6</f>
        <v>13500</v>
      </c>
    </row>
    <row r="7" spans="1:13" ht="24.95" customHeight="1">
      <c r="A7" s="160" t="s">
        <v>46</v>
      </c>
      <c r="B7" s="162">
        <v>6.32</v>
      </c>
      <c r="C7" s="163">
        <v>2</v>
      </c>
      <c r="D7" s="268">
        <f t="shared" ref="D7:D11" si="0">E7*1000/2592000</f>
        <v>1.4170000000000011E-2</v>
      </c>
      <c r="E7" s="164">
        <v>36.728640000000027</v>
      </c>
      <c r="F7" s="158">
        <v>0</v>
      </c>
      <c r="G7" s="158">
        <v>0</v>
      </c>
      <c r="H7" s="159">
        <f t="shared" ref="H7:H10" si="1">(F7/1000*2490000)+(G7*13500)</f>
        <v>0</v>
      </c>
      <c r="I7" s="159">
        <f t="shared" ref="I7:I11" si="2">H7/E7</f>
        <v>0</v>
      </c>
    </row>
    <row r="8" spans="1:13" ht="24.95" customHeight="1">
      <c r="A8" s="160" t="s">
        <v>47</v>
      </c>
      <c r="B8" s="162">
        <v>7.27</v>
      </c>
      <c r="C8" s="163">
        <v>10</v>
      </c>
      <c r="D8" s="268">
        <f t="shared" si="0"/>
        <v>71.751995995996353</v>
      </c>
      <c r="E8" s="164">
        <v>185981.17362162255</v>
      </c>
      <c r="F8" s="158">
        <v>14425</v>
      </c>
      <c r="G8" s="158">
        <v>22200</v>
      </c>
      <c r="H8" s="159">
        <f>(F8/1000*2490000)+(G8*13500)</f>
        <v>335618250</v>
      </c>
      <c r="I8" s="159">
        <f t="shared" si="2"/>
        <v>1804.5818480681978</v>
      </c>
    </row>
    <row r="9" spans="1:13" ht="24.95" customHeight="1">
      <c r="A9" s="160" t="s">
        <v>48</v>
      </c>
      <c r="B9" s="162">
        <v>8.7200000000000006</v>
      </c>
      <c r="C9" s="163">
        <v>12</v>
      </c>
      <c r="D9" s="268">
        <f t="shared" si="0"/>
        <v>0.16219588555552611</v>
      </c>
      <c r="E9" s="164">
        <v>420.41173535992368</v>
      </c>
      <c r="F9" s="158">
        <v>30</v>
      </c>
      <c r="G9" s="158">
        <v>0</v>
      </c>
      <c r="H9" s="159">
        <f t="shared" si="1"/>
        <v>74700</v>
      </c>
      <c r="I9" s="159">
        <f t="shared" si="2"/>
        <v>177.68295629532724</v>
      </c>
    </row>
    <row r="10" spans="1:13" ht="24.95" customHeight="1">
      <c r="A10" s="160" t="s">
        <v>49</v>
      </c>
      <c r="B10" s="162">
        <v>8.27</v>
      </c>
      <c r="C10" s="163">
        <v>19</v>
      </c>
      <c r="D10" s="268">
        <f t="shared" si="0"/>
        <v>1.9770458614716175</v>
      </c>
      <c r="E10" s="164">
        <v>5124.5028729344331</v>
      </c>
      <c r="F10" s="158">
        <v>15175</v>
      </c>
      <c r="G10" s="158">
        <v>0</v>
      </c>
      <c r="H10" s="159">
        <f t="shared" si="1"/>
        <v>37785750</v>
      </c>
      <c r="I10" s="159">
        <f t="shared" si="2"/>
        <v>7373.5445050814906</v>
      </c>
      <c r="J10">
        <f>H10/F10</f>
        <v>2490</v>
      </c>
      <c r="K10" s="148"/>
    </row>
    <row r="11" spans="1:13" ht="24.95" customHeight="1">
      <c r="A11" s="160" t="s">
        <v>50</v>
      </c>
      <c r="B11" s="162">
        <v>8.41</v>
      </c>
      <c r="C11" s="163">
        <v>10</v>
      </c>
      <c r="D11" s="268">
        <f t="shared" si="0"/>
        <v>14.467592592592593</v>
      </c>
      <c r="E11" s="164">
        <v>37500</v>
      </c>
      <c r="F11" s="158">
        <v>85725</v>
      </c>
      <c r="G11" s="158">
        <v>1400</v>
      </c>
      <c r="H11" s="159">
        <v>136586000</v>
      </c>
      <c r="I11" s="159">
        <f t="shared" si="2"/>
        <v>3642.2933333333335</v>
      </c>
      <c r="K11" s="148"/>
    </row>
    <row r="12" spans="1:13" ht="24.95" customHeight="1">
      <c r="A12" s="131" t="s">
        <v>22</v>
      </c>
      <c r="B12" s="132"/>
      <c r="C12" s="132"/>
      <c r="D12" s="270">
        <f>AVERAGE(D6:D11)</f>
        <v>14.811849360631834</v>
      </c>
      <c r="E12" s="149">
        <f>SUM(E6:E11)</f>
        <v>230353.8812565463</v>
      </c>
      <c r="F12" s="150">
        <f>SUM(F6:F10)</f>
        <v>35205</v>
      </c>
      <c r="G12" s="156">
        <f>SUM(G6:G11)</f>
        <v>23650</v>
      </c>
      <c r="H12" s="151">
        <f>SUM(H6:H11)</f>
        <v>524621450</v>
      </c>
      <c r="I12" s="151">
        <f>SUM(I6:I11)</f>
        <v>24273.101899789603</v>
      </c>
    </row>
    <row r="13" spans="1:13">
      <c r="M13" s="152"/>
    </row>
  </sheetData>
  <pageMargins left="0.7" right="0.7" top="0.75" bottom="0.75" header="0.3" footer="0.3"/>
  <legacyDrawing r:id="rId1"/>
</worksheet>
</file>

<file path=xl/worksheets/sheet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1">
    <tabColor rgb="FF00B050"/>
  </sheetPr>
  <dimension ref="A2:M13"/>
  <sheetViews>
    <sheetView workbookViewId="0">
      <selection activeCell="C19" sqref="C19"/>
    </sheetView>
  </sheetViews>
  <sheetFormatPr defaultRowHeight="15"/>
  <cols>
    <col min="1" max="1" width="17.140625" customWidth="1"/>
    <col min="2" max="2" width="12.28515625" customWidth="1"/>
    <col min="3" max="3" width="12.85546875" customWidth="1"/>
    <col min="4" max="4" width="18" bestFit="1" customWidth="1"/>
    <col min="5" max="5" width="13.28515625" customWidth="1"/>
    <col min="6" max="6" width="19.28515625" bestFit="1" customWidth="1"/>
    <col min="7" max="7" width="17.28515625" customWidth="1"/>
    <col min="8" max="8" width="18.85546875" customWidth="1"/>
    <col min="9" max="9" width="15.7109375" customWidth="1"/>
    <col min="11" max="12" width="10" bestFit="1" customWidth="1"/>
    <col min="13" max="13" width="12.7109375" bestFit="1" customWidth="1"/>
    <col min="14" max="14" width="10" bestFit="1" customWidth="1"/>
  </cols>
  <sheetData>
    <row r="2" spans="1:13" ht="21">
      <c r="A2" s="121" t="s">
        <v>0</v>
      </c>
    </row>
    <row r="3" spans="1:13">
      <c r="A3" s="122" t="s">
        <v>44</v>
      </c>
    </row>
    <row r="5" spans="1:13" ht="32.25" customHeight="1">
      <c r="A5" s="123" t="s">
        <v>3</v>
      </c>
      <c r="B5" s="123" t="s">
        <v>39</v>
      </c>
      <c r="C5" s="123" t="s">
        <v>40</v>
      </c>
      <c r="D5" s="123" t="s">
        <v>25</v>
      </c>
      <c r="E5" s="124" t="s">
        <v>28</v>
      </c>
      <c r="F5" s="123" t="s">
        <v>7</v>
      </c>
      <c r="G5" s="124" t="s">
        <v>30</v>
      </c>
      <c r="H5" s="124" t="s">
        <v>10</v>
      </c>
      <c r="I5" s="124" t="s">
        <v>31</v>
      </c>
    </row>
    <row r="6" spans="1:13" ht="24.95" customHeight="1">
      <c r="A6" s="160" t="s">
        <v>45</v>
      </c>
      <c r="B6" s="162">
        <v>7.32</v>
      </c>
      <c r="C6" s="163">
        <v>50</v>
      </c>
      <c r="D6" s="268">
        <f>E6*1000/2678400</f>
        <v>12.403848844837364</v>
      </c>
      <c r="E6" s="164">
        <v>33222.468746012397</v>
      </c>
      <c r="F6" s="158">
        <v>6750</v>
      </c>
      <c r="G6" s="158">
        <v>40</v>
      </c>
      <c r="H6" s="159">
        <f>(F6/1000*2490000)+(G6*13500)</f>
        <v>17347500</v>
      </c>
      <c r="I6" s="159">
        <f>H6/E6</f>
        <v>522.16167716561324</v>
      </c>
    </row>
    <row r="7" spans="1:13" ht="24.95" customHeight="1">
      <c r="A7" s="160" t="s">
        <v>46</v>
      </c>
      <c r="B7" s="162">
        <v>6.38</v>
      </c>
      <c r="C7" s="163">
        <v>2</v>
      </c>
      <c r="D7" s="268">
        <f t="shared" ref="D7:D11" si="0">E7*1000/2678400</f>
        <v>28.284408910319218</v>
      </c>
      <c r="E7" s="164">
        <v>75756.960825399001</v>
      </c>
      <c r="F7" s="158">
        <v>2675</v>
      </c>
      <c r="G7" s="158">
        <v>0</v>
      </c>
      <c r="H7" s="159">
        <f t="shared" ref="H7:H10" si="1">(F7/1000*2490000)+(G7*13500)</f>
        <v>6660750</v>
      </c>
      <c r="I7" s="159">
        <f t="shared" ref="I7:I11" si="2">H7/E7</f>
        <v>87.922613677063637</v>
      </c>
    </row>
    <row r="8" spans="1:13" ht="24.95" customHeight="1">
      <c r="A8" s="160" t="s">
        <v>47</v>
      </c>
      <c r="B8" s="162">
        <v>7</v>
      </c>
      <c r="C8" s="163">
        <v>2</v>
      </c>
      <c r="D8" s="268">
        <f t="shared" si="0"/>
        <v>85.690234936625217</v>
      </c>
      <c r="E8" s="164">
        <v>229512.72525425701</v>
      </c>
      <c r="F8" s="158">
        <v>45000</v>
      </c>
      <c r="G8" s="158">
        <v>18430</v>
      </c>
      <c r="H8" s="159">
        <f>(F8/1000*2490000)+(G8*13500)</f>
        <v>360855000</v>
      </c>
      <c r="I8" s="159">
        <f t="shared" si="2"/>
        <v>1572.2657626074563</v>
      </c>
    </row>
    <row r="9" spans="1:13" ht="24.95" customHeight="1">
      <c r="A9" s="160" t="s">
        <v>48</v>
      </c>
      <c r="B9" s="162">
        <v>7.1</v>
      </c>
      <c r="C9" s="163">
        <v>20</v>
      </c>
      <c r="D9" s="268">
        <f t="shared" si="0"/>
        <v>22.057670570712141</v>
      </c>
      <c r="E9" s="164">
        <v>59079.2648565954</v>
      </c>
      <c r="F9" s="158">
        <v>10</v>
      </c>
      <c r="G9" s="158">
        <v>0</v>
      </c>
      <c r="H9" s="159">
        <f t="shared" si="1"/>
        <v>24900</v>
      </c>
      <c r="I9" s="159">
        <f t="shared" si="2"/>
        <v>0.42146766823250764</v>
      </c>
    </row>
    <row r="10" spans="1:13" ht="24.95" customHeight="1">
      <c r="A10" s="160" t="s">
        <v>49</v>
      </c>
      <c r="B10" s="162">
        <v>6.2</v>
      </c>
      <c r="C10" s="163">
        <v>44</v>
      </c>
      <c r="D10" s="268">
        <f t="shared" si="0"/>
        <v>47.120432383670099</v>
      </c>
      <c r="E10" s="164">
        <v>126207.366096422</v>
      </c>
      <c r="F10" s="158">
        <v>28645</v>
      </c>
      <c r="G10" s="158">
        <v>0</v>
      </c>
      <c r="H10" s="159">
        <f t="shared" si="1"/>
        <v>71326050</v>
      </c>
      <c r="I10" s="159">
        <f t="shared" si="2"/>
        <v>565.14965969186881</v>
      </c>
      <c r="K10" s="148"/>
    </row>
    <row r="11" spans="1:13" ht="24.95" customHeight="1">
      <c r="A11" s="160" t="s">
        <v>50</v>
      </c>
      <c r="B11" s="162">
        <v>6.61</v>
      </c>
      <c r="C11" s="163">
        <v>16</v>
      </c>
      <c r="D11" s="268">
        <f t="shared" si="0"/>
        <v>170.16129032258064</v>
      </c>
      <c r="E11" s="164">
        <v>455760</v>
      </c>
      <c r="F11" s="158">
        <v>78525</v>
      </c>
      <c r="G11" s="158">
        <v>620</v>
      </c>
      <c r="H11" s="159">
        <v>136586000</v>
      </c>
      <c r="I11" s="159">
        <f t="shared" si="2"/>
        <v>299.68843250833771</v>
      </c>
      <c r="K11" s="148"/>
    </row>
    <row r="12" spans="1:13" ht="24.95" customHeight="1">
      <c r="A12" s="131" t="s">
        <v>22</v>
      </c>
      <c r="B12" s="132"/>
      <c r="C12" s="132"/>
      <c r="D12" s="270">
        <f>AVERAGE(D6:D11)</f>
        <v>60.952980994790778</v>
      </c>
      <c r="E12" s="149">
        <f>SUM(E6:E11)</f>
        <v>979538.78577868594</v>
      </c>
      <c r="F12" s="150">
        <f>SUM(F6:F11)</f>
        <v>161605</v>
      </c>
      <c r="G12" s="156">
        <f>SUM(G6:G11)</f>
        <v>19090</v>
      </c>
      <c r="H12" s="151">
        <f>SUM(H6:H11)</f>
        <v>592800200</v>
      </c>
      <c r="I12" s="151">
        <f>SUM(I6:I11)</f>
        <v>3047.6096133185724</v>
      </c>
    </row>
    <row r="13" spans="1:13">
      <c r="M13" s="152"/>
    </row>
  </sheetData>
  <pageMargins left="0.7" right="0.7" top="0.75" bottom="0.75" header="0.3" footer="0.3"/>
  <legacyDrawing r:id="rId1"/>
</worksheet>
</file>

<file path=xl/worksheets/sheet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2">
    <tabColor rgb="FF00B050"/>
  </sheetPr>
  <dimension ref="A2:M13"/>
  <sheetViews>
    <sheetView workbookViewId="0">
      <selection activeCell="C19" sqref="C19"/>
    </sheetView>
  </sheetViews>
  <sheetFormatPr defaultRowHeight="15"/>
  <cols>
    <col min="1" max="1" width="17.140625" customWidth="1"/>
    <col min="2" max="2" width="12.28515625" customWidth="1"/>
    <col min="3" max="3" width="12.85546875" customWidth="1"/>
    <col min="4" max="4" width="18" bestFit="1" customWidth="1"/>
    <col min="5" max="5" width="13.28515625" customWidth="1"/>
    <col min="6" max="6" width="19.28515625" bestFit="1" customWidth="1"/>
    <col min="7" max="7" width="17.28515625" customWidth="1"/>
    <col min="8" max="8" width="18.85546875" customWidth="1"/>
    <col min="9" max="9" width="15.7109375" customWidth="1"/>
    <col min="11" max="12" width="10" bestFit="1" customWidth="1"/>
    <col min="13" max="13" width="12.7109375" bestFit="1" customWidth="1"/>
    <col min="14" max="14" width="10" bestFit="1" customWidth="1"/>
  </cols>
  <sheetData>
    <row r="2" spans="1:13" ht="21">
      <c r="A2" s="121" t="s">
        <v>0</v>
      </c>
    </row>
    <row r="3" spans="1:13">
      <c r="A3" s="122" t="s">
        <v>43</v>
      </c>
    </row>
    <row r="5" spans="1:13" ht="32.25" customHeight="1">
      <c r="A5" s="123" t="s">
        <v>3</v>
      </c>
      <c r="B5" s="123" t="s">
        <v>39</v>
      </c>
      <c r="C5" s="123" t="s">
        <v>40</v>
      </c>
      <c r="D5" s="123" t="s">
        <v>25</v>
      </c>
      <c r="E5" s="124" t="s">
        <v>28</v>
      </c>
      <c r="F5" s="123" t="s">
        <v>7</v>
      </c>
      <c r="G5" s="124" t="s">
        <v>30</v>
      </c>
      <c r="H5" s="124" t="s">
        <v>10</v>
      </c>
      <c r="I5" s="124" t="s">
        <v>31</v>
      </c>
    </row>
    <row r="6" spans="1:13" ht="24.95" customHeight="1">
      <c r="A6" s="160" t="s">
        <v>13</v>
      </c>
      <c r="B6" s="161">
        <v>8.3000000000000007</v>
      </c>
      <c r="C6" s="162">
        <v>21.32</v>
      </c>
      <c r="D6" s="268">
        <f>E6*1000/2678400</f>
        <v>12.403848844837364</v>
      </c>
      <c r="E6" s="157">
        <v>33222.468746012397</v>
      </c>
      <c r="F6" s="158">
        <v>26550</v>
      </c>
      <c r="G6" s="158">
        <v>204</v>
      </c>
      <c r="H6" s="159">
        <f>(F6/1000*2490000)+(G6*13500)</f>
        <v>68863500</v>
      </c>
      <c r="I6" s="159">
        <f>H6/E6</f>
        <v>2072.7990001726016</v>
      </c>
    </row>
    <row r="7" spans="1:13" ht="24.95" customHeight="1">
      <c r="A7" s="160" t="s">
        <v>32</v>
      </c>
      <c r="B7" s="161">
        <v>8.4</v>
      </c>
      <c r="C7" s="161">
        <v>25.41</v>
      </c>
      <c r="D7" s="268">
        <f t="shared" ref="D7:D11" si="0">E7*1000/2678400</f>
        <v>28.284408910319218</v>
      </c>
      <c r="E7" s="157">
        <v>75756.960825399001</v>
      </c>
      <c r="F7" s="158">
        <v>22820</v>
      </c>
      <c r="G7" s="158">
        <v>0</v>
      </c>
      <c r="H7" s="159">
        <f t="shared" ref="H7:H10" si="1">(F7/1000*2490000)+(G7*13500)</f>
        <v>56821800</v>
      </c>
      <c r="I7" s="159">
        <f t="shared" ref="I7:I11" si="2">H7/E7</f>
        <v>750.05384826564193</v>
      </c>
    </row>
    <row r="8" spans="1:13" ht="24.95" customHeight="1">
      <c r="A8" s="160" t="s">
        <v>17</v>
      </c>
      <c r="B8" s="161">
        <v>8.6999999999999993</v>
      </c>
      <c r="C8" s="161">
        <v>15.34</v>
      </c>
      <c r="D8" s="268">
        <f t="shared" si="0"/>
        <v>85.690234936625217</v>
      </c>
      <c r="E8" s="157">
        <v>229512.72525425701</v>
      </c>
      <c r="F8" s="158">
        <v>30350</v>
      </c>
      <c r="G8" s="158">
        <v>22025</v>
      </c>
      <c r="H8" s="159">
        <f t="shared" si="1"/>
        <v>372909000</v>
      </c>
      <c r="I8" s="159">
        <f t="shared" si="2"/>
        <v>1624.7857263116318</v>
      </c>
    </row>
    <row r="9" spans="1:13" ht="24.95" customHeight="1">
      <c r="A9" s="160" t="s">
        <v>33</v>
      </c>
      <c r="B9" s="161">
        <v>7.9</v>
      </c>
      <c r="C9" s="161">
        <v>10.220000000000001</v>
      </c>
      <c r="D9" s="268">
        <f t="shared" si="0"/>
        <v>22.057670570712141</v>
      </c>
      <c r="E9" s="157">
        <v>59079.2648565954</v>
      </c>
      <c r="F9" s="158">
        <v>110</v>
      </c>
      <c r="G9" s="158">
        <v>0</v>
      </c>
      <c r="H9" s="159">
        <f t="shared" si="1"/>
        <v>273900</v>
      </c>
      <c r="I9" s="159">
        <f t="shared" si="2"/>
        <v>4.6361443505575846</v>
      </c>
    </row>
    <row r="10" spans="1:13" ht="24.95" customHeight="1">
      <c r="A10" s="160" t="s">
        <v>34</v>
      </c>
      <c r="B10" s="161">
        <v>8.8000000000000007</v>
      </c>
      <c r="C10" s="161">
        <v>26.12</v>
      </c>
      <c r="D10" s="268">
        <f t="shared" si="0"/>
        <v>47.120432383670099</v>
      </c>
      <c r="E10" s="157">
        <v>126207.366096422</v>
      </c>
      <c r="F10" s="158">
        <v>38935</v>
      </c>
      <c r="G10" s="158">
        <v>209</v>
      </c>
      <c r="H10" s="159">
        <f t="shared" si="1"/>
        <v>99769650</v>
      </c>
      <c r="I10" s="159">
        <f t="shared" si="2"/>
        <v>790.52160809517511</v>
      </c>
      <c r="K10" s="148"/>
    </row>
    <row r="11" spans="1:13" ht="24.95" customHeight="1">
      <c r="A11" s="160" t="s">
        <v>41</v>
      </c>
      <c r="B11" s="161">
        <v>8.6999999999999993</v>
      </c>
      <c r="C11" s="161">
        <v>20.13</v>
      </c>
      <c r="D11" s="268">
        <f t="shared" si="0"/>
        <v>170.16129032258064</v>
      </c>
      <c r="E11" s="157">
        <v>455760</v>
      </c>
      <c r="F11" s="158">
        <v>109745</v>
      </c>
      <c r="G11" s="158">
        <v>0</v>
      </c>
      <c r="H11" s="159">
        <v>136586000</v>
      </c>
      <c r="I11" s="159">
        <f t="shared" si="2"/>
        <v>299.68843250833771</v>
      </c>
      <c r="K11" s="148"/>
    </row>
    <row r="12" spans="1:13" ht="24.95" customHeight="1">
      <c r="A12" s="131" t="s">
        <v>22</v>
      </c>
      <c r="B12" s="132"/>
      <c r="C12" s="132"/>
      <c r="D12" s="270">
        <f>AVERAGE(D6:D11)</f>
        <v>60.952980994790778</v>
      </c>
      <c r="E12" s="149">
        <f>SUM(E6:E11)</f>
        <v>979538.78577868594</v>
      </c>
      <c r="F12" s="150">
        <f>SUM(F6:F11)</f>
        <v>228510</v>
      </c>
      <c r="G12" s="156">
        <f>SUM(G6:G10)</f>
        <v>22438</v>
      </c>
      <c r="H12" s="151">
        <f>SUM(H6:H11)</f>
        <v>735223850</v>
      </c>
      <c r="I12" s="151">
        <f>SUM(I6:I10)</f>
        <v>5242.7963271956078</v>
      </c>
    </row>
    <row r="13" spans="1:13">
      <c r="M13" s="152"/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2:Q11"/>
  <sheetViews>
    <sheetView zoomScale="85" zoomScaleNormal="85" workbookViewId="0">
      <selection activeCell="I9" sqref="I9"/>
    </sheetView>
  </sheetViews>
  <sheetFormatPr defaultRowHeight="15"/>
  <cols>
    <col min="1" max="1" width="17.28515625" style="2" customWidth="1"/>
    <col min="2" max="2" width="12.5703125" style="2" customWidth="1"/>
    <col min="3" max="3" width="13" style="2" customWidth="1"/>
    <col min="4" max="4" width="18" style="2" bestFit="1" customWidth="1"/>
    <col min="5" max="5" width="15.7109375" style="2" customWidth="1"/>
    <col min="6" max="6" width="19.5703125" style="2" customWidth="1"/>
    <col min="7" max="8" width="17.42578125" style="2" customWidth="1"/>
    <col min="9" max="9" width="20.28515625" style="2" bestFit="1" customWidth="1"/>
    <col min="10" max="10" width="15.85546875" style="2" customWidth="1"/>
    <col min="11" max="11" width="14.5703125" style="2" customWidth="1"/>
    <col min="12" max="14" width="0" style="2" hidden="1" customWidth="1"/>
    <col min="15" max="257" width="9.140625" style="2"/>
    <col min="258" max="258" width="17.28515625" style="2" customWidth="1"/>
    <col min="259" max="259" width="12.5703125" style="2" customWidth="1"/>
    <col min="260" max="260" width="13" style="2" customWidth="1"/>
    <col min="261" max="261" width="15.7109375" style="2" customWidth="1"/>
    <col min="262" max="262" width="19.5703125" style="2" customWidth="1"/>
    <col min="263" max="264" width="17.42578125" style="2" customWidth="1"/>
    <col min="265" max="265" width="19.5703125" style="2" customWidth="1"/>
    <col min="266" max="266" width="15.85546875" style="2" customWidth="1"/>
    <col min="267" max="267" width="14.5703125" style="2" customWidth="1"/>
    <col min="268" max="270" width="0" style="2" hidden="1" customWidth="1"/>
    <col min="271" max="513" width="9.140625" style="2"/>
    <col min="514" max="514" width="17.28515625" style="2" customWidth="1"/>
    <col min="515" max="515" width="12.5703125" style="2" customWidth="1"/>
    <col min="516" max="516" width="13" style="2" customWidth="1"/>
    <col min="517" max="517" width="15.7109375" style="2" customWidth="1"/>
    <col min="518" max="518" width="19.5703125" style="2" customWidth="1"/>
    <col min="519" max="520" width="17.42578125" style="2" customWidth="1"/>
    <col min="521" max="521" width="19.5703125" style="2" customWidth="1"/>
    <col min="522" max="522" width="15.85546875" style="2" customWidth="1"/>
    <col min="523" max="523" width="14.5703125" style="2" customWidth="1"/>
    <col min="524" max="526" width="0" style="2" hidden="1" customWidth="1"/>
    <col min="527" max="769" width="9.140625" style="2"/>
    <col min="770" max="770" width="17.28515625" style="2" customWidth="1"/>
    <col min="771" max="771" width="12.5703125" style="2" customWidth="1"/>
    <col min="772" max="772" width="13" style="2" customWidth="1"/>
    <col min="773" max="773" width="15.7109375" style="2" customWidth="1"/>
    <col min="774" max="774" width="19.5703125" style="2" customWidth="1"/>
    <col min="775" max="776" width="17.42578125" style="2" customWidth="1"/>
    <col min="777" max="777" width="19.5703125" style="2" customWidth="1"/>
    <col min="778" max="778" width="15.85546875" style="2" customWidth="1"/>
    <col min="779" max="779" width="14.5703125" style="2" customWidth="1"/>
    <col min="780" max="782" width="0" style="2" hidden="1" customWidth="1"/>
    <col min="783" max="1025" width="9.140625" style="2"/>
    <col min="1026" max="1026" width="17.28515625" style="2" customWidth="1"/>
    <col min="1027" max="1027" width="12.5703125" style="2" customWidth="1"/>
    <col min="1028" max="1028" width="13" style="2" customWidth="1"/>
    <col min="1029" max="1029" width="15.7109375" style="2" customWidth="1"/>
    <col min="1030" max="1030" width="19.5703125" style="2" customWidth="1"/>
    <col min="1031" max="1032" width="17.42578125" style="2" customWidth="1"/>
    <col min="1033" max="1033" width="19.5703125" style="2" customWidth="1"/>
    <col min="1034" max="1034" width="15.85546875" style="2" customWidth="1"/>
    <col min="1035" max="1035" width="14.5703125" style="2" customWidth="1"/>
    <col min="1036" max="1038" width="0" style="2" hidden="1" customWidth="1"/>
    <col min="1039" max="1281" width="9.140625" style="2"/>
    <col min="1282" max="1282" width="17.28515625" style="2" customWidth="1"/>
    <col min="1283" max="1283" width="12.5703125" style="2" customWidth="1"/>
    <col min="1284" max="1284" width="13" style="2" customWidth="1"/>
    <col min="1285" max="1285" width="15.7109375" style="2" customWidth="1"/>
    <col min="1286" max="1286" width="19.5703125" style="2" customWidth="1"/>
    <col min="1287" max="1288" width="17.42578125" style="2" customWidth="1"/>
    <col min="1289" max="1289" width="19.5703125" style="2" customWidth="1"/>
    <col min="1290" max="1290" width="15.85546875" style="2" customWidth="1"/>
    <col min="1291" max="1291" width="14.5703125" style="2" customWidth="1"/>
    <col min="1292" max="1294" width="0" style="2" hidden="1" customWidth="1"/>
    <col min="1295" max="1537" width="9.140625" style="2"/>
    <col min="1538" max="1538" width="17.28515625" style="2" customWidth="1"/>
    <col min="1539" max="1539" width="12.5703125" style="2" customWidth="1"/>
    <col min="1540" max="1540" width="13" style="2" customWidth="1"/>
    <col min="1541" max="1541" width="15.7109375" style="2" customWidth="1"/>
    <col min="1542" max="1542" width="19.5703125" style="2" customWidth="1"/>
    <col min="1543" max="1544" width="17.42578125" style="2" customWidth="1"/>
    <col min="1545" max="1545" width="19.5703125" style="2" customWidth="1"/>
    <col min="1546" max="1546" width="15.85546875" style="2" customWidth="1"/>
    <col min="1547" max="1547" width="14.5703125" style="2" customWidth="1"/>
    <col min="1548" max="1550" width="0" style="2" hidden="1" customWidth="1"/>
    <col min="1551" max="1793" width="9.140625" style="2"/>
    <col min="1794" max="1794" width="17.28515625" style="2" customWidth="1"/>
    <col min="1795" max="1795" width="12.5703125" style="2" customWidth="1"/>
    <col min="1796" max="1796" width="13" style="2" customWidth="1"/>
    <col min="1797" max="1797" width="15.7109375" style="2" customWidth="1"/>
    <col min="1798" max="1798" width="19.5703125" style="2" customWidth="1"/>
    <col min="1799" max="1800" width="17.42578125" style="2" customWidth="1"/>
    <col min="1801" max="1801" width="19.5703125" style="2" customWidth="1"/>
    <col min="1802" max="1802" width="15.85546875" style="2" customWidth="1"/>
    <col min="1803" max="1803" width="14.5703125" style="2" customWidth="1"/>
    <col min="1804" max="1806" width="0" style="2" hidden="1" customWidth="1"/>
    <col min="1807" max="2049" width="9.140625" style="2"/>
    <col min="2050" max="2050" width="17.28515625" style="2" customWidth="1"/>
    <col min="2051" max="2051" width="12.5703125" style="2" customWidth="1"/>
    <col min="2052" max="2052" width="13" style="2" customWidth="1"/>
    <col min="2053" max="2053" width="15.7109375" style="2" customWidth="1"/>
    <col min="2054" max="2054" width="19.5703125" style="2" customWidth="1"/>
    <col min="2055" max="2056" width="17.42578125" style="2" customWidth="1"/>
    <col min="2057" max="2057" width="19.5703125" style="2" customWidth="1"/>
    <col min="2058" max="2058" width="15.85546875" style="2" customWidth="1"/>
    <col min="2059" max="2059" width="14.5703125" style="2" customWidth="1"/>
    <col min="2060" max="2062" width="0" style="2" hidden="1" customWidth="1"/>
    <col min="2063" max="2305" width="9.140625" style="2"/>
    <col min="2306" max="2306" width="17.28515625" style="2" customWidth="1"/>
    <col min="2307" max="2307" width="12.5703125" style="2" customWidth="1"/>
    <col min="2308" max="2308" width="13" style="2" customWidth="1"/>
    <col min="2309" max="2309" width="15.7109375" style="2" customWidth="1"/>
    <col min="2310" max="2310" width="19.5703125" style="2" customWidth="1"/>
    <col min="2311" max="2312" width="17.42578125" style="2" customWidth="1"/>
    <col min="2313" max="2313" width="19.5703125" style="2" customWidth="1"/>
    <col min="2314" max="2314" width="15.85546875" style="2" customWidth="1"/>
    <col min="2315" max="2315" width="14.5703125" style="2" customWidth="1"/>
    <col min="2316" max="2318" width="0" style="2" hidden="1" customWidth="1"/>
    <col min="2319" max="2561" width="9.140625" style="2"/>
    <col min="2562" max="2562" width="17.28515625" style="2" customWidth="1"/>
    <col min="2563" max="2563" width="12.5703125" style="2" customWidth="1"/>
    <col min="2564" max="2564" width="13" style="2" customWidth="1"/>
    <col min="2565" max="2565" width="15.7109375" style="2" customWidth="1"/>
    <col min="2566" max="2566" width="19.5703125" style="2" customWidth="1"/>
    <col min="2567" max="2568" width="17.42578125" style="2" customWidth="1"/>
    <col min="2569" max="2569" width="19.5703125" style="2" customWidth="1"/>
    <col min="2570" max="2570" width="15.85546875" style="2" customWidth="1"/>
    <col min="2571" max="2571" width="14.5703125" style="2" customWidth="1"/>
    <col min="2572" max="2574" width="0" style="2" hidden="1" customWidth="1"/>
    <col min="2575" max="2817" width="9.140625" style="2"/>
    <col min="2818" max="2818" width="17.28515625" style="2" customWidth="1"/>
    <col min="2819" max="2819" width="12.5703125" style="2" customWidth="1"/>
    <col min="2820" max="2820" width="13" style="2" customWidth="1"/>
    <col min="2821" max="2821" width="15.7109375" style="2" customWidth="1"/>
    <col min="2822" max="2822" width="19.5703125" style="2" customWidth="1"/>
    <col min="2823" max="2824" width="17.42578125" style="2" customWidth="1"/>
    <col min="2825" max="2825" width="19.5703125" style="2" customWidth="1"/>
    <col min="2826" max="2826" width="15.85546875" style="2" customWidth="1"/>
    <col min="2827" max="2827" width="14.5703125" style="2" customWidth="1"/>
    <col min="2828" max="2830" width="0" style="2" hidden="1" customWidth="1"/>
    <col min="2831" max="3073" width="9.140625" style="2"/>
    <col min="3074" max="3074" width="17.28515625" style="2" customWidth="1"/>
    <col min="3075" max="3075" width="12.5703125" style="2" customWidth="1"/>
    <col min="3076" max="3076" width="13" style="2" customWidth="1"/>
    <col min="3077" max="3077" width="15.7109375" style="2" customWidth="1"/>
    <col min="3078" max="3078" width="19.5703125" style="2" customWidth="1"/>
    <col min="3079" max="3080" width="17.42578125" style="2" customWidth="1"/>
    <col min="3081" max="3081" width="19.5703125" style="2" customWidth="1"/>
    <col min="3082" max="3082" width="15.85546875" style="2" customWidth="1"/>
    <col min="3083" max="3083" width="14.5703125" style="2" customWidth="1"/>
    <col min="3084" max="3086" width="0" style="2" hidden="1" customWidth="1"/>
    <col min="3087" max="3329" width="9.140625" style="2"/>
    <col min="3330" max="3330" width="17.28515625" style="2" customWidth="1"/>
    <col min="3331" max="3331" width="12.5703125" style="2" customWidth="1"/>
    <col min="3332" max="3332" width="13" style="2" customWidth="1"/>
    <col min="3333" max="3333" width="15.7109375" style="2" customWidth="1"/>
    <col min="3334" max="3334" width="19.5703125" style="2" customWidth="1"/>
    <col min="3335" max="3336" width="17.42578125" style="2" customWidth="1"/>
    <col min="3337" max="3337" width="19.5703125" style="2" customWidth="1"/>
    <col min="3338" max="3338" width="15.85546875" style="2" customWidth="1"/>
    <col min="3339" max="3339" width="14.5703125" style="2" customWidth="1"/>
    <col min="3340" max="3342" width="0" style="2" hidden="1" customWidth="1"/>
    <col min="3343" max="3585" width="9.140625" style="2"/>
    <col min="3586" max="3586" width="17.28515625" style="2" customWidth="1"/>
    <col min="3587" max="3587" width="12.5703125" style="2" customWidth="1"/>
    <col min="3588" max="3588" width="13" style="2" customWidth="1"/>
    <col min="3589" max="3589" width="15.7109375" style="2" customWidth="1"/>
    <col min="3590" max="3590" width="19.5703125" style="2" customWidth="1"/>
    <col min="3591" max="3592" width="17.42578125" style="2" customWidth="1"/>
    <col min="3593" max="3593" width="19.5703125" style="2" customWidth="1"/>
    <col min="3594" max="3594" width="15.85546875" style="2" customWidth="1"/>
    <col min="3595" max="3595" width="14.5703125" style="2" customWidth="1"/>
    <col min="3596" max="3598" width="0" style="2" hidden="1" customWidth="1"/>
    <col min="3599" max="3841" width="9.140625" style="2"/>
    <col min="3842" max="3842" width="17.28515625" style="2" customWidth="1"/>
    <col min="3843" max="3843" width="12.5703125" style="2" customWidth="1"/>
    <col min="3844" max="3844" width="13" style="2" customWidth="1"/>
    <col min="3845" max="3845" width="15.7109375" style="2" customWidth="1"/>
    <col min="3846" max="3846" width="19.5703125" style="2" customWidth="1"/>
    <col min="3847" max="3848" width="17.42578125" style="2" customWidth="1"/>
    <col min="3849" max="3849" width="19.5703125" style="2" customWidth="1"/>
    <col min="3850" max="3850" width="15.85546875" style="2" customWidth="1"/>
    <col min="3851" max="3851" width="14.5703125" style="2" customWidth="1"/>
    <col min="3852" max="3854" width="0" style="2" hidden="1" customWidth="1"/>
    <col min="3855" max="4097" width="9.140625" style="2"/>
    <col min="4098" max="4098" width="17.28515625" style="2" customWidth="1"/>
    <col min="4099" max="4099" width="12.5703125" style="2" customWidth="1"/>
    <col min="4100" max="4100" width="13" style="2" customWidth="1"/>
    <col min="4101" max="4101" width="15.7109375" style="2" customWidth="1"/>
    <col min="4102" max="4102" width="19.5703125" style="2" customWidth="1"/>
    <col min="4103" max="4104" width="17.42578125" style="2" customWidth="1"/>
    <col min="4105" max="4105" width="19.5703125" style="2" customWidth="1"/>
    <col min="4106" max="4106" width="15.85546875" style="2" customWidth="1"/>
    <col min="4107" max="4107" width="14.5703125" style="2" customWidth="1"/>
    <col min="4108" max="4110" width="0" style="2" hidden="1" customWidth="1"/>
    <col min="4111" max="4353" width="9.140625" style="2"/>
    <col min="4354" max="4354" width="17.28515625" style="2" customWidth="1"/>
    <col min="4355" max="4355" width="12.5703125" style="2" customWidth="1"/>
    <col min="4356" max="4356" width="13" style="2" customWidth="1"/>
    <col min="4357" max="4357" width="15.7109375" style="2" customWidth="1"/>
    <col min="4358" max="4358" width="19.5703125" style="2" customWidth="1"/>
    <col min="4359" max="4360" width="17.42578125" style="2" customWidth="1"/>
    <col min="4361" max="4361" width="19.5703125" style="2" customWidth="1"/>
    <col min="4362" max="4362" width="15.85546875" style="2" customWidth="1"/>
    <col min="4363" max="4363" width="14.5703125" style="2" customWidth="1"/>
    <col min="4364" max="4366" width="0" style="2" hidden="1" customWidth="1"/>
    <col min="4367" max="4609" width="9.140625" style="2"/>
    <col min="4610" max="4610" width="17.28515625" style="2" customWidth="1"/>
    <col min="4611" max="4611" width="12.5703125" style="2" customWidth="1"/>
    <col min="4612" max="4612" width="13" style="2" customWidth="1"/>
    <col min="4613" max="4613" width="15.7109375" style="2" customWidth="1"/>
    <col min="4614" max="4614" width="19.5703125" style="2" customWidth="1"/>
    <col min="4615" max="4616" width="17.42578125" style="2" customWidth="1"/>
    <col min="4617" max="4617" width="19.5703125" style="2" customWidth="1"/>
    <col min="4618" max="4618" width="15.85546875" style="2" customWidth="1"/>
    <col min="4619" max="4619" width="14.5703125" style="2" customWidth="1"/>
    <col min="4620" max="4622" width="0" style="2" hidden="1" customWidth="1"/>
    <col min="4623" max="4865" width="9.140625" style="2"/>
    <col min="4866" max="4866" width="17.28515625" style="2" customWidth="1"/>
    <col min="4867" max="4867" width="12.5703125" style="2" customWidth="1"/>
    <col min="4868" max="4868" width="13" style="2" customWidth="1"/>
    <col min="4869" max="4869" width="15.7109375" style="2" customWidth="1"/>
    <col min="4870" max="4870" width="19.5703125" style="2" customWidth="1"/>
    <col min="4871" max="4872" width="17.42578125" style="2" customWidth="1"/>
    <col min="4873" max="4873" width="19.5703125" style="2" customWidth="1"/>
    <col min="4874" max="4874" width="15.85546875" style="2" customWidth="1"/>
    <col min="4875" max="4875" width="14.5703125" style="2" customWidth="1"/>
    <col min="4876" max="4878" width="0" style="2" hidden="1" customWidth="1"/>
    <col min="4879" max="5121" width="9.140625" style="2"/>
    <col min="5122" max="5122" width="17.28515625" style="2" customWidth="1"/>
    <col min="5123" max="5123" width="12.5703125" style="2" customWidth="1"/>
    <col min="5124" max="5124" width="13" style="2" customWidth="1"/>
    <col min="5125" max="5125" width="15.7109375" style="2" customWidth="1"/>
    <col min="5126" max="5126" width="19.5703125" style="2" customWidth="1"/>
    <col min="5127" max="5128" width="17.42578125" style="2" customWidth="1"/>
    <col min="5129" max="5129" width="19.5703125" style="2" customWidth="1"/>
    <col min="5130" max="5130" width="15.85546875" style="2" customWidth="1"/>
    <col min="5131" max="5131" width="14.5703125" style="2" customWidth="1"/>
    <col min="5132" max="5134" width="0" style="2" hidden="1" customWidth="1"/>
    <col min="5135" max="5377" width="9.140625" style="2"/>
    <col min="5378" max="5378" width="17.28515625" style="2" customWidth="1"/>
    <col min="5379" max="5379" width="12.5703125" style="2" customWidth="1"/>
    <col min="5380" max="5380" width="13" style="2" customWidth="1"/>
    <col min="5381" max="5381" width="15.7109375" style="2" customWidth="1"/>
    <col min="5382" max="5382" width="19.5703125" style="2" customWidth="1"/>
    <col min="5383" max="5384" width="17.42578125" style="2" customWidth="1"/>
    <col min="5385" max="5385" width="19.5703125" style="2" customWidth="1"/>
    <col min="5386" max="5386" width="15.85546875" style="2" customWidth="1"/>
    <col min="5387" max="5387" width="14.5703125" style="2" customWidth="1"/>
    <col min="5388" max="5390" width="0" style="2" hidden="1" customWidth="1"/>
    <col min="5391" max="5633" width="9.140625" style="2"/>
    <col min="5634" max="5634" width="17.28515625" style="2" customWidth="1"/>
    <col min="5635" max="5635" width="12.5703125" style="2" customWidth="1"/>
    <col min="5636" max="5636" width="13" style="2" customWidth="1"/>
    <col min="5637" max="5637" width="15.7109375" style="2" customWidth="1"/>
    <col min="5638" max="5638" width="19.5703125" style="2" customWidth="1"/>
    <col min="5639" max="5640" width="17.42578125" style="2" customWidth="1"/>
    <col min="5641" max="5641" width="19.5703125" style="2" customWidth="1"/>
    <col min="5642" max="5642" width="15.85546875" style="2" customWidth="1"/>
    <col min="5643" max="5643" width="14.5703125" style="2" customWidth="1"/>
    <col min="5644" max="5646" width="0" style="2" hidden="1" customWidth="1"/>
    <col min="5647" max="5889" width="9.140625" style="2"/>
    <col min="5890" max="5890" width="17.28515625" style="2" customWidth="1"/>
    <col min="5891" max="5891" width="12.5703125" style="2" customWidth="1"/>
    <col min="5892" max="5892" width="13" style="2" customWidth="1"/>
    <col min="5893" max="5893" width="15.7109375" style="2" customWidth="1"/>
    <col min="5894" max="5894" width="19.5703125" style="2" customWidth="1"/>
    <col min="5895" max="5896" width="17.42578125" style="2" customWidth="1"/>
    <col min="5897" max="5897" width="19.5703125" style="2" customWidth="1"/>
    <col min="5898" max="5898" width="15.85546875" style="2" customWidth="1"/>
    <col min="5899" max="5899" width="14.5703125" style="2" customWidth="1"/>
    <col min="5900" max="5902" width="0" style="2" hidden="1" customWidth="1"/>
    <col min="5903" max="6145" width="9.140625" style="2"/>
    <col min="6146" max="6146" width="17.28515625" style="2" customWidth="1"/>
    <col min="6147" max="6147" width="12.5703125" style="2" customWidth="1"/>
    <col min="6148" max="6148" width="13" style="2" customWidth="1"/>
    <col min="6149" max="6149" width="15.7109375" style="2" customWidth="1"/>
    <col min="6150" max="6150" width="19.5703125" style="2" customWidth="1"/>
    <col min="6151" max="6152" width="17.42578125" style="2" customWidth="1"/>
    <col min="6153" max="6153" width="19.5703125" style="2" customWidth="1"/>
    <col min="6154" max="6154" width="15.85546875" style="2" customWidth="1"/>
    <col min="6155" max="6155" width="14.5703125" style="2" customWidth="1"/>
    <col min="6156" max="6158" width="0" style="2" hidden="1" customWidth="1"/>
    <col min="6159" max="6401" width="9.140625" style="2"/>
    <col min="6402" max="6402" width="17.28515625" style="2" customWidth="1"/>
    <col min="6403" max="6403" width="12.5703125" style="2" customWidth="1"/>
    <col min="6404" max="6404" width="13" style="2" customWidth="1"/>
    <col min="6405" max="6405" width="15.7109375" style="2" customWidth="1"/>
    <col min="6406" max="6406" width="19.5703125" style="2" customWidth="1"/>
    <col min="6407" max="6408" width="17.42578125" style="2" customWidth="1"/>
    <col min="6409" max="6409" width="19.5703125" style="2" customWidth="1"/>
    <col min="6410" max="6410" width="15.85546875" style="2" customWidth="1"/>
    <col min="6411" max="6411" width="14.5703125" style="2" customWidth="1"/>
    <col min="6412" max="6414" width="0" style="2" hidden="1" customWidth="1"/>
    <col min="6415" max="6657" width="9.140625" style="2"/>
    <col min="6658" max="6658" width="17.28515625" style="2" customWidth="1"/>
    <col min="6659" max="6659" width="12.5703125" style="2" customWidth="1"/>
    <col min="6660" max="6660" width="13" style="2" customWidth="1"/>
    <col min="6661" max="6661" width="15.7109375" style="2" customWidth="1"/>
    <col min="6662" max="6662" width="19.5703125" style="2" customWidth="1"/>
    <col min="6663" max="6664" width="17.42578125" style="2" customWidth="1"/>
    <col min="6665" max="6665" width="19.5703125" style="2" customWidth="1"/>
    <col min="6666" max="6666" width="15.85546875" style="2" customWidth="1"/>
    <col min="6667" max="6667" width="14.5703125" style="2" customWidth="1"/>
    <col min="6668" max="6670" width="0" style="2" hidden="1" customWidth="1"/>
    <col min="6671" max="6913" width="9.140625" style="2"/>
    <col min="6914" max="6914" width="17.28515625" style="2" customWidth="1"/>
    <col min="6915" max="6915" width="12.5703125" style="2" customWidth="1"/>
    <col min="6916" max="6916" width="13" style="2" customWidth="1"/>
    <col min="6917" max="6917" width="15.7109375" style="2" customWidth="1"/>
    <col min="6918" max="6918" width="19.5703125" style="2" customWidth="1"/>
    <col min="6919" max="6920" width="17.42578125" style="2" customWidth="1"/>
    <col min="6921" max="6921" width="19.5703125" style="2" customWidth="1"/>
    <col min="6922" max="6922" width="15.85546875" style="2" customWidth="1"/>
    <col min="6923" max="6923" width="14.5703125" style="2" customWidth="1"/>
    <col min="6924" max="6926" width="0" style="2" hidden="1" customWidth="1"/>
    <col min="6927" max="7169" width="9.140625" style="2"/>
    <col min="7170" max="7170" width="17.28515625" style="2" customWidth="1"/>
    <col min="7171" max="7171" width="12.5703125" style="2" customWidth="1"/>
    <col min="7172" max="7172" width="13" style="2" customWidth="1"/>
    <col min="7173" max="7173" width="15.7109375" style="2" customWidth="1"/>
    <col min="7174" max="7174" width="19.5703125" style="2" customWidth="1"/>
    <col min="7175" max="7176" width="17.42578125" style="2" customWidth="1"/>
    <col min="7177" max="7177" width="19.5703125" style="2" customWidth="1"/>
    <col min="7178" max="7178" width="15.85546875" style="2" customWidth="1"/>
    <col min="7179" max="7179" width="14.5703125" style="2" customWidth="1"/>
    <col min="7180" max="7182" width="0" style="2" hidden="1" customWidth="1"/>
    <col min="7183" max="7425" width="9.140625" style="2"/>
    <col min="7426" max="7426" width="17.28515625" style="2" customWidth="1"/>
    <col min="7427" max="7427" width="12.5703125" style="2" customWidth="1"/>
    <col min="7428" max="7428" width="13" style="2" customWidth="1"/>
    <col min="7429" max="7429" width="15.7109375" style="2" customWidth="1"/>
    <col min="7430" max="7430" width="19.5703125" style="2" customWidth="1"/>
    <col min="7431" max="7432" width="17.42578125" style="2" customWidth="1"/>
    <col min="7433" max="7433" width="19.5703125" style="2" customWidth="1"/>
    <col min="7434" max="7434" width="15.85546875" style="2" customWidth="1"/>
    <col min="7435" max="7435" width="14.5703125" style="2" customWidth="1"/>
    <col min="7436" max="7438" width="0" style="2" hidden="1" customWidth="1"/>
    <col min="7439" max="7681" width="9.140625" style="2"/>
    <col min="7682" max="7682" width="17.28515625" style="2" customWidth="1"/>
    <col min="7683" max="7683" width="12.5703125" style="2" customWidth="1"/>
    <col min="7684" max="7684" width="13" style="2" customWidth="1"/>
    <col min="7685" max="7685" width="15.7109375" style="2" customWidth="1"/>
    <col min="7686" max="7686" width="19.5703125" style="2" customWidth="1"/>
    <col min="7687" max="7688" width="17.42578125" style="2" customWidth="1"/>
    <col min="7689" max="7689" width="19.5703125" style="2" customWidth="1"/>
    <col min="7690" max="7690" width="15.85546875" style="2" customWidth="1"/>
    <col min="7691" max="7691" width="14.5703125" style="2" customWidth="1"/>
    <col min="7692" max="7694" width="0" style="2" hidden="1" customWidth="1"/>
    <col min="7695" max="7937" width="9.140625" style="2"/>
    <col min="7938" max="7938" width="17.28515625" style="2" customWidth="1"/>
    <col min="7939" max="7939" width="12.5703125" style="2" customWidth="1"/>
    <col min="7940" max="7940" width="13" style="2" customWidth="1"/>
    <col min="7941" max="7941" width="15.7109375" style="2" customWidth="1"/>
    <col min="7942" max="7942" width="19.5703125" style="2" customWidth="1"/>
    <col min="7943" max="7944" width="17.42578125" style="2" customWidth="1"/>
    <col min="7945" max="7945" width="19.5703125" style="2" customWidth="1"/>
    <col min="7946" max="7946" width="15.85546875" style="2" customWidth="1"/>
    <col min="7947" max="7947" width="14.5703125" style="2" customWidth="1"/>
    <col min="7948" max="7950" width="0" style="2" hidden="1" customWidth="1"/>
    <col min="7951" max="8193" width="9.140625" style="2"/>
    <col min="8194" max="8194" width="17.28515625" style="2" customWidth="1"/>
    <col min="8195" max="8195" width="12.5703125" style="2" customWidth="1"/>
    <col min="8196" max="8196" width="13" style="2" customWidth="1"/>
    <col min="8197" max="8197" width="15.7109375" style="2" customWidth="1"/>
    <col min="8198" max="8198" width="19.5703125" style="2" customWidth="1"/>
    <col min="8199" max="8200" width="17.42578125" style="2" customWidth="1"/>
    <col min="8201" max="8201" width="19.5703125" style="2" customWidth="1"/>
    <col min="8202" max="8202" width="15.85546875" style="2" customWidth="1"/>
    <col min="8203" max="8203" width="14.5703125" style="2" customWidth="1"/>
    <col min="8204" max="8206" width="0" style="2" hidden="1" customWidth="1"/>
    <col min="8207" max="8449" width="9.140625" style="2"/>
    <col min="8450" max="8450" width="17.28515625" style="2" customWidth="1"/>
    <col min="8451" max="8451" width="12.5703125" style="2" customWidth="1"/>
    <col min="8452" max="8452" width="13" style="2" customWidth="1"/>
    <col min="8453" max="8453" width="15.7109375" style="2" customWidth="1"/>
    <col min="8454" max="8454" width="19.5703125" style="2" customWidth="1"/>
    <col min="8455" max="8456" width="17.42578125" style="2" customWidth="1"/>
    <col min="8457" max="8457" width="19.5703125" style="2" customWidth="1"/>
    <col min="8458" max="8458" width="15.85546875" style="2" customWidth="1"/>
    <col min="8459" max="8459" width="14.5703125" style="2" customWidth="1"/>
    <col min="8460" max="8462" width="0" style="2" hidden="1" customWidth="1"/>
    <col min="8463" max="8705" width="9.140625" style="2"/>
    <col min="8706" max="8706" width="17.28515625" style="2" customWidth="1"/>
    <col min="8707" max="8707" width="12.5703125" style="2" customWidth="1"/>
    <col min="8708" max="8708" width="13" style="2" customWidth="1"/>
    <col min="8709" max="8709" width="15.7109375" style="2" customWidth="1"/>
    <col min="8710" max="8710" width="19.5703125" style="2" customWidth="1"/>
    <col min="8711" max="8712" width="17.42578125" style="2" customWidth="1"/>
    <col min="8713" max="8713" width="19.5703125" style="2" customWidth="1"/>
    <col min="8714" max="8714" width="15.85546875" style="2" customWidth="1"/>
    <col min="8715" max="8715" width="14.5703125" style="2" customWidth="1"/>
    <col min="8716" max="8718" width="0" style="2" hidden="1" customWidth="1"/>
    <col min="8719" max="8961" width="9.140625" style="2"/>
    <col min="8962" max="8962" width="17.28515625" style="2" customWidth="1"/>
    <col min="8963" max="8963" width="12.5703125" style="2" customWidth="1"/>
    <col min="8964" max="8964" width="13" style="2" customWidth="1"/>
    <col min="8965" max="8965" width="15.7109375" style="2" customWidth="1"/>
    <col min="8966" max="8966" width="19.5703125" style="2" customWidth="1"/>
    <col min="8967" max="8968" width="17.42578125" style="2" customWidth="1"/>
    <col min="8969" max="8969" width="19.5703125" style="2" customWidth="1"/>
    <col min="8970" max="8970" width="15.85546875" style="2" customWidth="1"/>
    <col min="8971" max="8971" width="14.5703125" style="2" customWidth="1"/>
    <col min="8972" max="8974" width="0" style="2" hidden="1" customWidth="1"/>
    <col min="8975" max="9217" width="9.140625" style="2"/>
    <col min="9218" max="9218" width="17.28515625" style="2" customWidth="1"/>
    <col min="9219" max="9219" width="12.5703125" style="2" customWidth="1"/>
    <col min="9220" max="9220" width="13" style="2" customWidth="1"/>
    <col min="9221" max="9221" width="15.7109375" style="2" customWidth="1"/>
    <col min="9222" max="9222" width="19.5703125" style="2" customWidth="1"/>
    <col min="9223" max="9224" width="17.42578125" style="2" customWidth="1"/>
    <col min="9225" max="9225" width="19.5703125" style="2" customWidth="1"/>
    <col min="9226" max="9226" width="15.85546875" style="2" customWidth="1"/>
    <col min="9227" max="9227" width="14.5703125" style="2" customWidth="1"/>
    <col min="9228" max="9230" width="0" style="2" hidden="1" customWidth="1"/>
    <col min="9231" max="9473" width="9.140625" style="2"/>
    <col min="9474" max="9474" width="17.28515625" style="2" customWidth="1"/>
    <col min="9475" max="9475" width="12.5703125" style="2" customWidth="1"/>
    <col min="9476" max="9476" width="13" style="2" customWidth="1"/>
    <col min="9477" max="9477" width="15.7109375" style="2" customWidth="1"/>
    <col min="9478" max="9478" width="19.5703125" style="2" customWidth="1"/>
    <col min="9479" max="9480" width="17.42578125" style="2" customWidth="1"/>
    <col min="9481" max="9481" width="19.5703125" style="2" customWidth="1"/>
    <col min="9482" max="9482" width="15.85546875" style="2" customWidth="1"/>
    <col min="9483" max="9483" width="14.5703125" style="2" customWidth="1"/>
    <col min="9484" max="9486" width="0" style="2" hidden="1" customWidth="1"/>
    <col min="9487" max="9729" width="9.140625" style="2"/>
    <col min="9730" max="9730" width="17.28515625" style="2" customWidth="1"/>
    <col min="9731" max="9731" width="12.5703125" style="2" customWidth="1"/>
    <col min="9732" max="9732" width="13" style="2" customWidth="1"/>
    <col min="9733" max="9733" width="15.7109375" style="2" customWidth="1"/>
    <col min="9734" max="9734" width="19.5703125" style="2" customWidth="1"/>
    <col min="9735" max="9736" width="17.42578125" style="2" customWidth="1"/>
    <col min="9737" max="9737" width="19.5703125" style="2" customWidth="1"/>
    <col min="9738" max="9738" width="15.85546875" style="2" customWidth="1"/>
    <col min="9739" max="9739" width="14.5703125" style="2" customWidth="1"/>
    <col min="9740" max="9742" width="0" style="2" hidden="1" customWidth="1"/>
    <col min="9743" max="9985" width="9.140625" style="2"/>
    <col min="9986" max="9986" width="17.28515625" style="2" customWidth="1"/>
    <col min="9987" max="9987" width="12.5703125" style="2" customWidth="1"/>
    <col min="9988" max="9988" width="13" style="2" customWidth="1"/>
    <col min="9989" max="9989" width="15.7109375" style="2" customWidth="1"/>
    <col min="9990" max="9990" width="19.5703125" style="2" customWidth="1"/>
    <col min="9991" max="9992" width="17.42578125" style="2" customWidth="1"/>
    <col min="9993" max="9993" width="19.5703125" style="2" customWidth="1"/>
    <col min="9994" max="9994" width="15.85546875" style="2" customWidth="1"/>
    <col min="9995" max="9995" width="14.5703125" style="2" customWidth="1"/>
    <col min="9996" max="9998" width="0" style="2" hidden="1" customWidth="1"/>
    <col min="9999" max="10241" width="9.140625" style="2"/>
    <col min="10242" max="10242" width="17.28515625" style="2" customWidth="1"/>
    <col min="10243" max="10243" width="12.5703125" style="2" customWidth="1"/>
    <col min="10244" max="10244" width="13" style="2" customWidth="1"/>
    <col min="10245" max="10245" width="15.7109375" style="2" customWidth="1"/>
    <col min="10246" max="10246" width="19.5703125" style="2" customWidth="1"/>
    <col min="10247" max="10248" width="17.42578125" style="2" customWidth="1"/>
    <col min="10249" max="10249" width="19.5703125" style="2" customWidth="1"/>
    <col min="10250" max="10250" width="15.85546875" style="2" customWidth="1"/>
    <col min="10251" max="10251" width="14.5703125" style="2" customWidth="1"/>
    <col min="10252" max="10254" width="0" style="2" hidden="1" customWidth="1"/>
    <col min="10255" max="10497" width="9.140625" style="2"/>
    <col min="10498" max="10498" width="17.28515625" style="2" customWidth="1"/>
    <col min="10499" max="10499" width="12.5703125" style="2" customWidth="1"/>
    <col min="10500" max="10500" width="13" style="2" customWidth="1"/>
    <col min="10501" max="10501" width="15.7109375" style="2" customWidth="1"/>
    <col min="10502" max="10502" width="19.5703125" style="2" customWidth="1"/>
    <col min="10503" max="10504" width="17.42578125" style="2" customWidth="1"/>
    <col min="10505" max="10505" width="19.5703125" style="2" customWidth="1"/>
    <col min="10506" max="10506" width="15.85546875" style="2" customWidth="1"/>
    <col min="10507" max="10507" width="14.5703125" style="2" customWidth="1"/>
    <col min="10508" max="10510" width="0" style="2" hidden="1" customWidth="1"/>
    <col min="10511" max="10753" width="9.140625" style="2"/>
    <col min="10754" max="10754" width="17.28515625" style="2" customWidth="1"/>
    <col min="10755" max="10755" width="12.5703125" style="2" customWidth="1"/>
    <col min="10756" max="10756" width="13" style="2" customWidth="1"/>
    <col min="10757" max="10757" width="15.7109375" style="2" customWidth="1"/>
    <col min="10758" max="10758" width="19.5703125" style="2" customWidth="1"/>
    <col min="10759" max="10760" width="17.42578125" style="2" customWidth="1"/>
    <col min="10761" max="10761" width="19.5703125" style="2" customWidth="1"/>
    <col min="10762" max="10762" width="15.85546875" style="2" customWidth="1"/>
    <col min="10763" max="10763" width="14.5703125" style="2" customWidth="1"/>
    <col min="10764" max="10766" width="0" style="2" hidden="1" customWidth="1"/>
    <col min="10767" max="11009" width="9.140625" style="2"/>
    <col min="11010" max="11010" width="17.28515625" style="2" customWidth="1"/>
    <col min="11011" max="11011" width="12.5703125" style="2" customWidth="1"/>
    <col min="11012" max="11012" width="13" style="2" customWidth="1"/>
    <col min="11013" max="11013" width="15.7109375" style="2" customWidth="1"/>
    <col min="11014" max="11014" width="19.5703125" style="2" customWidth="1"/>
    <col min="11015" max="11016" width="17.42578125" style="2" customWidth="1"/>
    <col min="11017" max="11017" width="19.5703125" style="2" customWidth="1"/>
    <col min="11018" max="11018" width="15.85546875" style="2" customWidth="1"/>
    <col min="11019" max="11019" width="14.5703125" style="2" customWidth="1"/>
    <col min="11020" max="11022" width="0" style="2" hidden="1" customWidth="1"/>
    <col min="11023" max="11265" width="9.140625" style="2"/>
    <col min="11266" max="11266" width="17.28515625" style="2" customWidth="1"/>
    <col min="11267" max="11267" width="12.5703125" style="2" customWidth="1"/>
    <col min="11268" max="11268" width="13" style="2" customWidth="1"/>
    <col min="11269" max="11269" width="15.7109375" style="2" customWidth="1"/>
    <col min="11270" max="11270" width="19.5703125" style="2" customWidth="1"/>
    <col min="11271" max="11272" width="17.42578125" style="2" customWidth="1"/>
    <col min="11273" max="11273" width="19.5703125" style="2" customWidth="1"/>
    <col min="11274" max="11274" width="15.85546875" style="2" customWidth="1"/>
    <col min="11275" max="11275" width="14.5703125" style="2" customWidth="1"/>
    <col min="11276" max="11278" width="0" style="2" hidden="1" customWidth="1"/>
    <col min="11279" max="11521" width="9.140625" style="2"/>
    <col min="11522" max="11522" width="17.28515625" style="2" customWidth="1"/>
    <col min="11523" max="11523" width="12.5703125" style="2" customWidth="1"/>
    <col min="11524" max="11524" width="13" style="2" customWidth="1"/>
    <col min="11525" max="11525" width="15.7109375" style="2" customWidth="1"/>
    <col min="11526" max="11526" width="19.5703125" style="2" customWidth="1"/>
    <col min="11527" max="11528" width="17.42578125" style="2" customWidth="1"/>
    <col min="11529" max="11529" width="19.5703125" style="2" customWidth="1"/>
    <col min="11530" max="11530" width="15.85546875" style="2" customWidth="1"/>
    <col min="11531" max="11531" width="14.5703125" style="2" customWidth="1"/>
    <col min="11532" max="11534" width="0" style="2" hidden="1" customWidth="1"/>
    <col min="11535" max="11777" width="9.140625" style="2"/>
    <col min="11778" max="11778" width="17.28515625" style="2" customWidth="1"/>
    <col min="11779" max="11779" width="12.5703125" style="2" customWidth="1"/>
    <col min="11780" max="11780" width="13" style="2" customWidth="1"/>
    <col min="11781" max="11781" width="15.7109375" style="2" customWidth="1"/>
    <col min="11782" max="11782" width="19.5703125" style="2" customWidth="1"/>
    <col min="11783" max="11784" width="17.42578125" style="2" customWidth="1"/>
    <col min="11785" max="11785" width="19.5703125" style="2" customWidth="1"/>
    <col min="11786" max="11786" width="15.85546875" style="2" customWidth="1"/>
    <col min="11787" max="11787" width="14.5703125" style="2" customWidth="1"/>
    <col min="11788" max="11790" width="0" style="2" hidden="1" customWidth="1"/>
    <col min="11791" max="12033" width="9.140625" style="2"/>
    <col min="12034" max="12034" width="17.28515625" style="2" customWidth="1"/>
    <col min="12035" max="12035" width="12.5703125" style="2" customWidth="1"/>
    <col min="12036" max="12036" width="13" style="2" customWidth="1"/>
    <col min="12037" max="12037" width="15.7109375" style="2" customWidth="1"/>
    <col min="12038" max="12038" width="19.5703125" style="2" customWidth="1"/>
    <col min="12039" max="12040" width="17.42578125" style="2" customWidth="1"/>
    <col min="12041" max="12041" width="19.5703125" style="2" customWidth="1"/>
    <col min="12042" max="12042" width="15.85546875" style="2" customWidth="1"/>
    <col min="12043" max="12043" width="14.5703125" style="2" customWidth="1"/>
    <col min="12044" max="12046" width="0" style="2" hidden="1" customWidth="1"/>
    <col min="12047" max="12289" width="9.140625" style="2"/>
    <col min="12290" max="12290" width="17.28515625" style="2" customWidth="1"/>
    <col min="12291" max="12291" width="12.5703125" style="2" customWidth="1"/>
    <col min="12292" max="12292" width="13" style="2" customWidth="1"/>
    <col min="12293" max="12293" width="15.7109375" style="2" customWidth="1"/>
    <col min="12294" max="12294" width="19.5703125" style="2" customWidth="1"/>
    <col min="12295" max="12296" width="17.42578125" style="2" customWidth="1"/>
    <col min="12297" max="12297" width="19.5703125" style="2" customWidth="1"/>
    <col min="12298" max="12298" width="15.85546875" style="2" customWidth="1"/>
    <col min="12299" max="12299" width="14.5703125" style="2" customWidth="1"/>
    <col min="12300" max="12302" width="0" style="2" hidden="1" customWidth="1"/>
    <col min="12303" max="12545" width="9.140625" style="2"/>
    <col min="12546" max="12546" width="17.28515625" style="2" customWidth="1"/>
    <col min="12547" max="12547" width="12.5703125" style="2" customWidth="1"/>
    <col min="12548" max="12548" width="13" style="2" customWidth="1"/>
    <col min="12549" max="12549" width="15.7109375" style="2" customWidth="1"/>
    <col min="12550" max="12550" width="19.5703125" style="2" customWidth="1"/>
    <col min="12551" max="12552" width="17.42578125" style="2" customWidth="1"/>
    <col min="12553" max="12553" width="19.5703125" style="2" customWidth="1"/>
    <col min="12554" max="12554" width="15.85546875" style="2" customWidth="1"/>
    <col min="12555" max="12555" width="14.5703125" style="2" customWidth="1"/>
    <col min="12556" max="12558" width="0" style="2" hidden="1" customWidth="1"/>
    <col min="12559" max="12801" width="9.140625" style="2"/>
    <col min="12802" max="12802" width="17.28515625" style="2" customWidth="1"/>
    <col min="12803" max="12803" width="12.5703125" style="2" customWidth="1"/>
    <col min="12804" max="12804" width="13" style="2" customWidth="1"/>
    <col min="12805" max="12805" width="15.7109375" style="2" customWidth="1"/>
    <col min="12806" max="12806" width="19.5703125" style="2" customWidth="1"/>
    <col min="12807" max="12808" width="17.42578125" style="2" customWidth="1"/>
    <col min="12809" max="12809" width="19.5703125" style="2" customWidth="1"/>
    <col min="12810" max="12810" width="15.85546875" style="2" customWidth="1"/>
    <col min="12811" max="12811" width="14.5703125" style="2" customWidth="1"/>
    <col min="12812" max="12814" width="0" style="2" hidden="1" customWidth="1"/>
    <col min="12815" max="13057" width="9.140625" style="2"/>
    <col min="13058" max="13058" width="17.28515625" style="2" customWidth="1"/>
    <col min="13059" max="13059" width="12.5703125" style="2" customWidth="1"/>
    <col min="13060" max="13060" width="13" style="2" customWidth="1"/>
    <col min="13061" max="13061" width="15.7109375" style="2" customWidth="1"/>
    <col min="13062" max="13062" width="19.5703125" style="2" customWidth="1"/>
    <col min="13063" max="13064" width="17.42578125" style="2" customWidth="1"/>
    <col min="13065" max="13065" width="19.5703125" style="2" customWidth="1"/>
    <col min="13066" max="13066" width="15.85546875" style="2" customWidth="1"/>
    <col min="13067" max="13067" width="14.5703125" style="2" customWidth="1"/>
    <col min="13068" max="13070" width="0" style="2" hidden="1" customWidth="1"/>
    <col min="13071" max="13313" width="9.140625" style="2"/>
    <col min="13314" max="13314" width="17.28515625" style="2" customWidth="1"/>
    <col min="13315" max="13315" width="12.5703125" style="2" customWidth="1"/>
    <col min="13316" max="13316" width="13" style="2" customWidth="1"/>
    <col min="13317" max="13317" width="15.7109375" style="2" customWidth="1"/>
    <col min="13318" max="13318" width="19.5703125" style="2" customWidth="1"/>
    <col min="13319" max="13320" width="17.42578125" style="2" customWidth="1"/>
    <col min="13321" max="13321" width="19.5703125" style="2" customWidth="1"/>
    <col min="13322" max="13322" width="15.85546875" style="2" customWidth="1"/>
    <col min="13323" max="13323" width="14.5703125" style="2" customWidth="1"/>
    <col min="13324" max="13326" width="0" style="2" hidden="1" customWidth="1"/>
    <col min="13327" max="13569" width="9.140625" style="2"/>
    <col min="13570" max="13570" width="17.28515625" style="2" customWidth="1"/>
    <col min="13571" max="13571" width="12.5703125" style="2" customWidth="1"/>
    <col min="13572" max="13572" width="13" style="2" customWidth="1"/>
    <col min="13573" max="13573" width="15.7109375" style="2" customWidth="1"/>
    <col min="13574" max="13574" width="19.5703125" style="2" customWidth="1"/>
    <col min="13575" max="13576" width="17.42578125" style="2" customWidth="1"/>
    <col min="13577" max="13577" width="19.5703125" style="2" customWidth="1"/>
    <col min="13578" max="13578" width="15.85546875" style="2" customWidth="1"/>
    <col min="13579" max="13579" width="14.5703125" style="2" customWidth="1"/>
    <col min="13580" max="13582" width="0" style="2" hidden="1" customWidth="1"/>
    <col min="13583" max="13825" width="9.140625" style="2"/>
    <col min="13826" max="13826" width="17.28515625" style="2" customWidth="1"/>
    <col min="13827" max="13827" width="12.5703125" style="2" customWidth="1"/>
    <col min="13828" max="13828" width="13" style="2" customWidth="1"/>
    <col min="13829" max="13829" width="15.7109375" style="2" customWidth="1"/>
    <col min="13830" max="13830" width="19.5703125" style="2" customWidth="1"/>
    <col min="13831" max="13832" width="17.42578125" style="2" customWidth="1"/>
    <col min="13833" max="13833" width="19.5703125" style="2" customWidth="1"/>
    <col min="13834" max="13834" width="15.85546875" style="2" customWidth="1"/>
    <col min="13835" max="13835" width="14.5703125" style="2" customWidth="1"/>
    <col min="13836" max="13838" width="0" style="2" hidden="1" customWidth="1"/>
    <col min="13839" max="14081" width="9.140625" style="2"/>
    <col min="14082" max="14082" width="17.28515625" style="2" customWidth="1"/>
    <col min="14083" max="14083" width="12.5703125" style="2" customWidth="1"/>
    <col min="14084" max="14084" width="13" style="2" customWidth="1"/>
    <col min="14085" max="14085" width="15.7109375" style="2" customWidth="1"/>
    <col min="14086" max="14086" width="19.5703125" style="2" customWidth="1"/>
    <col min="14087" max="14088" width="17.42578125" style="2" customWidth="1"/>
    <col min="14089" max="14089" width="19.5703125" style="2" customWidth="1"/>
    <col min="14090" max="14090" width="15.85546875" style="2" customWidth="1"/>
    <col min="14091" max="14091" width="14.5703125" style="2" customWidth="1"/>
    <col min="14092" max="14094" width="0" style="2" hidden="1" customWidth="1"/>
    <col min="14095" max="14337" width="9.140625" style="2"/>
    <col min="14338" max="14338" width="17.28515625" style="2" customWidth="1"/>
    <col min="14339" max="14339" width="12.5703125" style="2" customWidth="1"/>
    <col min="14340" max="14340" width="13" style="2" customWidth="1"/>
    <col min="14341" max="14341" width="15.7109375" style="2" customWidth="1"/>
    <col min="14342" max="14342" width="19.5703125" style="2" customWidth="1"/>
    <col min="14343" max="14344" width="17.42578125" style="2" customWidth="1"/>
    <col min="14345" max="14345" width="19.5703125" style="2" customWidth="1"/>
    <col min="14346" max="14346" width="15.85546875" style="2" customWidth="1"/>
    <col min="14347" max="14347" width="14.5703125" style="2" customWidth="1"/>
    <col min="14348" max="14350" width="0" style="2" hidden="1" customWidth="1"/>
    <col min="14351" max="14593" width="9.140625" style="2"/>
    <col min="14594" max="14594" width="17.28515625" style="2" customWidth="1"/>
    <col min="14595" max="14595" width="12.5703125" style="2" customWidth="1"/>
    <col min="14596" max="14596" width="13" style="2" customWidth="1"/>
    <col min="14597" max="14597" width="15.7109375" style="2" customWidth="1"/>
    <col min="14598" max="14598" width="19.5703125" style="2" customWidth="1"/>
    <col min="14599" max="14600" width="17.42578125" style="2" customWidth="1"/>
    <col min="14601" max="14601" width="19.5703125" style="2" customWidth="1"/>
    <col min="14602" max="14602" width="15.85546875" style="2" customWidth="1"/>
    <col min="14603" max="14603" width="14.5703125" style="2" customWidth="1"/>
    <col min="14604" max="14606" width="0" style="2" hidden="1" customWidth="1"/>
    <col min="14607" max="14849" width="9.140625" style="2"/>
    <col min="14850" max="14850" width="17.28515625" style="2" customWidth="1"/>
    <col min="14851" max="14851" width="12.5703125" style="2" customWidth="1"/>
    <col min="14852" max="14852" width="13" style="2" customWidth="1"/>
    <col min="14853" max="14853" width="15.7109375" style="2" customWidth="1"/>
    <col min="14854" max="14854" width="19.5703125" style="2" customWidth="1"/>
    <col min="14855" max="14856" width="17.42578125" style="2" customWidth="1"/>
    <col min="14857" max="14857" width="19.5703125" style="2" customWidth="1"/>
    <col min="14858" max="14858" width="15.85546875" style="2" customWidth="1"/>
    <col min="14859" max="14859" width="14.5703125" style="2" customWidth="1"/>
    <col min="14860" max="14862" width="0" style="2" hidden="1" customWidth="1"/>
    <col min="14863" max="15105" width="9.140625" style="2"/>
    <col min="15106" max="15106" width="17.28515625" style="2" customWidth="1"/>
    <col min="15107" max="15107" width="12.5703125" style="2" customWidth="1"/>
    <col min="15108" max="15108" width="13" style="2" customWidth="1"/>
    <col min="15109" max="15109" width="15.7109375" style="2" customWidth="1"/>
    <col min="15110" max="15110" width="19.5703125" style="2" customWidth="1"/>
    <col min="15111" max="15112" width="17.42578125" style="2" customWidth="1"/>
    <col min="15113" max="15113" width="19.5703125" style="2" customWidth="1"/>
    <col min="15114" max="15114" width="15.85546875" style="2" customWidth="1"/>
    <col min="15115" max="15115" width="14.5703125" style="2" customWidth="1"/>
    <col min="15116" max="15118" width="0" style="2" hidden="1" customWidth="1"/>
    <col min="15119" max="15361" width="9.140625" style="2"/>
    <col min="15362" max="15362" width="17.28515625" style="2" customWidth="1"/>
    <col min="15363" max="15363" width="12.5703125" style="2" customWidth="1"/>
    <col min="15364" max="15364" width="13" style="2" customWidth="1"/>
    <col min="15365" max="15365" width="15.7109375" style="2" customWidth="1"/>
    <col min="15366" max="15366" width="19.5703125" style="2" customWidth="1"/>
    <col min="15367" max="15368" width="17.42578125" style="2" customWidth="1"/>
    <col min="15369" max="15369" width="19.5703125" style="2" customWidth="1"/>
    <col min="15370" max="15370" width="15.85546875" style="2" customWidth="1"/>
    <col min="15371" max="15371" width="14.5703125" style="2" customWidth="1"/>
    <col min="15372" max="15374" width="0" style="2" hidden="1" customWidth="1"/>
    <col min="15375" max="15617" width="9.140625" style="2"/>
    <col min="15618" max="15618" width="17.28515625" style="2" customWidth="1"/>
    <col min="15619" max="15619" width="12.5703125" style="2" customWidth="1"/>
    <col min="15620" max="15620" width="13" style="2" customWidth="1"/>
    <col min="15621" max="15621" width="15.7109375" style="2" customWidth="1"/>
    <col min="15622" max="15622" width="19.5703125" style="2" customWidth="1"/>
    <col min="15623" max="15624" width="17.42578125" style="2" customWidth="1"/>
    <col min="15625" max="15625" width="19.5703125" style="2" customWidth="1"/>
    <col min="15626" max="15626" width="15.85546875" style="2" customWidth="1"/>
    <col min="15627" max="15627" width="14.5703125" style="2" customWidth="1"/>
    <col min="15628" max="15630" width="0" style="2" hidden="1" customWidth="1"/>
    <col min="15631" max="15873" width="9.140625" style="2"/>
    <col min="15874" max="15874" width="17.28515625" style="2" customWidth="1"/>
    <col min="15875" max="15875" width="12.5703125" style="2" customWidth="1"/>
    <col min="15876" max="15876" width="13" style="2" customWidth="1"/>
    <col min="15877" max="15877" width="15.7109375" style="2" customWidth="1"/>
    <col min="15878" max="15878" width="19.5703125" style="2" customWidth="1"/>
    <col min="15879" max="15880" width="17.42578125" style="2" customWidth="1"/>
    <col min="15881" max="15881" width="19.5703125" style="2" customWidth="1"/>
    <col min="15882" max="15882" width="15.85546875" style="2" customWidth="1"/>
    <col min="15883" max="15883" width="14.5703125" style="2" customWidth="1"/>
    <col min="15884" max="15886" width="0" style="2" hidden="1" customWidth="1"/>
    <col min="15887" max="16129" width="9.140625" style="2"/>
    <col min="16130" max="16130" width="17.28515625" style="2" customWidth="1"/>
    <col min="16131" max="16131" width="12.5703125" style="2" customWidth="1"/>
    <col min="16132" max="16132" width="13" style="2" customWidth="1"/>
    <col min="16133" max="16133" width="15.7109375" style="2" customWidth="1"/>
    <col min="16134" max="16134" width="19.5703125" style="2" customWidth="1"/>
    <col min="16135" max="16136" width="17.42578125" style="2" customWidth="1"/>
    <col min="16137" max="16137" width="19.5703125" style="2" customWidth="1"/>
    <col min="16138" max="16138" width="15.85546875" style="2" customWidth="1"/>
    <col min="16139" max="16139" width="14.5703125" style="2" customWidth="1"/>
    <col min="16140" max="16142" width="0" style="2" hidden="1" customWidth="1"/>
    <col min="16143" max="16384" width="9.140625" style="2"/>
  </cols>
  <sheetData>
    <row r="2" spans="1:17" ht="21">
      <c r="A2" s="1" t="s">
        <v>0</v>
      </c>
    </row>
    <row r="3" spans="1:17">
      <c r="A3" s="3" t="str">
        <f>'[17]Air Bawah Tanah'!A3</f>
        <v>Bulan : November 2022</v>
      </c>
    </row>
    <row r="4" spans="1:17">
      <c r="L4" s="2" t="s">
        <v>1</v>
      </c>
      <c r="M4" s="2" t="s">
        <v>2</v>
      </c>
    </row>
    <row r="5" spans="1:17" ht="32.25" customHeight="1">
      <c r="A5" s="5" t="s">
        <v>3</v>
      </c>
      <c r="B5" s="5" t="s">
        <v>4</v>
      </c>
      <c r="C5" s="5" t="s">
        <v>5</v>
      </c>
      <c r="D5" s="5" t="s">
        <v>25</v>
      </c>
      <c r="E5" s="6" t="s">
        <v>68</v>
      </c>
      <c r="F5" s="5" t="s">
        <v>7</v>
      </c>
      <c r="G5" s="68" t="s">
        <v>8</v>
      </c>
      <c r="H5" s="9" t="s">
        <v>24</v>
      </c>
      <c r="I5" s="10" t="s">
        <v>10</v>
      </c>
      <c r="J5" s="6" t="s">
        <v>11</v>
      </c>
      <c r="L5" s="11">
        <v>3400</v>
      </c>
      <c r="M5" s="11">
        <v>12000</v>
      </c>
    </row>
    <row r="6" spans="1:17" s="62" customFormat="1" ht="24.95" customHeight="1">
      <c r="A6" s="282" t="s">
        <v>17</v>
      </c>
      <c r="B6" s="99">
        <v>7.193548387096774</v>
      </c>
      <c r="C6" s="289">
        <v>13.225806451612904</v>
      </c>
      <c r="D6" s="115">
        <f>E6*1000/2678400</f>
        <v>7.0252647555303991</v>
      </c>
      <c r="E6" s="290">
        <v>18816.46912121262</v>
      </c>
      <c r="F6" s="102"/>
      <c r="G6" s="103"/>
      <c r="H6" s="103"/>
      <c r="I6" s="286">
        <f>(F6*3500)+(G6*13000)+(H6*18000)</f>
        <v>0</v>
      </c>
      <c r="J6" s="281">
        <f>I6/E6</f>
        <v>0</v>
      </c>
      <c r="K6" s="59"/>
      <c r="L6" s="60">
        <f>F6*$L$5</f>
        <v>0</v>
      </c>
      <c r="M6" s="60">
        <f>G6*$M$5</f>
        <v>0</v>
      </c>
      <c r="N6" s="60">
        <f>L6+M6</f>
        <v>0</v>
      </c>
      <c r="P6" s="59"/>
      <c r="Q6" s="59"/>
    </row>
    <row r="7" spans="1:17" s="62" customFormat="1" ht="24.95" customHeight="1">
      <c r="A7" s="282" t="s">
        <v>19</v>
      </c>
      <c r="B7" s="99">
        <v>7.3451612903225802</v>
      </c>
      <c r="C7" s="289">
        <v>25.193548387096776</v>
      </c>
      <c r="D7" s="115">
        <f t="shared" ref="D7:D9" si="0">E7*1000/2678400</f>
        <v>7.5947593405223586</v>
      </c>
      <c r="E7" s="291">
        <v>20341.803417655083</v>
      </c>
      <c r="F7" s="102"/>
      <c r="G7" s="285"/>
      <c r="H7" s="285"/>
      <c r="I7" s="286">
        <f>(F7*3500)+(G7*13000)+(H7*18000)</f>
        <v>0</v>
      </c>
      <c r="J7" s="281">
        <f>I7/E7</f>
        <v>0</v>
      </c>
      <c r="K7" s="59"/>
      <c r="L7" s="60">
        <f>F7*$L$5</f>
        <v>0</v>
      </c>
      <c r="M7" s="66"/>
      <c r="N7" s="60"/>
      <c r="P7" s="59"/>
      <c r="Q7" s="59"/>
    </row>
    <row r="8" spans="1:17" s="62" customFormat="1" ht="24.95" customHeight="1">
      <c r="A8" s="282" t="s">
        <v>20</v>
      </c>
      <c r="B8" s="99">
        <v>7.2159946236559138</v>
      </c>
      <c r="C8" s="292">
        <v>13.580645161290322</v>
      </c>
      <c r="D8" s="115">
        <f t="shared" si="0"/>
        <v>56.791629719603215</v>
      </c>
      <c r="E8" s="291">
        <v>152110.70104098527</v>
      </c>
      <c r="F8" s="102">
        <v>1650</v>
      </c>
      <c r="G8" s="285">
        <v>0</v>
      </c>
      <c r="H8" s="285">
        <v>950</v>
      </c>
      <c r="I8" s="286">
        <f>(F8*3500)+(G8*13000)+(H8*18000)</f>
        <v>22875000</v>
      </c>
      <c r="J8" s="281">
        <f>I8/E8</f>
        <v>150.38389701350778</v>
      </c>
      <c r="K8" s="59"/>
      <c r="L8" s="60">
        <f>F8*$L$5</f>
        <v>5610000</v>
      </c>
      <c r="M8" s="66"/>
      <c r="N8" s="60"/>
      <c r="P8" s="59"/>
      <c r="Q8" s="59"/>
    </row>
    <row r="9" spans="1:17" s="62" customFormat="1" ht="24.95" customHeight="1">
      <c r="A9" s="282" t="s">
        <v>21</v>
      </c>
      <c r="B9" s="99">
        <v>6.7177419354838701</v>
      </c>
      <c r="C9" s="289">
        <v>27.258064516129032</v>
      </c>
      <c r="D9" s="115">
        <f t="shared" si="0"/>
        <v>35.865777318302356</v>
      </c>
      <c r="E9" s="291">
        <v>96062.897969341022</v>
      </c>
      <c r="F9" s="102">
        <v>2300</v>
      </c>
      <c r="G9" s="285">
        <v>0</v>
      </c>
      <c r="H9" s="285">
        <v>7700</v>
      </c>
      <c r="I9" s="286">
        <f>(F9*3500)+(G9*13000)+(H9*18000)</f>
        <v>146650000</v>
      </c>
      <c r="J9" s="281">
        <f>I9/E9</f>
        <v>1526.6039553252299</v>
      </c>
      <c r="K9" s="59"/>
      <c r="L9" s="60"/>
      <c r="M9" s="66"/>
      <c r="N9" s="60"/>
      <c r="P9" s="59"/>
      <c r="Q9" s="59"/>
    </row>
    <row r="10" spans="1:17" ht="24.95" customHeight="1">
      <c r="A10" s="36" t="s">
        <v>22</v>
      </c>
      <c r="B10" s="37">
        <f>AVERAGE(B6:B9)</f>
        <v>7.1181115591397841</v>
      </c>
      <c r="C10" s="37">
        <f>AVERAGE(C6:C9)</f>
        <v>19.814516129032256</v>
      </c>
      <c r="D10" s="37">
        <f t="shared" ref="D10:I10" si="1">SUM(D6:D9)</f>
        <v>107.27743113395832</v>
      </c>
      <c r="E10" s="39">
        <f t="shared" si="1"/>
        <v>287331.87154919398</v>
      </c>
      <c r="F10" s="39">
        <f t="shared" si="1"/>
        <v>3950</v>
      </c>
      <c r="G10" s="39">
        <f t="shared" si="1"/>
        <v>0</v>
      </c>
      <c r="H10" s="39">
        <f t="shared" si="1"/>
        <v>8650</v>
      </c>
      <c r="I10" s="39">
        <f t="shared" si="1"/>
        <v>169525000</v>
      </c>
      <c r="J10" s="77">
        <f>I10/E10</f>
        <v>589.99720109704469</v>
      </c>
    </row>
    <row r="11" spans="1:17">
      <c r="N11" s="42"/>
    </row>
  </sheetData>
  <sheetProtection selectLockedCells="1" selectUnlockedCells="1"/>
  <pageMargins left="0.7" right="0.7" top="0.75" bottom="0.75" header="0.51180555555555551" footer="0.51180555555555551"/>
  <pageSetup firstPageNumber="0" orientation="portrait" horizontalDpi="300" verticalDpi="300" r:id="rId1"/>
  <headerFooter alignWithMargins="0"/>
  <legacyDrawing r:id="rId2"/>
</worksheet>
</file>

<file path=xl/worksheets/sheet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3">
    <tabColor rgb="FF00B050"/>
  </sheetPr>
  <dimension ref="A2:M13"/>
  <sheetViews>
    <sheetView workbookViewId="0">
      <selection activeCell="C19" sqref="C19"/>
    </sheetView>
  </sheetViews>
  <sheetFormatPr defaultRowHeight="15"/>
  <cols>
    <col min="1" max="1" width="17.140625" customWidth="1"/>
    <col min="2" max="2" width="12.28515625" customWidth="1"/>
    <col min="3" max="3" width="12.85546875" customWidth="1"/>
    <col min="4" max="4" width="18" bestFit="1" customWidth="1"/>
    <col min="5" max="5" width="13.28515625" customWidth="1"/>
    <col min="6" max="6" width="19.28515625" bestFit="1" customWidth="1"/>
    <col min="7" max="7" width="17.28515625" customWidth="1"/>
    <col min="8" max="8" width="18.85546875" customWidth="1"/>
    <col min="9" max="9" width="15.7109375" customWidth="1"/>
    <col min="11" max="12" width="10" bestFit="1" customWidth="1"/>
    <col min="13" max="13" width="12.7109375" bestFit="1" customWidth="1"/>
    <col min="14" max="14" width="10" bestFit="1" customWidth="1"/>
  </cols>
  <sheetData>
    <row r="2" spans="1:13" ht="21">
      <c r="A2" s="121" t="s">
        <v>0</v>
      </c>
    </row>
    <row r="3" spans="1:13">
      <c r="A3" s="122" t="s">
        <v>42</v>
      </c>
    </row>
    <row r="5" spans="1:13" ht="32.25" customHeight="1">
      <c r="A5" s="123" t="s">
        <v>3</v>
      </c>
      <c r="B5" s="123" t="s">
        <v>39</v>
      </c>
      <c r="C5" s="123" t="s">
        <v>40</v>
      </c>
      <c r="D5" s="123" t="s">
        <v>25</v>
      </c>
      <c r="E5" s="124" t="s">
        <v>28</v>
      </c>
      <c r="F5" s="123" t="s">
        <v>7</v>
      </c>
      <c r="G5" s="124" t="s">
        <v>30</v>
      </c>
      <c r="H5" s="124" t="s">
        <v>10</v>
      </c>
      <c r="I5" s="124" t="s">
        <v>31</v>
      </c>
    </row>
    <row r="6" spans="1:13" ht="24.95" customHeight="1">
      <c r="A6" s="125" t="s">
        <v>13</v>
      </c>
      <c r="B6" s="125">
        <v>8.09</v>
      </c>
      <c r="C6" s="125">
        <v>32.799999999999997</v>
      </c>
      <c r="D6" s="273">
        <f>E6*1000/2592000</f>
        <v>14.036111111111111</v>
      </c>
      <c r="E6" s="157">
        <f>48.9*24*31</f>
        <v>36381.599999999999</v>
      </c>
      <c r="F6" s="158">
        <v>19150</v>
      </c>
      <c r="G6" s="158">
        <v>245</v>
      </c>
      <c r="H6" s="159">
        <f>(F6/1000*2490000)+(G6*13500)</f>
        <v>50991000</v>
      </c>
      <c r="I6" s="159">
        <f>H6/E6</f>
        <v>1401.5601292961278</v>
      </c>
    </row>
    <row r="7" spans="1:13" ht="24.95" customHeight="1">
      <c r="A7" s="160" t="s">
        <v>32</v>
      </c>
      <c r="B7" s="160">
        <v>8.2799999999999994</v>
      </c>
      <c r="C7" s="160">
        <v>40.630000000000003</v>
      </c>
      <c r="D7" s="273">
        <f t="shared" ref="D7:D11" si="0">E7*1000/2592000</f>
        <v>40.242592592592587</v>
      </c>
      <c r="E7" s="157">
        <f>140.2*24*31</f>
        <v>104308.79999999999</v>
      </c>
      <c r="F7" s="158">
        <v>24490</v>
      </c>
      <c r="G7" s="158">
        <v>0</v>
      </c>
      <c r="H7" s="159">
        <f t="shared" ref="H7:H10" si="1">(F7/1000*2490000)+(G7*13500)</f>
        <v>60980099.999999993</v>
      </c>
      <c r="I7" s="159">
        <f t="shared" ref="I7:I11" si="2">H7/E7</f>
        <v>584.61126961483592</v>
      </c>
    </row>
    <row r="8" spans="1:13" ht="24.95" customHeight="1">
      <c r="A8" s="160" t="s">
        <v>17</v>
      </c>
      <c r="B8" s="160">
        <v>8.7799999999999994</v>
      </c>
      <c r="C8" s="160">
        <v>28.96</v>
      </c>
      <c r="D8" s="273">
        <f t="shared" si="0"/>
        <v>75.472222222222214</v>
      </c>
      <c r="E8" s="157">
        <f>271.7*24*30</f>
        <v>195623.99999999997</v>
      </c>
      <c r="F8" s="158">
        <v>24053</v>
      </c>
      <c r="G8" s="158">
        <v>13080</v>
      </c>
      <c r="H8" s="159">
        <f t="shared" si="1"/>
        <v>236471970</v>
      </c>
      <c r="I8" s="159">
        <f t="shared" si="2"/>
        <v>1208.8085817691083</v>
      </c>
    </row>
    <row r="9" spans="1:13" ht="24.95" customHeight="1">
      <c r="A9" s="160" t="s">
        <v>33</v>
      </c>
      <c r="B9" s="160">
        <v>7.96</v>
      </c>
      <c r="C9" s="160">
        <v>23.21</v>
      </c>
      <c r="D9" s="273">
        <f t="shared" si="0"/>
        <v>25.055555555555557</v>
      </c>
      <c r="E9" s="157">
        <f>90.2*24*30</f>
        <v>64944.000000000007</v>
      </c>
      <c r="F9" s="158">
        <v>565</v>
      </c>
      <c r="G9" s="158">
        <v>89</v>
      </c>
      <c r="H9" s="159">
        <f t="shared" si="1"/>
        <v>2608350</v>
      </c>
      <c r="I9" s="159">
        <f t="shared" si="2"/>
        <v>40.1630635624538</v>
      </c>
    </row>
    <row r="10" spans="1:13" ht="24.95" customHeight="1">
      <c r="A10" s="160" t="s">
        <v>34</v>
      </c>
      <c r="B10" s="160">
        <v>8.4700000000000006</v>
      </c>
      <c r="C10" s="160">
        <v>30.42</v>
      </c>
      <c r="D10" s="273">
        <f t="shared" si="0"/>
        <v>81.166666666666657</v>
      </c>
      <c r="E10" s="157">
        <f>292.2*24*30</f>
        <v>210383.99999999997</v>
      </c>
      <c r="F10" s="158">
        <v>35470</v>
      </c>
      <c r="G10" s="158">
        <v>209</v>
      </c>
      <c r="H10" s="159">
        <f t="shared" si="1"/>
        <v>91141800</v>
      </c>
      <c r="I10" s="159">
        <f t="shared" si="2"/>
        <v>433.21640428929965</v>
      </c>
      <c r="K10" s="148"/>
    </row>
    <row r="11" spans="1:13" ht="24.95" customHeight="1">
      <c r="A11" s="160" t="s">
        <v>41</v>
      </c>
      <c r="B11" s="160">
        <v>8.52</v>
      </c>
      <c r="C11" s="160">
        <v>24.88</v>
      </c>
      <c r="D11" s="273">
        <f t="shared" si="0"/>
        <v>85.097222222222229</v>
      </c>
      <c r="E11" s="157">
        <v>220572</v>
      </c>
      <c r="F11" s="158">
        <v>137945</v>
      </c>
      <c r="G11" s="158">
        <v>0</v>
      </c>
      <c r="H11" s="159">
        <v>136586000</v>
      </c>
      <c r="I11" s="159">
        <f t="shared" si="2"/>
        <v>619.23544239522698</v>
      </c>
      <c r="K11" s="148"/>
    </row>
    <row r="12" spans="1:13" ht="24.95" customHeight="1">
      <c r="A12" s="131" t="s">
        <v>22</v>
      </c>
      <c r="B12" s="132"/>
      <c r="C12" s="132"/>
      <c r="D12" s="270">
        <f>AVERAGE(D6:D11)</f>
        <v>53.511728395061731</v>
      </c>
      <c r="E12" s="149">
        <f>SUM(E6:E10)</f>
        <v>611642.39999999991</v>
      </c>
      <c r="F12" s="150">
        <f>SUM(F6:F10)</f>
        <v>103728</v>
      </c>
      <c r="G12" s="156">
        <f>SUM(G6:G10)</f>
        <v>13623</v>
      </c>
      <c r="H12" s="151">
        <f>SUM(H6:H10)</f>
        <v>442193220</v>
      </c>
      <c r="I12" s="151">
        <f>SUM(I6:I10)</f>
        <v>3668.3594485318254</v>
      </c>
    </row>
    <row r="13" spans="1:13">
      <c r="M13" s="152"/>
    </row>
  </sheetData>
  <pageMargins left="0.7" right="0.7" top="0.75" bottom="0.75" header="0.3" footer="0.3"/>
  <legacyDrawing r:id="rId1"/>
</worksheet>
</file>

<file path=xl/worksheets/sheet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4">
    <tabColor rgb="FF00B050"/>
  </sheetPr>
  <dimension ref="A2:M13"/>
  <sheetViews>
    <sheetView workbookViewId="0">
      <selection activeCell="C19" sqref="C19"/>
    </sheetView>
  </sheetViews>
  <sheetFormatPr defaultRowHeight="15"/>
  <cols>
    <col min="1" max="1" width="17.140625" customWidth="1"/>
    <col min="2" max="2" width="12.28515625" customWidth="1"/>
    <col min="3" max="3" width="12.85546875" customWidth="1"/>
    <col min="4" max="4" width="18" bestFit="1" customWidth="1"/>
    <col min="5" max="5" width="13.28515625" customWidth="1"/>
    <col min="6" max="6" width="19.28515625" bestFit="1" customWidth="1"/>
    <col min="7" max="7" width="17.28515625" customWidth="1"/>
    <col min="8" max="8" width="18.85546875" customWidth="1"/>
    <col min="9" max="9" width="15.7109375" customWidth="1"/>
    <col min="11" max="12" width="10" bestFit="1" customWidth="1"/>
    <col min="13" max="13" width="12.7109375" bestFit="1" customWidth="1"/>
    <col min="14" max="14" width="10" bestFit="1" customWidth="1"/>
  </cols>
  <sheetData>
    <row r="2" spans="1:13" ht="21">
      <c r="A2" s="121" t="s">
        <v>0</v>
      </c>
    </row>
    <row r="3" spans="1:13">
      <c r="A3" s="122" t="s">
        <v>38</v>
      </c>
    </row>
    <row r="5" spans="1:13" ht="32.25" customHeight="1">
      <c r="A5" s="123" t="s">
        <v>3</v>
      </c>
      <c r="B5" s="123" t="s">
        <v>39</v>
      </c>
      <c r="C5" s="123" t="s">
        <v>40</v>
      </c>
      <c r="D5" s="123" t="s">
        <v>25</v>
      </c>
      <c r="E5" s="124" t="s">
        <v>28</v>
      </c>
      <c r="F5" s="123" t="s">
        <v>7</v>
      </c>
      <c r="G5" s="124" t="s">
        <v>30</v>
      </c>
      <c r="H5" s="124" t="s">
        <v>10</v>
      </c>
      <c r="I5" s="124" t="s">
        <v>31</v>
      </c>
    </row>
    <row r="6" spans="1:13" ht="24.95" customHeight="1">
      <c r="A6" s="125" t="s">
        <v>13</v>
      </c>
      <c r="B6" s="125">
        <v>8.57</v>
      </c>
      <c r="C6" s="125">
        <v>3</v>
      </c>
      <c r="D6" s="274">
        <f>E6*1000/2678400</f>
        <v>16.888888888888889</v>
      </c>
      <c r="E6" s="141">
        <f>60.8*24*31</f>
        <v>45235.199999999997</v>
      </c>
      <c r="F6" s="153">
        <v>48225</v>
      </c>
      <c r="G6" s="153">
        <v>515</v>
      </c>
      <c r="H6" s="146">
        <f>(F6/1000*2490000)+(G6*13500)</f>
        <v>127032750</v>
      </c>
      <c r="I6" s="146">
        <f>H6/E6</f>
        <v>2808.2720978353141</v>
      </c>
    </row>
    <row r="7" spans="1:13" ht="24.95" customHeight="1">
      <c r="A7" s="125" t="s">
        <v>32</v>
      </c>
      <c r="B7" s="125">
        <v>8.69</v>
      </c>
      <c r="C7" s="125">
        <v>12</v>
      </c>
      <c r="D7" s="274">
        <f t="shared" ref="D7:D11" si="0">E7*1000/2678400</f>
        <v>37.944444444444443</v>
      </c>
      <c r="E7" s="141">
        <f>136.6*24*31</f>
        <v>101630.39999999999</v>
      </c>
      <c r="F7" s="153">
        <v>48975</v>
      </c>
      <c r="G7" s="153">
        <v>0</v>
      </c>
      <c r="H7" s="146">
        <f t="shared" ref="H7:H10" si="1">(F7/1000*2490000)+(G7*13500)</f>
        <v>121947750</v>
      </c>
      <c r="I7" s="146">
        <f t="shared" ref="I7:I11" si="2">H7/E7</f>
        <v>1199.9141005053607</v>
      </c>
    </row>
    <row r="8" spans="1:13" ht="24.95" customHeight="1">
      <c r="A8" s="125" t="s">
        <v>17</v>
      </c>
      <c r="B8" s="125">
        <v>8.89</v>
      </c>
      <c r="C8" s="125">
        <v>10</v>
      </c>
      <c r="D8" s="274">
        <f t="shared" si="0"/>
        <v>106.38888888888889</v>
      </c>
      <c r="E8" s="141">
        <f>383*24*31</f>
        <v>284952</v>
      </c>
      <c r="F8" s="153">
        <v>77090</v>
      </c>
      <c r="G8" s="153">
        <v>1158</v>
      </c>
      <c r="H8" s="146">
        <f t="shared" si="1"/>
        <v>207587100</v>
      </c>
      <c r="I8" s="146">
        <f t="shared" si="2"/>
        <v>728.49848395519246</v>
      </c>
    </row>
    <row r="9" spans="1:13" ht="24.95" customHeight="1">
      <c r="A9" s="125" t="s">
        <v>33</v>
      </c>
      <c r="B9" s="125">
        <v>7.96</v>
      </c>
      <c r="C9" s="125">
        <v>61</v>
      </c>
      <c r="D9" s="274">
        <f t="shared" si="0"/>
        <v>27.222222222222221</v>
      </c>
      <c r="E9" s="154">
        <f>98*24*31</f>
        <v>72912</v>
      </c>
      <c r="F9" s="155">
        <v>0</v>
      </c>
      <c r="G9" s="155">
        <v>33</v>
      </c>
      <c r="H9" s="146">
        <f t="shared" si="1"/>
        <v>445500</v>
      </c>
      <c r="I9" s="146">
        <f t="shared" si="2"/>
        <v>6.1101053324555625</v>
      </c>
    </row>
    <row r="10" spans="1:13" ht="24.95" customHeight="1">
      <c r="A10" s="125" t="s">
        <v>34</v>
      </c>
      <c r="B10" s="125">
        <v>8.4700000000000006</v>
      </c>
      <c r="C10" s="125">
        <v>57</v>
      </c>
      <c r="D10" s="274">
        <f t="shared" si="0"/>
        <v>106.38888888888889</v>
      </c>
      <c r="E10" s="141">
        <f>383*24*31</f>
        <v>284952</v>
      </c>
      <c r="F10" s="155">
        <v>93560</v>
      </c>
      <c r="G10" s="155">
        <v>0</v>
      </c>
      <c r="H10" s="146">
        <f t="shared" si="1"/>
        <v>232964400</v>
      </c>
      <c r="I10" s="146">
        <f t="shared" si="2"/>
        <v>817.55664111850422</v>
      </c>
      <c r="K10" s="148"/>
    </row>
    <row r="11" spans="1:13" ht="24.95" customHeight="1">
      <c r="A11" s="125" t="s">
        <v>41</v>
      </c>
      <c r="B11" s="125">
        <v>7</v>
      </c>
      <c r="C11" s="125">
        <v>25</v>
      </c>
      <c r="D11" s="274">
        <f t="shared" si="0"/>
        <v>82.352150537634415</v>
      </c>
      <c r="E11" s="154">
        <v>220572</v>
      </c>
      <c r="F11" s="155">
        <v>34470</v>
      </c>
      <c r="G11" s="155">
        <v>400</v>
      </c>
      <c r="H11" s="146">
        <v>136586000</v>
      </c>
      <c r="I11" s="146">
        <f t="shared" si="2"/>
        <v>619.23544239522698</v>
      </c>
      <c r="K11" s="148"/>
    </row>
    <row r="12" spans="1:13" ht="24.95" customHeight="1">
      <c r="A12" s="131" t="s">
        <v>22</v>
      </c>
      <c r="B12" s="132"/>
      <c r="C12" s="132"/>
      <c r="D12" s="270">
        <f>AVERAGE(D6:D11)</f>
        <v>62.864247311827967</v>
      </c>
      <c r="E12" s="149">
        <f>SUM(E6:E10)</f>
        <v>789681.6</v>
      </c>
      <c r="F12" s="150">
        <f>SUM(F6:F10)</f>
        <v>267850</v>
      </c>
      <c r="G12" s="156">
        <f>SUM(G6:G10)</f>
        <v>1706</v>
      </c>
      <c r="H12" s="151">
        <f>SUM(H6:H10)</f>
        <v>689977500</v>
      </c>
      <c r="I12" s="151">
        <f>SUM(I6:I10)</f>
        <v>5560.351428746827</v>
      </c>
    </row>
    <row r="13" spans="1:13">
      <c r="M13" s="152"/>
    </row>
  </sheetData>
  <pageMargins left="0.7" right="0.7" top="0.75" bottom="0.75" header="0.3" footer="0.3"/>
  <legacyDrawing r:id="rId1"/>
</worksheet>
</file>

<file path=xl/worksheets/sheet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5">
    <tabColor rgb="FF00B050"/>
  </sheetPr>
  <dimension ref="A2:M12"/>
  <sheetViews>
    <sheetView workbookViewId="0">
      <selection activeCell="C19" sqref="C19"/>
    </sheetView>
  </sheetViews>
  <sheetFormatPr defaultRowHeight="15"/>
  <cols>
    <col min="1" max="1" width="17.140625" customWidth="1"/>
    <col min="2" max="2" width="12.42578125" customWidth="1"/>
    <col min="3" max="3" width="12.85546875" customWidth="1"/>
    <col min="4" max="4" width="18" bestFit="1" customWidth="1"/>
    <col min="5" max="5" width="13.28515625" customWidth="1"/>
    <col min="6" max="6" width="19.42578125" bestFit="1" customWidth="1"/>
    <col min="7" max="7" width="17.28515625" customWidth="1"/>
    <col min="8" max="8" width="18.85546875" customWidth="1"/>
    <col min="9" max="9" width="15.7109375" customWidth="1"/>
    <col min="11" max="12" width="10" bestFit="1" customWidth="1"/>
    <col min="13" max="13" width="12.5703125" bestFit="1" customWidth="1"/>
    <col min="14" max="14" width="10" bestFit="1" customWidth="1"/>
  </cols>
  <sheetData>
    <row r="2" spans="1:13" ht="21">
      <c r="A2" s="121" t="s">
        <v>0</v>
      </c>
    </row>
    <row r="3" spans="1:13">
      <c r="A3" s="122" t="s">
        <v>37</v>
      </c>
    </row>
    <row r="5" spans="1:13" ht="32.25" customHeight="1">
      <c r="A5" s="123" t="s">
        <v>3</v>
      </c>
      <c r="B5" s="123" t="s">
        <v>4</v>
      </c>
      <c r="C5" s="123" t="s">
        <v>5</v>
      </c>
      <c r="D5" s="123" t="s">
        <v>25</v>
      </c>
      <c r="E5" s="124" t="s">
        <v>28</v>
      </c>
      <c r="F5" s="123" t="s">
        <v>7</v>
      </c>
      <c r="G5" s="124" t="s">
        <v>30</v>
      </c>
      <c r="H5" s="124" t="s">
        <v>10</v>
      </c>
      <c r="I5" s="124" t="s">
        <v>31</v>
      </c>
    </row>
    <row r="6" spans="1:13" ht="24.95" customHeight="1">
      <c r="A6" s="125" t="s">
        <v>13</v>
      </c>
      <c r="B6" s="142">
        <v>8.6</v>
      </c>
      <c r="C6" s="143">
        <v>49.7</v>
      </c>
      <c r="D6" s="275">
        <f>E6*1000/2592000</f>
        <v>2.2277983236275749</v>
      </c>
      <c r="E6" s="144">
        <v>5774.4532548426741</v>
      </c>
      <c r="F6" s="145">
        <v>41175</v>
      </c>
      <c r="G6" s="139">
        <v>0</v>
      </c>
      <c r="H6" s="146">
        <f>(F6/1000*2490000)+(G6*13500)</f>
        <v>102525750</v>
      </c>
      <c r="I6" s="146">
        <f>H6/E6</f>
        <v>17755.05757432845</v>
      </c>
    </row>
    <row r="7" spans="1:13" ht="24.95" customHeight="1">
      <c r="A7" s="125" t="s">
        <v>32</v>
      </c>
      <c r="B7" s="142">
        <v>8.4</v>
      </c>
      <c r="C7" s="143">
        <v>49.3</v>
      </c>
      <c r="D7" s="275">
        <f t="shared" ref="D7:D10" si="0">E7*1000/2592000</f>
        <v>20.31201866584739</v>
      </c>
      <c r="E7" s="144">
        <v>52648.752381876438</v>
      </c>
      <c r="F7" s="145">
        <v>39925</v>
      </c>
      <c r="G7" s="139">
        <v>0</v>
      </c>
      <c r="H7" s="146">
        <f t="shared" ref="H7:H10" si="1">(F7/1000*2490000)+(G7*13500)</f>
        <v>99413250</v>
      </c>
      <c r="I7" s="146">
        <f t="shared" ref="I7:I10" si="2">H7/E7</f>
        <v>1888.2356276731366</v>
      </c>
    </row>
    <row r="8" spans="1:13" ht="24.95" customHeight="1">
      <c r="A8" s="125" t="s">
        <v>17</v>
      </c>
      <c r="B8" s="142">
        <v>8.1999999999999993</v>
      </c>
      <c r="C8" s="143">
        <v>27.7</v>
      </c>
      <c r="D8" s="275">
        <f t="shared" si="0"/>
        <v>76.40427035518961</v>
      </c>
      <c r="E8" s="144">
        <v>198039.86876065147</v>
      </c>
      <c r="F8" s="145">
        <v>58700</v>
      </c>
      <c r="G8" s="139">
        <v>340</v>
      </c>
      <c r="H8" s="146">
        <f t="shared" si="1"/>
        <v>150753000</v>
      </c>
      <c r="I8" s="146">
        <f t="shared" si="2"/>
        <v>761.22550950686707</v>
      </c>
    </row>
    <row r="9" spans="1:13" ht="24.95" customHeight="1">
      <c r="A9" s="125" t="s">
        <v>33</v>
      </c>
      <c r="B9" s="142">
        <v>7.9</v>
      </c>
      <c r="C9" s="143">
        <v>21.4</v>
      </c>
      <c r="D9" s="275">
        <f t="shared" si="0"/>
        <v>2.3283685919544626</v>
      </c>
      <c r="E9" s="144">
        <v>6035.1313903459668</v>
      </c>
      <c r="F9" s="147">
        <v>100</v>
      </c>
      <c r="G9" s="139">
        <v>58</v>
      </c>
      <c r="H9" s="146">
        <f t="shared" si="1"/>
        <v>1032000</v>
      </c>
      <c r="I9" s="146">
        <f t="shared" si="2"/>
        <v>170.99876262028491</v>
      </c>
    </row>
    <row r="10" spans="1:13" ht="24.95" customHeight="1">
      <c r="A10" s="125" t="s">
        <v>34</v>
      </c>
      <c r="B10" s="142">
        <v>8.5</v>
      </c>
      <c r="C10" s="143">
        <v>43.1</v>
      </c>
      <c r="D10" s="275">
        <f t="shared" si="0"/>
        <v>25.427531509818998</v>
      </c>
      <c r="E10" s="144">
        <v>65908.161673450842</v>
      </c>
      <c r="F10" s="147">
        <f>178784-2000</f>
        <v>176784</v>
      </c>
      <c r="G10" s="139">
        <v>30</v>
      </c>
      <c r="H10" s="146">
        <f t="shared" si="1"/>
        <v>440597160</v>
      </c>
      <c r="I10" s="146">
        <f t="shared" si="2"/>
        <v>6685.0166779493347</v>
      </c>
      <c r="K10" s="148"/>
    </row>
    <row r="11" spans="1:13" ht="24.95" customHeight="1">
      <c r="A11" s="131" t="s">
        <v>22</v>
      </c>
      <c r="B11" s="132"/>
      <c r="C11" s="132"/>
      <c r="D11" s="270">
        <f>AVERAGE(D6:D10)</f>
        <v>25.339997489287605</v>
      </c>
      <c r="E11" s="149">
        <f>SUM(E6:E10)</f>
        <v>328406.36746116739</v>
      </c>
      <c r="F11" s="150">
        <f>SUM(F6:F10)</f>
        <v>316684</v>
      </c>
      <c r="G11" s="131">
        <f>SUM(G6:G10)</f>
        <v>428</v>
      </c>
      <c r="H11" s="151">
        <f>SUM(H6:H10)</f>
        <v>794321160</v>
      </c>
      <c r="I11" s="151">
        <f>SUM(I6:I10)</f>
        <v>27260.534152078075</v>
      </c>
    </row>
    <row r="12" spans="1:13">
      <c r="M12" s="152"/>
    </row>
  </sheetData>
  <pageMargins left="0.7" right="0.7" top="0.75" bottom="0.75" header="0.3" footer="0.3"/>
  <legacyDrawing r:id="rId1"/>
</worksheet>
</file>

<file path=xl/worksheets/sheet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6">
    <tabColor rgb="FF00B050"/>
  </sheetPr>
  <dimension ref="A2:I15"/>
  <sheetViews>
    <sheetView zoomScaleNormal="100" workbookViewId="0">
      <selection activeCell="C19" sqref="C19"/>
    </sheetView>
  </sheetViews>
  <sheetFormatPr defaultRowHeight="15"/>
  <cols>
    <col min="1" max="1" width="17.140625" customWidth="1"/>
    <col min="2" max="2" width="12.42578125" customWidth="1"/>
    <col min="3" max="3" width="12.85546875" customWidth="1"/>
    <col min="4" max="4" width="18" bestFit="1" customWidth="1"/>
    <col min="5" max="5" width="17.28515625" customWidth="1"/>
    <col min="6" max="6" width="15.7109375" customWidth="1"/>
    <col min="7" max="7" width="21.42578125" customWidth="1"/>
    <col min="8" max="8" width="18.85546875" customWidth="1"/>
    <col min="9" max="9" width="18.7109375" customWidth="1"/>
  </cols>
  <sheetData>
    <row r="2" spans="1:9" ht="21">
      <c r="A2" s="121" t="s">
        <v>0</v>
      </c>
    </row>
    <row r="3" spans="1:9">
      <c r="A3" s="122" t="s">
        <v>36</v>
      </c>
    </row>
    <row r="5" spans="1:9" ht="32.25" customHeight="1">
      <c r="A5" s="123" t="s">
        <v>3</v>
      </c>
      <c r="B5" s="123" t="s">
        <v>4</v>
      </c>
      <c r="C5" s="123" t="s">
        <v>5</v>
      </c>
      <c r="D5" s="123" t="s">
        <v>25</v>
      </c>
      <c r="E5" s="124" t="s">
        <v>28</v>
      </c>
      <c r="F5" s="124" t="s">
        <v>7</v>
      </c>
      <c r="G5" s="124" t="s">
        <v>30</v>
      </c>
      <c r="H5" s="124" t="s">
        <v>10</v>
      </c>
      <c r="I5" s="124" t="s">
        <v>31</v>
      </c>
    </row>
    <row r="6" spans="1:9" ht="24.95" customHeight="1">
      <c r="A6" s="125" t="s">
        <v>13</v>
      </c>
      <c r="B6" s="125">
        <v>8.5</v>
      </c>
      <c r="C6" s="125">
        <v>50.2</v>
      </c>
      <c r="D6" s="274">
        <f>E6*1000/2678400</f>
        <v>3.7222222222222223</v>
      </c>
      <c r="E6" s="141">
        <v>9969.6</v>
      </c>
      <c r="F6" s="125">
        <v>30900</v>
      </c>
      <c r="G6" s="139">
        <v>1988</v>
      </c>
      <c r="H6" s="128">
        <f>(F6/1000*2490000)+(G6*13500)</f>
        <v>103779000</v>
      </c>
      <c r="I6" s="128">
        <f>H6/E6</f>
        <v>10409.545016851227</v>
      </c>
    </row>
    <row r="7" spans="1:9" ht="24.95" customHeight="1">
      <c r="A7" s="125" t="s">
        <v>32</v>
      </c>
      <c r="B7" s="125">
        <v>8.5</v>
      </c>
      <c r="C7" s="125">
        <v>54.4</v>
      </c>
      <c r="D7" s="274">
        <f t="shared" ref="D7:D10" si="0">E7*1000/2678400</f>
        <v>0.63888888888888884</v>
      </c>
      <c r="E7" s="141">
        <v>1711.1999999999998</v>
      </c>
      <c r="F7" s="125">
        <v>37575</v>
      </c>
      <c r="G7" s="139">
        <v>400</v>
      </c>
      <c r="H7" s="128">
        <f t="shared" ref="H7:H10" si="1">(F7/1000*2490000)+(G7*13500)</f>
        <v>98961750</v>
      </c>
      <c r="I7" s="128">
        <f>H7/E7</f>
        <v>57831.784712482477</v>
      </c>
    </row>
    <row r="8" spans="1:9" ht="24.95" customHeight="1">
      <c r="A8" s="125" t="s">
        <v>17</v>
      </c>
      <c r="B8" s="125">
        <v>8.6</v>
      </c>
      <c r="C8" s="125">
        <v>42.3</v>
      </c>
      <c r="D8" s="274">
        <f t="shared" si="0"/>
        <v>62.118627621599664</v>
      </c>
      <c r="E8" s="141">
        <v>166378.53222169253</v>
      </c>
      <c r="F8" s="125">
        <v>78130</v>
      </c>
      <c r="G8" s="139">
        <v>1220</v>
      </c>
      <c r="H8" s="128">
        <f t="shared" si="1"/>
        <v>211013700</v>
      </c>
      <c r="I8" s="128">
        <f>H8/E8</f>
        <v>1268.2748019367843</v>
      </c>
    </row>
    <row r="9" spans="1:9" ht="24.95" customHeight="1">
      <c r="A9" s="125" t="s">
        <v>33</v>
      </c>
      <c r="B9" s="125">
        <v>7.7</v>
      </c>
      <c r="C9" s="125">
        <v>12.1</v>
      </c>
      <c r="D9" s="274">
        <f t="shared" si="0"/>
        <v>5.166666666666667</v>
      </c>
      <c r="E9" s="141">
        <v>13838.400000000001</v>
      </c>
      <c r="F9" s="125">
        <v>305</v>
      </c>
      <c r="G9" s="139">
        <v>75</v>
      </c>
      <c r="H9" s="128">
        <f t="shared" si="1"/>
        <v>1771950</v>
      </c>
      <c r="I9" s="128">
        <f>H9/E9</f>
        <v>128.04587235518557</v>
      </c>
    </row>
    <row r="10" spans="1:9" ht="24.95" customHeight="1">
      <c r="A10" s="125" t="s">
        <v>34</v>
      </c>
      <c r="B10" s="125">
        <v>7.6</v>
      </c>
      <c r="C10" s="125">
        <v>61.5</v>
      </c>
      <c r="D10" s="274">
        <f t="shared" si="0"/>
        <v>44.583333333333336</v>
      </c>
      <c r="E10" s="141">
        <v>119412</v>
      </c>
      <c r="F10" s="125">
        <v>120365</v>
      </c>
      <c r="G10" s="139">
        <v>205</v>
      </c>
      <c r="H10" s="128">
        <f t="shared" si="1"/>
        <v>302476350</v>
      </c>
      <c r="I10" s="128">
        <f>H10/E10</f>
        <v>2533.0481861119483</v>
      </c>
    </row>
    <row r="11" spans="1:9" ht="24.95" customHeight="1">
      <c r="A11" s="131" t="s">
        <v>22</v>
      </c>
      <c r="B11" s="132"/>
      <c r="C11" s="132"/>
      <c r="D11" s="270">
        <f>AVERAGE(D6:D10)</f>
        <v>23.245947746542157</v>
      </c>
      <c r="E11" s="133">
        <f>SUM(E6:E10)</f>
        <v>311309.73222169251</v>
      </c>
      <c r="F11" s="133">
        <f>SUM(F6:F10)</f>
        <v>267275</v>
      </c>
      <c r="G11" s="131">
        <f>SUM(G6:G10)</f>
        <v>3888</v>
      </c>
      <c r="H11" s="140">
        <f>SUM(H6:H10)</f>
        <v>718002750</v>
      </c>
      <c r="I11" s="135">
        <f>SUM(I6:I10)</f>
        <v>72170.698589737629</v>
      </c>
    </row>
    <row r="13" spans="1:9">
      <c r="G13" s="137"/>
      <c r="H13" s="138"/>
    </row>
    <row r="14" spans="1:9">
      <c r="H14" s="138"/>
    </row>
    <row r="15" spans="1:9">
      <c r="H15" s="138"/>
    </row>
  </sheetData>
  <pageMargins left="0.7" right="0.7" top="0.75" bottom="0.75" header="0.3" footer="0.3"/>
  <legacyDrawing r:id="rId1"/>
</worksheet>
</file>

<file path=xl/worksheets/sheet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7">
    <tabColor rgb="FF00B050"/>
  </sheetPr>
  <dimension ref="A2:I15"/>
  <sheetViews>
    <sheetView zoomScaleNormal="100" workbookViewId="0">
      <selection activeCell="C19" sqref="C19"/>
    </sheetView>
  </sheetViews>
  <sheetFormatPr defaultRowHeight="15"/>
  <cols>
    <col min="1" max="1" width="17.140625" customWidth="1"/>
    <col min="2" max="2" width="12.42578125" customWidth="1"/>
    <col min="3" max="3" width="12.85546875" customWidth="1"/>
    <col min="4" max="4" width="18" bestFit="1" customWidth="1"/>
    <col min="5" max="5" width="17.28515625" customWidth="1"/>
    <col min="6" max="6" width="15.7109375" customWidth="1"/>
    <col min="7" max="7" width="21.42578125" customWidth="1"/>
    <col min="8" max="8" width="18.85546875" customWidth="1"/>
    <col min="9" max="9" width="18.7109375" customWidth="1"/>
  </cols>
  <sheetData>
    <row r="2" spans="1:9" ht="21">
      <c r="A2" s="121" t="s">
        <v>0</v>
      </c>
    </row>
    <row r="3" spans="1:9">
      <c r="A3" s="122" t="s">
        <v>35</v>
      </c>
    </row>
    <row r="5" spans="1:9" ht="32.25" customHeight="1">
      <c r="A5" s="123" t="s">
        <v>3</v>
      </c>
      <c r="B5" s="123" t="s">
        <v>4</v>
      </c>
      <c r="C5" s="123" t="s">
        <v>5</v>
      </c>
      <c r="D5" s="123" t="s">
        <v>25</v>
      </c>
      <c r="E5" s="124" t="s">
        <v>28</v>
      </c>
      <c r="F5" s="124" t="s">
        <v>7</v>
      </c>
      <c r="G5" s="124" t="s">
        <v>30</v>
      </c>
      <c r="H5" s="124" t="s">
        <v>10</v>
      </c>
      <c r="I5" s="124" t="s">
        <v>31</v>
      </c>
    </row>
    <row r="6" spans="1:9" ht="24.95" customHeight="1">
      <c r="A6" s="125" t="s">
        <v>13</v>
      </c>
      <c r="B6" s="125">
        <v>8.3000000000000007</v>
      </c>
      <c r="C6" s="125">
        <v>42.9</v>
      </c>
      <c r="D6" s="274">
        <f>E6*1000/2419200</f>
        <v>5.5224867724867721</v>
      </c>
      <c r="E6" s="139">
        <v>13360</v>
      </c>
      <c r="F6" s="125">
        <v>33300</v>
      </c>
      <c r="G6" s="139">
        <v>440</v>
      </c>
      <c r="H6" s="128">
        <f>(F6/1000*2490000)+(G6*13500)</f>
        <v>88857000</v>
      </c>
      <c r="I6" s="128">
        <f>H6/E6</f>
        <v>6650.9730538922158</v>
      </c>
    </row>
    <row r="7" spans="1:9" ht="24.95" customHeight="1">
      <c r="A7" s="125" t="s">
        <v>32</v>
      </c>
      <c r="B7" s="125">
        <v>8.1999999999999993</v>
      </c>
      <c r="C7" s="125">
        <v>49.6</v>
      </c>
      <c r="D7" s="274">
        <f t="shared" ref="D7:D10" si="0">E7*1000/2419200</f>
        <v>10.822751322751323</v>
      </c>
      <c r="E7" s="139">
        <v>26182.400000000001</v>
      </c>
      <c r="F7" s="125">
        <v>46325</v>
      </c>
      <c r="G7" s="139">
        <v>650</v>
      </c>
      <c r="H7" s="128">
        <f t="shared" ref="H7:H10" si="1">(F7/1000*2490000)+(G7*13500)</f>
        <v>124124250</v>
      </c>
      <c r="I7" s="128">
        <f>H7/E7</f>
        <v>4740.7514208017601</v>
      </c>
    </row>
    <row r="8" spans="1:9" ht="24.95" customHeight="1">
      <c r="A8" s="125" t="s">
        <v>17</v>
      </c>
      <c r="B8" s="125">
        <v>7.8</v>
      </c>
      <c r="C8" s="125">
        <v>44.4</v>
      </c>
      <c r="D8" s="274">
        <f t="shared" si="0"/>
        <v>141.10168650793651</v>
      </c>
      <c r="E8" s="139">
        <v>341353.2</v>
      </c>
      <c r="F8" s="125">
        <v>108600</v>
      </c>
      <c r="G8" s="139">
        <v>471</v>
      </c>
      <c r="H8" s="128">
        <f t="shared" si="1"/>
        <v>276772500</v>
      </c>
      <c r="I8" s="128">
        <f>H8/E8</f>
        <v>810.80974193298903</v>
      </c>
    </row>
    <row r="9" spans="1:9" ht="24.95" customHeight="1">
      <c r="A9" s="125" t="s">
        <v>33</v>
      </c>
      <c r="B9" s="125">
        <v>6</v>
      </c>
      <c r="C9" s="125">
        <v>39.9</v>
      </c>
      <c r="D9" s="274">
        <f t="shared" si="0"/>
        <v>6.6974867724867728</v>
      </c>
      <c r="E9" s="139">
        <v>16202.56</v>
      </c>
      <c r="F9" s="125">
        <v>0</v>
      </c>
      <c r="G9" s="139">
        <v>0</v>
      </c>
      <c r="H9" s="128">
        <f t="shared" si="1"/>
        <v>0</v>
      </c>
      <c r="I9" s="128">
        <f>H9/E9</f>
        <v>0</v>
      </c>
    </row>
    <row r="10" spans="1:9" ht="24.95" customHeight="1">
      <c r="A10" s="125" t="s">
        <v>34</v>
      </c>
      <c r="B10" s="125">
        <v>7.4</v>
      </c>
      <c r="C10" s="125">
        <v>84.4</v>
      </c>
      <c r="D10" s="274">
        <f t="shared" si="0"/>
        <v>212.02008928571428</v>
      </c>
      <c r="E10" s="139">
        <v>512919</v>
      </c>
      <c r="F10" s="125">
        <v>97325</v>
      </c>
      <c r="G10" s="139">
        <v>778</v>
      </c>
      <c r="H10" s="128">
        <f t="shared" si="1"/>
        <v>252842250</v>
      </c>
      <c r="I10" s="128">
        <f>H10/E10</f>
        <v>492.94771689097109</v>
      </c>
    </row>
    <row r="11" spans="1:9" ht="24.95" customHeight="1">
      <c r="A11" s="131" t="s">
        <v>22</v>
      </c>
      <c r="B11" s="132"/>
      <c r="C11" s="132"/>
      <c r="D11" s="270">
        <f>AVERAGE(D6:D10)</f>
        <v>75.232900132275134</v>
      </c>
      <c r="E11" s="133">
        <f>SUM(E6:E10)</f>
        <v>910017.16</v>
      </c>
      <c r="F11" s="133">
        <f>SUM(F6:F10)</f>
        <v>285550</v>
      </c>
      <c r="G11" s="131">
        <f>SUM(G6:G10)</f>
        <v>2339</v>
      </c>
      <c r="H11" s="140">
        <f>SUM(H6:H10)</f>
        <v>742596000</v>
      </c>
      <c r="I11" s="135">
        <f>SUM(I6:I10)</f>
        <v>12695.481933517936</v>
      </c>
    </row>
    <row r="13" spans="1:9">
      <c r="G13" s="137"/>
      <c r="H13" s="138"/>
    </row>
    <row r="14" spans="1:9">
      <c r="H14" s="138"/>
    </row>
    <row r="15" spans="1:9">
      <c r="H15" s="138"/>
    </row>
  </sheetData>
  <pageMargins left="0.7" right="0.7" top="0.75" bottom="0.75" header="0.3" footer="0.3"/>
  <legacyDrawing r:id="rId1"/>
</worksheet>
</file>

<file path=xl/worksheets/sheet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8">
    <tabColor rgb="FF00B050"/>
  </sheetPr>
  <dimension ref="A2:J15"/>
  <sheetViews>
    <sheetView zoomScaleNormal="100" workbookViewId="0">
      <selection activeCell="B8" sqref="B8"/>
    </sheetView>
  </sheetViews>
  <sheetFormatPr defaultRowHeight="15"/>
  <cols>
    <col min="1" max="1" width="17.140625" customWidth="1"/>
    <col min="2" max="2" width="12.42578125" customWidth="1"/>
    <col min="3" max="3" width="12.85546875" customWidth="1"/>
    <col min="4" max="4" width="18" bestFit="1" customWidth="1"/>
    <col min="5" max="5" width="17.42578125" customWidth="1"/>
    <col min="6" max="6" width="12.42578125" customWidth="1"/>
    <col min="7" max="7" width="21.42578125" customWidth="1"/>
    <col min="8" max="8" width="17.42578125" customWidth="1"/>
    <col min="9" max="9" width="18.85546875" customWidth="1"/>
    <col min="10" max="10" width="18.5703125" customWidth="1"/>
  </cols>
  <sheetData>
    <row r="2" spans="1:10" ht="21">
      <c r="A2" s="121" t="s">
        <v>0</v>
      </c>
    </row>
    <row r="3" spans="1:10">
      <c r="A3" s="122" t="s">
        <v>27</v>
      </c>
    </row>
    <row r="5" spans="1:10" ht="32.25" customHeight="1">
      <c r="A5" s="123" t="s">
        <v>3</v>
      </c>
      <c r="B5" s="123" t="s">
        <v>4</v>
      </c>
      <c r="C5" s="123" t="s">
        <v>5</v>
      </c>
      <c r="D5" s="123" t="s">
        <v>25</v>
      </c>
      <c r="E5" s="124" t="s">
        <v>28</v>
      </c>
      <c r="F5" s="124" t="s">
        <v>7</v>
      </c>
      <c r="G5" s="123" t="s">
        <v>29</v>
      </c>
      <c r="H5" s="124" t="s">
        <v>30</v>
      </c>
      <c r="I5" s="124" t="s">
        <v>10</v>
      </c>
      <c r="J5" s="124" t="s">
        <v>31</v>
      </c>
    </row>
    <row r="6" spans="1:10" ht="24.95" customHeight="1">
      <c r="A6" s="125" t="s">
        <v>13</v>
      </c>
      <c r="B6" s="126">
        <v>8.3000000000000007</v>
      </c>
      <c r="C6" s="126">
        <v>37.700000000000003</v>
      </c>
      <c r="D6" s="276">
        <f>E6*1000/2678400</f>
        <v>6.7158004778972531</v>
      </c>
      <c r="E6" s="126">
        <v>17987.600000000002</v>
      </c>
      <c r="F6" s="127">
        <v>35350</v>
      </c>
      <c r="G6" s="126">
        <v>155</v>
      </c>
      <c r="H6" s="128">
        <f>(F6/1000*2490000)+(G6*13500)</f>
        <v>90114000</v>
      </c>
      <c r="I6" s="128">
        <f>H6/E6</f>
        <v>5009.7845182236642</v>
      </c>
      <c r="J6" s="129">
        <f>I6/E6</f>
        <v>0.2785132267908817</v>
      </c>
    </row>
    <row r="7" spans="1:10" ht="24.95" customHeight="1">
      <c r="A7" s="125" t="s">
        <v>32</v>
      </c>
      <c r="B7" s="126">
        <v>8.3000000000000007</v>
      </c>
      <c r="C7" s="126">
        <v>39.700000000000003</v>
      </c>
      <c r="D7" s="276">
        <f t="shared" ref="D7:D10" si="0">E7*1000/2678400</f>
        <v>5.8763254181600963</v>
      </c>
      <c r="E7" s="126">
        <v>15739.150000000001</v>
      </c>
      <c r="F7" s="127">
        <v>6630</v>
      </c>
      <c r="G7" s="126">
        <v>0</v>
      </c>
      <c r="H7" s="128">
        <f t="shared" ref="H7:H10" si="1">(F7/1000*2490000)+(G7*13500)</f>
        <v>16508700</v>
      </c>
      <c r="I7" s="128">
        <f t="shared" ref="I7:I10" si="2">H7/E7</f>
        <v>1048.8939999936463</v>
      </c>
      <c r="J7" s="129">
        <f t="shared" ref="J7:J10" si="3">I7/E7</f>
        <v>6.6642353620979922E-2</v>
      </c>
    </row>
    <row r="8" spans="1:10" ht="24.95" customHeight="1">
      <c r="A8" s="125" t="s">
        <v>17</v>
      </c>
      <c r="B8" s="126">
        <v>7.7</v>
      </c>
      <c r="C8" s="126">
        <v>16.8</v>
      </c>
      <c r="D8" s="276">
        <f t="shared" si="0"/>
        <v>41.973752986857825</v>
      </c>
      <c r="E8" s="126">
        <v>112422.5</v>
      </c>
      <c r="F8" s="127">
        <v>75084</v>
      </c>
      <c r="G8" s="126">
        <v>1947</v>
      </c>
      <c r="H8" s="128">
        <f t="shared" si="1"/>
        <v>213243660</v>
      </c>
      <c r="I8" s="128">
        <f t="shared" si="2"/>
        <v>1896.8058885009673</v>
      </c>
      <c r="J8" s="129">
        <f t="shared" si="3"/>
        <v>1.6872119802539238E-2</v>
      </c>
    </row>
    <row r="9" spans="1:10" ht="24.95" customHeight="1">
      <c r="A9" s="125" t="s">
        <v>33</v>
      </c>
      <c r="B9" s="130">
        <v>6</v>
      </c>
      <c r="C9" s="126">
        <v>16.8</v>
      </c>
      <c r="D9" s="276">
        <f t="shared" si="0"/>
        <v>3.3579002389486265</v>
      </c>
      <c r="E9" s="126">
        <v>8993.8000000000011</v>
      </c>
      <c r="F9" s="127">
        <v>0</v>
      </c>
      <c r="G9" s="126">
        <v>55</v>
      </c>
      <c r="H9" s="128">
        <f t="shared" si="1"/>
        <v>742500</v>
      </c>
      <c r="I9" s="128">
        <f t="shared" si="2"/>
        <v>82.556872512175048</v>
      </c>
      <c r="J9" s="129">
        <f>I9/E9</f>
        <v>9.1793093589111422E-3</v>
      </c>
    </row>
    <row r="10" spans="1:10" ht="24.95" customHeight="1">
      <c r="A10" s="125" t="s">
        <v>34</v>
      </c>
      <c r="B10" s="126">
        <v>8.1</v>
      </c>
      <c r="C10" s="126">
        <v>46.2</v>
      </c>
      <c r="D10" s="276">
        <f t="shared" si="0"/>
        <v>26.023726851851851</v>
      </c>
      <c r="E10" s="126">
        <v>69701.95</v>
      </c>
      <c r="F10" s="127">
        <v>89225</v>
      </c>
      <c r="G10" s="126">
        <v>1168</v>
      </c>
      <c r="H10" s="128">
        <f t="shared" si="1"/>
        <v>237938250</v>
      </c>
      <c r="I10" s="128">
        <f t="shared" si="2"/>
        <v>3413.6527026862236</v>
      </c>
      <c r="J10" s="129">
        <f t="shared" si="3"/>
        <v>4.897499571656494E-2</v>
      </c>
    </row>
    <row r="11" spans="1:10" ht="24.95" customHeight="1">
      <c r="A11" s="131" t="s">
        <v>22</v>
      </c>
      <c r="B11" s="132"/>
      <c r="C11" s="132"/>
      <c r="D11" s="270">
        <f>AVERAGE(D6:D10)</f>
        <v>16.789501194743131</v>
      </c>
      <c r="E11" s="133">
        <f>SUM(E6:E10)</f>
        <v>224845</v>
      </c>
      <c r="F11" s="133">
        <f>SUM(F6:F10)</f>
        <v>206289</v>
      </c>
      <c r="G11" s="131">
        <f>SUM(G6:G10)</f>
        <v>3325</v>
      </c>
      <c r="H11" s="134">
        <f>SUM(H6:H10)</f>
        <v>558547110</v>
      </c>
      <c r="I11" s="135">
        <f>SUM(I6:I10)</f>
        <v>11451.693981916676</v>
      </c>
      <c r="J11" s="136">
        <f>I11/E11</f>
        <v>5.0931503844500327E-2</v>
      </c>
    </row>
    <row r="13" spans="1:10">
      <c r="G13" s="137"/>
      <c r="H13" s="137"/>
      <c r="I13" s="138"/>
    </row>
    <row r="14" spans="1:10">
      <c r="I14" s="138"/>
    </row>
    <row r="15" spans="1:10">
      <c r="C15">
        <f>161</f>
        <v>161</v>
      </c>
      <c r="E15">
        <v>2490000</v>
      </c>
      <c r="F15" s="137">
        <f>C15*E15</f>
        <v>400890000</v>
      </c>
    </row>
  </sheetData>
  <pageMargins left="0.7" right="0.7" top="0.75" bottom="0.75" header="0.3" footer="0.3"/>
  <legacyDrawing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9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2:Q11"/>
  <sheetViews>
    <sheetView zoomScale="85" zoomScaleNormal="85" workbookViewId="0">
      <selection activeCell="D6" sqref="D6"/>
    </sheetView>
  </sheetViews>
  <sheetFormatPr defaultRowHeight="15"/>
  <cols>
    <col min="1" max="1" width="17.28515625" style="2" customWidth="1"/>
    <col min="2" max="2" width="12.5703125" style="2" customWidth="1"/>
    <col min="3" max="3" width="13" style="2" customWidth="1"/>
    <col min="4" max="4" width="18" style="2" bestFit="1" customWidth="1"/>
    <col min="5" max="5" width="15.7109375" style="2" customWidth="1"/>
    <col min="6" max="6" width="19.5703125" style="2" customWidth="1"/>
    <col min="7" max="8" width="17.42578125" style="2" customWidth="1"/>
    <col min="9" max="9" width="20.28515625" style="2" bestFit="1" customWidth="1"/>
    <col min="10" max="10" width="15.85546875" style="2" customWidth="1"/>
    <col min="11" max="11" width="14.5703125" style="2" customWidth="1"/>
    <col min="12" max="14" width="0" style="2" hidden="1" customWidth="1"/>
    <col min="15" max="257" width="8.7109375" style="2"/>
    <col min="258" max="258" width="17.28515625" style="2" customWidth="1"/>
    <col min="259" max="259" width="12.5703125" style="2" customWidth="1"/>
    <col min="260" max="260" width="13" style="2" customWidth="1"/>
    <col min="261" max="261" width="15.7109375" style="2" customWidth="1"/>
    <col min="262" max="262" width="19.5703125" style="2" customWidth="1"/>
    <col min="263" max="264" width="17.42578125" style="2" customWidth="1"/>
    <col min="265" max="265" width="19.5703125" style="2" customWidth="1"/>
    <col min="266" max="266" width="15.85546875" style="2" customWidth="1"/>
    <col min="267" max="267" width="14.5703125" style="2" customWidth="1"/>
    <col min="268" max="270" width="0" style="2" hidden="1" customWidth="1"/>
    <col min="271" max="513" width="8.7109375" style="2"/>
    <col min="514" max="514" width="17.28515625" style="2" customWidth="1"/>
    <col min="515" max="515" width="12.5703125" style="2" customWidth="1"/>
    <col min="516" max="516" width="13" style="2" customWidth="1"/>
    <col min="517" max="517" width="15.7109375" style="2" customWidth="1"/>
    <col min="518" max="518" width="19.5703125" style="2" customWidth="1"/>
    <col min="519" max="520" width="17.42578125" style="2" customWidth="1"/>
    <col min="521" max="521" width="19.5703125" style="2" customWidth="1"/>
    <col min="522" max="522" width="15.85546875" style="2" customWidth="1"/>
    <col min="523" max="523" width="14.5703125" style="2" customWidth="1"/>
    <col min="524" max="526" width="0" style="2" hidden="1" customWidth="1"/>
    <col min="527" max="769" width="8.7109375" style="2"/>
    <col min="770" max="770" width="17.28515625" style="2" customWidth="1"/>
    <col min="771" max="771" width="12.5703125" style="2" customWidth="1"/>
    <col min="772" max="772" width="13" style="2" customWidth="1"/>
    <col min="773" max="773" width="15.7109375" style="2" customWidth="1"/>
    <col min="774" max="774" width="19.5703125" style="2" customWidth="1"/>
    <col min="775" max="776" width="17.42578125" style="2" customWidth="1"/>
    <col min="777" max="777" width="19.5703125" style="2" customWidth="1"/>
    <col min="778" max="778" width="15.85546875" style="2" customWidth="1"/>
    <col min="779" max="779" width="14.5703125" style="2" customWidth="1"/>
    <col min="780" max="782" width="0" style="2" hidden="1" customWidth="1"/>
    <col min="783" max="1025" width="8.7109375" style="2"/>
    <col min="1026" max="1026" width="17.28515625" style="2" customWidth="1"/>
    <col min="1027" max="1027" width="12.5703125" style="2" customWidth="1"/>
    <col min="1028" max="1028" width="13" style="2" customWidth="1"/>
    <col min="1029" max="1029" width="15.7109375" style="2" customWidth="1"/>
    <col min="1030" max="1030" width="19.5703125" style="2" customWidth="1"/>
    <col min="1031" max="1032" width="17.42578125" style="2" customWidth="1"/>
    <col min="1033" max="1033" width="19.5703125" style="2" customWidth="1"/>
    <col min="1034" max="1034" width="15.85546875" style="2" customWidth="1"/>
    <col min="1035" max="1035" width="14.5703125" style="2" customWidth="1"/>
    <col min="1036" max="1038" width="0" style="2" hidden="1" customWidth="1"/>
    <col min="1039" max="1281" width="8.7109375" style="2"/>
    <col min="1282" max="1282" width="17.28515625" style="2" customWidth="1"/>
    <col min="1283" max="1283" width="12.5703125" style="2" customWidth="1"/>
    <col min="1284" max="1284" width="13" style="2" customWidth="1"/>
    <col min="1285" max="1285" width="15.7109375" style="2" customWidth="1"/>
    <col min="1286" max="1286" width="19.5703125" style="2" customWidth="1"/>
    <col min="1287" max="1288" width="17.42578125" style="2" customWidth="1"/>
    <col min="1289" max="1289" width="19.5703125" style="2" customWidth="1"/>
    <col min="1290" max="1290" width="15.85546875" style="2" customWidth="1"/>
    <col min="1291" max="1291" width="14.5703125" style="2" customWidth="1"/>
    <col min="1292" max="1294" width="0" style="2" hidden="1" customWidth="1"/>
    <col min="1295" max="1537" width="8.7109375" style="2"/>
    <col min="1538" max="1538" width="17.28515625" style="2" customWidth="1"/>
    <col min="1539" max="1539" width="12.5703125" style="2" customWidth="1"/>
    <col min="1540" max="1540" width="13" style="2" customWidth="1"/>
    <col min="1541" max="1541" width="15.7109375" style="2" customWidth="1"/>
    <col min="1542" max="1542" width="19.5703125" style="2" customWidth="1"/>
    <col min="1543" max="1544" width="17.42578125" style="2" customWidth="1"/>
    <col min="1545" max="1545" width="19.5703125" style="2" customWidth="1"/>
    <col min="1546" max="1546" width="15.85546875" style="2" customWidth="1"/>
    <col min="1547" max="1547" width="14.5703125" style="2" customWidth="1"/>
    <col min="1548" max="1550" width="0" style="2" hidden="1" customWidth="1"/>
    <col min="1551" max="1793" width="8.7109375" style="2"/>
    <col min="1794" max="1794" width="17.28515625" style="2" customWidth="1"/>
    <col min="1795" max="1795" width="12.5703125" style="2" customWidth="1"/>
    <col min="1796" max="1796" width="13" style="2" customWidth="1"/>
    <col min="1797" max="1797" width="15.7109375" style="2" customWidth="1"/>
    <col min="1798" max="1798" width="19.5703125" style="2" customWidth="1"/>
    <col min="1799" max="1800" width="17.42578125" style="2" customWidth="1"/>
    <col min="1801" max="1801" width="19.5703125" style="2" customWidth="1"/>
    <col min="1802" max="1802" width="15.85546875" style="2" customWidth="1"/>
    <col min="1803" max="1803" width="14.5703125" style="2" customWidth="1"/>
    <col min="1804" max="1806" width="0" style="2" hidden="1" customWidth="1"/>
    <col min="1807" max="2049" width="8.7109375" style="2"/>
    <col min="2050" max="2050" width="17.28515625" style="2" customWidth="1"/>
    <col min="2051" max="2051" width="12.5703125" style="2" customWidth="1"/>
    <col min="2052" max="2052" width="13" style="2" customWidth="1"/>
    <col min="2053" max="2053" width="15.7109375" style="2" customWidth="1"/>
    <col min="2054" max="2054" width="19.5703125" style="2" customWidth="1"/>
    <col min="2055" max="2056" width="17.42578125" style="2" customWidth="1"/>
    <col min="2057" max="2057" width="19.5703125" style="2" customWidth="1"/>
    <col min="2058" max="2058" width="15.85546875" style="2" customWidth="1"/>
    <col min="2059" max="2059" width="14.5703125" style="2" customWidth="1"/>
    <col min="2060" max="2062" width="0" style="2" hidden="1" customWidth="1"/>
    <col min="2063" max="2305" width="8.7109375" style="2"/>
    <col min="2306" max="2306" width="17.28515625" style="2" customWidth="1"/>
    <col min="2307" max="2307" width="12.5703125" style="2" customWidth="1"/>
    <col min="2308" max="2308" width="13" style="2" customWidth="1"/>
    <col min="2309" max="2309" width="15.7109375" style="2" customWidth="1"/>
    <col min="2310" max="2310" width="19.5703125" style="2" customWidth="1"/>
    <col min="2311" max="2312" width="17.42578125" style="2" customWidth="1"/>
    <col min="2313" max="2313" width="19.5703125" style="2" customWidth="1"/>
    <col min="2314" max="2314" width="15.85546875" style="2" customWidth="1"/>
    <col min="2315" max="2315" width="14.5703125" style="2" customWidth="1"/>
    <col min="2316" max="2318" width="0" style="2" hidden="1" customWidth="1"/>
    <col min="2319" max="2561" width="8.7109375" style="2"/>
    <col min="2562" max="2562" width="17.28515625" style="2" customWidth="1"/>
    <col min="2563" max="2563" width="12.5703125" style="2" customWidth="1"/>
    <col min="2564" max="2564" width="13" style="2" customWidth="1"/>
    <col min="2565" max="2565" width="15.7109375" style="2" customWidth="1"/>
    <col min="2566" max="2566" width="19.5703125" style="2" customWidth="1"/>
    <col min="2567" max="2568" width="17.42578125" style="2" customWidth="1"/>
    <col min="2569" max="2569" width="19.5703125" style="2" customWidth="1"/>
    <col min="2570" max="2570" width="15.85546875" style="2" customWidth="1"/>
    <col min="2571" max="2571" width="14.5703125" style="2" customWidth="1"/>
    <col min="2572" max="2574" width="0" style="2" hidden="1" customWidth="1"/>
    <col min="2575" max="2817" width="8.7109375" style="2"/>
    <col min="2818" max="2818" width="17.28515625" style="2" customWidth="1"/>
    <col min="2819" max="2819" width="12.5703125" style="2" customWidth="1"/>
    <col min="2820" max="2820" width="13" style="2" customWidth="1"/>
    <col min="2821" max="2821" width="15.7109375" style="2" customWidth="1"/>
    <col min="2822" max="2822" width="19.5703125" style="2" customWidth="1"/>
    <col min="2823" max="2824" width="17.42578125" style="2" customWidth="1"/>
    <col min="2825" max="2825" width="19.5703125" style="2" customWidth="1"/>
    <col min="2826" max="2826" width="15.85546875" style="2" customWidth="1"/>
    <col min="2827" max="2827" width="14.5703125" style="2" customWidth="1"/>
    <col min="2828" max="2830" width="0" style="2" hidden="1" customWidth="1"/>
    <col min="2831" max="3073" width="8.7109375" style="2"/>
    <col min="3074" max="3074" width="17.28515625" style="2" customWidth="1"/>
    <col min="3075" max="3075" width="12.5703125" style="2" customWidth="1"/>
    <col min="3076" max="3076" width="13" style="2" customWidth="1"/>
    <col min="3077" max="3077" width="15.7109375" style="2" customWidth="1"/>
    <col min="3078" max="3078" width="19.5703125" style="2" customWidth="1"/>
    <col min="3079" max="3080" width="17.42578125" style="2" customWidth="1"/>
    <col min="3081" max="3081" width="19.5703125" style="2" customWidth="1"/>
    <col min="3082" max="3082" width="15.85546875" style="2" customWidth="1"/>
    <col min="3083" max="3083" width="14.5703125" style="2" customWidth="1"/>
    <col min="3084" max="3086" width="0" style="2" hidden="1" customWidth="1"/>
    <col min="3087" max="3329" width="8.7109375" style="2"/>
    <col min="3330" max="3330" width="17.28515625" style="2" customWidth="1"/>
    <col min="3331" max="3331" width="12.5703125" style="2" customWidth="1"/>
    <col min="3332" max="3332" width="13" style="2" customWidth="1"/>
    <col min="3333" max="3333" width="15.7109375" style="2" customWidth="1"/>
    <col min="3334" max="3334" width="19.5703125" style="2" customWidth="1"/>
    <col min="3335" max="3336" width="17.42578125" style="2" customWidth="1"/>
    <col min="3337" max="3337" width="19.5703125" style="2" customWidth="1"/>
    <col min="3338" max="3338" width="15.85546875" style="2" customWidth="1"/>
    <col min="3339" max="3339" width="14.5703125" style="2" customWidth="1"/>
    <col min="3340" max="3342" width="0" style="2" hidden="1" customWidth="1"/>
    <col min="3343" max="3585" width="8.7109375" style="2"/>
    <col min="3586" max="3586" width="17.28515625" style="2" customWidth="1"/>
    <col min="3587" max="3587" width="12.5703125" style="2" customWidth="1"/>
    <col min="3588" max="3588" width="13" style="2" customWidth="1"/>
    <col min="3589" max="3589" width="15.7109375" style="2" customWidth="1"/>
    <col min="3590" max="3590" width="19.5703125" style="2" customWidth="1"/>
    <col min="3591" max="3592" width="17.42578125" style="2" customWidth="1"/>
    <col min="3593" max="3593" width="19.5703125" style="2" customWidth="1"/>
    <col min="3594" max="3594" width="15.85546875" style="2" customWidth="1"/>
    <col min="3595" max="3595" width="14.5703125" style="2" customWidth="1"/>
    <col min="3596" max="3598" width="0" style="2" hidden="1" customWidth="1"/>
    <col min="3599" max="3841" width="8.7109375" style="2"/>
    <col min="3842" max="3842" width="17.28515625" style="2" customWidth="1"/>
    <col min="3843" max="3843" width="12.5703125" style="2" customWidth="1"/>
    <col min="3844" max="3844" width="13" style="2" customWidth="1"/>
    <col min="3845" max="3845" width="15.7109375" style="2" customWidth="1"/>
    <col min="3846" max="3846" width="19.5703125" style="2" customWidth="1"/>
    <col min="3847" max="3848" width="17.42578125" style="2" customWidth="1"/>
    <col min="3849" max="3849" width="19.5703125" style="2" customWidth="1"/>
    <col min="3850" max="3850" width="15.85546875" style="2" customWidth="1"/>
    <col min="3851" max="3851" width="14.5703125" style="2" customWidth="1"/>
    <col min="3852" max="3854" width="0" style="2" hidden="1" customWidth="1"/>
    <col min="3855" max="4097" width="8.7109375" style="2"/>
    <col min="4098" max="4098" width="17.28515625" style="2" customWidth="1"/>
    <col min="4099" max="4099" width="12.5703125" style="2" customWidth="1"/>
    <col min="4100" max="4100" width="13" style="2" customWidth="1"/>
    <col min="4101" max="4101" width="15.7109375" style="2" customWidth="1"/>
    <col min="4102" max="4102" width="19.5703125" style="2" customWidth="1"/>
    <col min="4103" max="4104" width="17.42578125" style="2" customWidth="1"/>
    <col min="4105" max="4105" width="19.5703125" style="2" customWidth="1"/>
    <col min="4106" max="4106" width="15.85546875" style="2" customWidth="1"/>
    <col min="4107" max="4107" width="14.5703125" style="2" customWidth="1"/>
    <col min="4108" max="4110" width="0" style="2" hidden="1" customWidth="1"/>
    <col min="4111" max="4353" width="8.7109375" style="2"/>
    <col min="4354" max="4354" width="17.28515625" style="2" customWidth="1"/>
    <col min="4355" max="4355" width="12.5703125" style="2" customWidth="1"/>
    <col min="4356" max="4356" width="13" style="2" customWidth="1"/>
    <col min="4357" max="4357" width="15.7109375" style="2" customWidth="1"/>
    <col min="4358" max="4358" width="19.5703125" style="2" customWidth="1"/>
    <col min="4359" max="4360" width="17.42578125" style="2" customWidth="1"/>
    <col min="4361" max="4361" width="19.5703125" style="2" customWidth="1"/>
    <col min="4362" max="4362" width="15.85546875" style="2" customWidth="1"/>
    <col min="4363" max="4363" width="14.5703125" style="2" customWidth="1"/>
    <col min="4364" max="4366" width="0" style="2" hidden="1" customWidth="1"/>
    <col min="4367" max="4609" width="8.7109375" style="2"/>
    <col min="4610" max="4610" width="17.28515625" style="2" customWidth="1"/>
    <col min="4611" max="4611" width="12.5703125" style="2" customWidth="1"/>
    <col min="4612" max="4612" width="13" style="2" customWidth="1"/>
    <col min="4613" max="4613" width="15.7109375" style="2" customWidth="1"/>
    <col min="4614" max="4614" width="19.5703125" style="2" customWidth="1"/>
    <col min="4615" max="4616" width="17.42578125" style="2" customWidth="1"/>
    <col min="4617" max="4617" width="19.5703125" style="2" customWidth="1"/>
    <col min="4618" max="4618" width="15.85546875" style="2" customWidth="1"/>
    <col min="4619" max="4619" width="14.5703125" style="2" customWidth="1"/>
    <col min="4620" max="4622" width="0" style="2" hidden="1" customWidth="1"/>
    <col min="4623" max="4865" width="8.7109375" style="2"/>
    <col min="4866" max="4866" width="17.28515625" style="2" customWidth="1"/>
    <col min="4867" max="4867" width="12.5703125" style="2" customWidth="1"/>
    <col min="4868" max="4868" width="13" style="2" customWidth="1"/>
    <col min="4869" max="4869" width="15.7109375" style="2" customWidth="1"/>
    <col min="4870" max="4870" width="19.5703125" style="2" customWidth="1"/>
    <col min="4871" max="4872" width="17.42578125" style="2" customWidth="1"/>
    <col min="4873" max="4873" width="19.5703125" style="2" customWidth="1"/>
    <col min="4874" max="4874" width="15.85546875" style="2" customWidth="1"/>
    <col min="4875" max="4875" width="14.5703125" style="2" customWidth="1"/>
    <col min="4876" max="4878" width="0" style="2" hidden="1" customWidth="1"/>
    <col min="4879" max="5121" width="8.7109375" style="2"/>
    <col min="5122" max="5122" width="17.28515625" style="2" customWidth="1"/>
    <col min="5123" max="5123" width="12.5703125" style="2" customWidth="1"/>
    <col min="5124" max="5124" width="13" style="2" customWidth="1"/>
    <col min="5125" max="5125" width="15.7109375" style="2" customWidth="1"/>
    <col min="5126" max="5126" width="19.5703125" style="2" customWidth="1"/>
    <col min="5127" max="5128" width="17.42578125" style="2" customWidth="1"/>
    <col min="5129" max="5129" width="19.5703125" style="2" customWidth="1"/>
    <col min="5130" max="5130" width="15.85546875" style="2" customWidth="1"/>
    <col min="5131" max="5131" width="14.5703125" style="2" customWidth="1"/>
    <col min="5132" max="5134" width="0" style="2" hidden="1" customWidth="1"/>
    <col min="5135" max="5377" width="8.7109375" style="2"/>
    <col min="5378" max="5378" width="17.28515625" style="2" customWidth="1"/>
    <col min="5379" max="5379" width="12.5703125" style="2" customWidth="1"/>
    <col min="5380" max="5380" width="13" style="2" customWidth="1"/>
    <col min="5381" max="5381" width="15.7109375" style="2" customWidth="1"/>
    <col min="5382" max="5382" width="19.5703125" style="2" customWidth="1"/>
    <col min="5383" max="5384" width="17.42578125" style="2" customWidth="1"/>
    <col min="5385" max="5385" width="19.5703125" style="2" customWidth="1"/>
    <col min="5386" max="5386" width="15.85546875" style="2" customWidth="1"/>
    <col min="5387" max="5387" width="14.5703125" style="2" customWidth="1"/>
    <col min="5388" max="5390" width="0" style="2" hidden="1" customWidth="1"/>
    <col min="5391" max="5633" width="8.7109375" style="2"/>
    <col min="5634" max="5634" width="17.28515625" style="2" customWidth="1"/>
    <col min="5635" max="5635" width="12.5703125" style="2" customWidth="1"/>
    <col min="5636" max="5636" width="13" style="2" customWidth="1"/>
    <col min="5637" max="5637" width="15.7109375" style="2" customWidth="1"/>
    <col min="5638" max="5638" width="19.5703125" style="2" customWidth="1"/>
    <col min="5639" max="5640" width="17.42578125" style="2" customWidth="1"/>
    <col min="5641" max="5641" width="19.5703125" style="2" customWidth="1"/>
    <col min="5642" max="5642" width="15.85546875" style="2" customWidth="1"/>
    <col min="5643" max="5643" width="14.5703125" style="2" customWidth="1"/>
    <col min="5644" max="5646" width="0" style="2" hidden="1" customWidth="1"/>
    <col min="5647" max="5889" width="8.7109375" style="2"/>
    <col min="5890" max="5890" width="17.28515625" style="2" customWidth="1"/>
    <col min="5891" max="5891" width="12.5703125" style="2" customWidth="1"/>
    <col min="5892" max="5892" width="13" style="2" customWidth="1"/>
    <col min="5893" max="5893" width="15.7109375" style="2" customWidth="1"/>
    <col min="5894" max="5894" width="19.5703125" style="2" customWidth="1"/>
    <col min="5895" max="5896" width="17.42578125" style="2" customWidth="1"/>
    <col min="5897" max="5897" width="19.5703125" style="2" customWidth="1"/>
    <col min="5898" max="5898" width="15.85546875" style="2" customWidth="1"/>
    <col min="5899" max="5899" width="14.5703125" style="2" customWidth="1"/>
    <col min="5900" max="5902" width="0" style="2" hidden="1" customWidth="1"/>
    <col min="5903" max="6145" width="8.7109375" style="2"/>
    <col min="6146" max="6146" width="17.28515625" style="2" customWidth="1"/>
    <col min="6147" max="6147" width="12.5703125" style="2" customWidth="1"/>
    <col min="6148" max="6148" width="13" style="2" customWidth="1"/>
    <col min="6149" max="6149" width="15.7109375" style="2" customWidth="1"/>
    <col min="6150" max="6150" width="19.5703125" style="2" customWidth="1"/>
    <col min="6151" max="6152" width="17.42578125" style="2" customWidth="1"/>
    <col min="6153" max="6153" width="19.5703125" style="2" customWidth="1"/>
    <col min="6154" max="6154" width="15.85546875" style="2" customWidth="1"/>
    <col min="6155" max="6155" width="14.5703125" style="2" customWidth="1"/>
    <col min="6156" max="6158" width="0" style="2" hidden="1" customWidth="1"/>
    <col min="6159" max="6401" width="8.7109375" style="2"/>
    <col min="6402" max="6402" width="17.28515625" style="2" customWidth="1"/>
    <col min="6403" max="6403" width="12.5703125" style="2" customWidth="1"/>
    <col min="6404" max="6404" width="13" style="2" customWidth="1"/>
    <col min="6405" max="6405" width="15.7109375" style="2" customWidth="1"/>
    <col min="6406" max="6406" width="19.5703125" style="2" customWidth="1"/>
    <col min="6407" max="6408" width="17.42578125" style="2" customWidth="1"/>
    <col min="6409" max="6409" width="19.5703125" style="2" customWidth="1"/>
    <col min="6410" max="6410" width="15.85546875" style="2" customWidth="1"/>
    <col min="6411" max="6411" width="14.5703125" style="2" customWidth="1"/>
    <col min="6412" max="6414" width="0" style="2" hidden="1" customWidth="1"/>
    <col min="6415" max="6657" width="8.7109375" style="2"/>
    <col min="6658" max="6658" width="17.28515625" style="2" customWidth="1"/>
    <col min="6659" max="6659" width="12.5703125" style="2" customWidth="1"/>
    <col min="6660" max="6660" width="13" style="2" customWidth="1"/>
    <col min="6661" max="6661" width="15.7109375" style="2" customWidth="1"/>
    <col min="6662" max="6662" width="19.5703125" style="2" customWidth="1"/>
    <col min="6663" max="6664" width="17.42578125" style="2" customWidth="1"/>
    <col min="6665" max="6665" width="19.5703125" style="2" customWidth="1"/>
    <col min="6666" max="6666" width="15.85546875" style="2" customWidth="1"/>
    <col min="6667" max="6667" width="14.5703125" style="2" customWidth="1"/>
    <col min="6668" max="6670" width="0" style="2" hidden="1" customWidth="1"/>
    <col min="6671" max="6913" width="8.7109375" style="2"/>
    <col min="6914" max="6914" width="17.28515625" style="2" customWidth="1"/>
    <col min="6915" max="6915" width="12.5703125" style="2" customWidth="1"/>
    <col min="6916" max="6916" width="13" style="2" customWidth="1"/>
    <col min="6917" max="6917" width="15.7109375" style="2" customWidth="1"/>
    <col min="6918" max="6918" width="19.5703125" style="2" customWidth="1"/>
    <col min="6919" max="6920" width="17.42578125" style="2" customWidth="1"/>
    <col min="6921" max="6921" width="19.5703125" style="2" customWidth="1"/>
    <col min="6922" max="6922" width="15.85546875" style="2" customWidth="1"/>
    <col min="6923" max="6923" width="14.5703125" style="2" customWidth="1"/>
    <col min="6924" max="6926" width="0" style="2" hidden="1" customWidth="1"/>
    <col min="6927" max="7169" width="8.7109375" style="2"/>
    <col min="7170" max="7170" width="17.28515625" style="2" customWidth="1"/>
    <col min="7171" max="7171" width="12.5703125" style="2" customWidth="1"/>
    <col min="7172" max="7172" width="13" style="2" customWidth="1"/>
    <col min="7173" max="7173" width="15.7109375" style="2" customWidth="1"/>
    <col min="7174" max="7174" width="19.5703125" style="2" customWidth="1"/>
    <col min="7175" max="7176" width="17.42578125" style="2" customWidth="1"/>
    <col min="7177" max="7177" width="19.5703125" style="2" customWidth="1"/>
    <col min="7178" max="7178" width="15.85546875" style="2" customWidth="1"/>
    <col min="7179" max="7179" width="14.5703125" style="2" customWidth="1"/>
    <col min="7180" max="7182" width="0" style="2" hidden="1" customWidth="1"/>
    <col min="7183" max="7425" width="8.7109375" style="2"/>
    <col min="7426" max="7426" width="17.28515625" style="2" customWidth="1"/>
    <col min="7427" max="7427" width="12.5703125" style="2" customWidth="1"/>
    <col min="7428" max="7428" width="13" style="2" customWidth="1"/>
    <col min="7429" max="7429" width="15.7109375" style="2" customWidth="1"/>
    <col min="7430" max="7430" width="19.5703125" style="2" customWidth="1"/>
    <col min="7431" max="7432" width="17.42578125" style="2" customWidth="1"/>
    <col min="7433" max="7433" width="19.5703125" style="2" customWidth="1"/>
    <col min="7434" max="7434" width="15.85546875" style="2" customWidth="1"/>
    <col min="7435" max="7435" width="14.5703125" style="2" customWidth="1"/>
    <col min="7436" max="7438" width="0" style="2" hidden="1" customWidth="1"/>
    <col min="7439" max="7681" width="8.7109375" style="2"/>
    <col min="7682" max="7682" width="17.28515625" style="2" customWidth="1"/>
    <col min="7683" max="7683" width="12.5703125" style="2" customWidth="1"/>
    <col min="7684" max="7684" width="13" style="2" customWidth="1"/>
    <col min="7685" max="7685" width="15.7109375" style="2" customWidth="1"/>
    <col min="7686" max="7686" width="19.5703125" style="2" customWidth="1"/>
    <col min="7687" max="7688" width="17.42578125" style="2" customWidth="1"/>
    <col min="7689" max="7689" width="19.5703125" style="2" customWidth="1"/>
    <col min="7690" max="7690" width="15.85546875" style="2" customWidth="1"/>
    <col min="7691" max="7691" width="14.5703125" style="2" customWidth="1"/>
    <col min="7692" max="7694" width="0" style="2" hidden="1" customWidth="1"/>
    <col min="7695" max="7937" width="8.7109375" style="2"/>
    <col min="7938" max="7938" width="17.28515625" style="2" customWidth="1"/>
    <col min="7939" max="7939" width="12.5703125" style="2" customWidth="1"/>
    <col min="7940" max="7940" width="13" style="2" customWidth="1"/>
    <col min="7941" max="7941" width="15.7109375" style="2" customWidth="1"/>
    <col min="7942" max="7942" width="19.5703125" style="2" customWidth="1"/>
    <col min="7943" max="7944" width="17.42578125" style="2" customWidth="1"/>
    <col min="7945" max="7945" width="19.5703125" style="2" customWidth="1"/>
    <col min="7946" max="7946" width="15.85546875" style="2" customWidth="1"/>
    <col min="7947" max="7947" width="14.5703125" style="2" customWidth="1"/>
    <col min="7948" max="7950" width="0" style="2" hidden="1" customWidth="1"/>
    <col min="7951" max="8193" width="8.7109375" style="2"/>
    <col min="8194" max="8194" width="17.28515625" style="2" customWidth="1"/>
    <col min="8195" max="8195" width="12.5703125" style="2" customWidth="1"/>
    <col min="8196" max="8196" width="13" style="2" customWidth="1"/>
    <col min="8197" max="8197" width="15.7109375" style="2" customWidth="1"/>
    <col min="8198" max="8198" width="19.5703125" style="2" customWidth="1"/>
    <col min="8199" max="8200" width="17.42578125" style="2" customWidth="1"/>
    <col min="8201" max="8201" width="19.5703125" style="2" customWidth="1"/>
    <col min="8202" max="8202" width="15.85546875" style="2" customWidth="1"/>
    <col min="8203" max="8203" width="14.5703125" style="2" customWidth="1"/>
    <col min="8204" max="8206" width="0" style="2" hidden="1" customWidth="1"/>
    <col min="8207" max="8449" width="8.7109375" style="2"/>
    <col min="8450" max="8450" width="17.28515625" style="2" customWidth="1"/>
    <col min="8451" max="8451" width="12.5703125" style="2" customWidth="1"/>
    <col min="8452" max="8452" width="13" style="2" customWidth="1"/>
    <col min="8453" max="8453" width="15.7109375" style="2" customWidth="1"/>
    <col min="8454" max="8454" width="19.5703125" style="2" customWidth="1"/>
    <col min="8455" max="8456" width="17.42578125" style="2" customWidth="1"/>
    <col min="8457" max="8457" width="19.5703125" style="2" customWidth="1"/>
    <col min="8458" max="8458" width="15.85546875" style="2" customWidth="1"/>
    <col min="8459" max="8459" width="14.5703125" style="2" customWidth="1"/>
    <col min="8460" max="8462" width="0" style="2" hidden="1" customWidth="1"/>
    <col min="8463" max="8705" width="8.7109375" style="2"/>
    <col min="8706" max="8706" width="17.28515625" style="2" customWidth="1"/>
    <col min="8707" max="8707" width="12.5703125" style="2" customWidth="1"/>
    <col min="8708" max="8708" width="13" style="2" customWidth="1"/>
    <col min="8709" max="8709" width="15.7109375" style="2" customWidth="1"/>
    <col min="8710" max="8710" width="19.5703125" style="2" customWidth="1"/>
    <col min="8711" max="8712" width="17.42578125" style="2" customWidth="1"/>
    <col min="8713" max="8713" width="19.5703125" style="2" customWidth="1"/>
    <col min="8714" max="8714" width="15.85546875" style="2" customWidth="1"/>
    <col min="8715" max="8715" width="14.5703125" style="2" customWidth="1"/>
    <col min="8716" max="8718" width="0" style="2" hidden="1" customWidth="1"/>
    <col min="8719" max="8961" width="8.7109375" style="2"/>
    <col min="8962" max="8962" width="17.28515625" style="2" customWidth="1"/>
    <col min="8963" max="8963" width="12.5703125" style="2" customWidth="1"/>
    <col min="8964" max="8964" width="13" style="2" customWidth="1"/>
    <col min="8965" max="8965" width="15.7109375" style="2" customWidth="1"/>
    <col min="8966" max="8966" width="19.5703125" style="2" customWidth="1"/>
    <col min="8967" max="8968" width="17.42578125" style="2" customWidth="1"/>
    <col min="8969" max="8969" width="19.5703125" style="2" customWidth="1"/>
    <col min="8970" max="8970" width="15.85546875" style="2" customWidth="1"/>
    <col min="8971" max="8971" width="14.5703125" style="2" customWidth="1"/>
    <col min="8972" max="8974" width="0" style="2" hidden="1" customWidth="1"/>
    <col min="8975" max="9217" width="8.7109375" style="2"/>
    <col min="9218" max="9218" width="17.28515625" style="2" customWidth="1"/>
    <col min="9219" max="9219" width="12.5703125" style="2" customWidth="1"/>
    <col min="9220" max="9220" width="13" style="2" customWidth="1"/>
    <col min="9221" max="9221" width="15.7109375" style="2" customWidth="1"/>
    <col min="9222" max="9222" width="19.5703125" style="2" customWidth="1"/>
    <col min="9223" max="9224" width="17.42578125" style="2" customWidth="1"/>
    <col min="9225" max="9225" width="19.5703125" style="2" customWidth="1"/>
    <col min="9226" max="9226" width="15.85546875" style="2" customWidth="1"/>
    <col min="9227" max="9227" width="14.5703125" style="2" customWidth="1"/>
    <col min="9228" max="9230" width="0" style="2" hidden="1" customWidth="1"/>
    <col min="9231" max="9473" width="8.7109375" style="2"/>
    <col min="9474" max="9474" width="17.28515625" style="2" customWidth="1"/>
    <col min="9475" max="9475" width="12.5703125" style="2" customWidth="1"/>
    <col min="9476" max="9476" width="13" style="2" customWidth="1"/>
    <col min="9477" max="9477" width="15.7109375" style="2" customWidth="1"/>
    <col min="9478" max="9478" width="19.5703125" style="2" customWidth="1"/>
    <col min="9479" max="9480" width="17.42578125" style="2" customWidth="1"/>
    <col min="9481" max="9481" width="19.5703125" style="2" customWidth="1"/>
    <col min="9482" max="9482" width="15.85546875" style="2" customWidth="1"/>
    <col min="9483" max="9483" width="14.5703125" style="2" customWidth="1"/>
    <col min="9484" max="9486" width="0" style="2" hidden="1" customWidth="1"/>
    <col min="9487" max="9729" width="8.7109375" style="2"/>
    <col min="9730" max="9730" width="17.28515625" style="2" customWidth="1"/>
    <col min="9731" max="9731" width="12.5703125" style="2" customWidth="1"/>
    <col min="9732" max="9732" width="13" style="2" customWidth="1"/>
    <col min="9733" max="9733" width="15.7109375" style="2" customWidth="1"/>
    <col min="9734" max="9734" width="19.5703125" style="2" customWidth="1"/>
    <col min="9735" max="9736" width="17.42578125" style="2" customWidth="1"/>
    <col min="9737" max="9737" width="19.5703125" style="2" customWidth="1"/>
    <col min="9738" max="9738" width="15.85546875" style="2" customWidth="1"/>
    <col min="9739" max="9739" width="14.5703125" style="2" customWidth="1"/>
    <col min="9740" max="9742" width="0" style="2" hidden="1" customWidth="1"/>
    <col min="9743" max="9985" width="8.7109375" style="2"/>
    <col min="9986" max="9986" width="17.28515625" style="2" customWidth="1"/>
    <col min="9987" max="9987" width="12.5703125" style="2" customWidth="1"/>
    <col min="9988" max="9988" width="13" style="2" customWidth="1"/>
    <col min="9989" max="9989" width="15.7109375" style="2" customWidth="1"/>
    <col min="9990" max="9990" width="19.5703125" style="2" customWidth="1"/>
    <col min="9991" max="9992" width="17.42578125" style="2" customWidth="1"/>
    <col min="9993" max="9993" width="19.5703125" style="2" customWidth="1"/>
    <col min="9994" max="9994" width="15.85546875" style="2" customWidth="1"/>
    <col min="9995" max="9995" width="14.5703125" style="2" customWidth="1"/>
    <col min="9996" max="9998" width="0" style="2" hidden="1" customWidth="1"/>
    <col min="9999" max="10241" width="8.7109375" style="2"/>
    <col min="10242" max="10242" width="17.28515625" style="2" customWidth="1"/>
    <col min="10243" max="10243" width="12.5703125" style="2" customWidth="1"/>
    <col min="10244" max="10244" width="13" style="2" customWidth="1"/>
    <col min="10245" max="10245" width="15.7109375" style="2" customWidth="1"/>
    <col min="10246" max="10246" width="19.5703125" style="2" customWidth="1"/>
    <col min="10247" max="10248" width="17.42578125" style="2" customWidth="1"/>
    <col min="10249" max="10249" width="19.5703125" style="2" customWidth="1"/>
    <col min="10250" max="10250" width="15.85546875" style="2" customWidth="1"/>
    <col min="10251" max="10251" width="14.5703125" style="2" customWidth="1"/>
    <col min="10252" max="10254" width="0" style="2" hidden="1" customWidth="1"/>
    <col min="10255" max="10497" width="8.7109375" style="2"/>
    <col min="10498" max="10498" width="17.28515625" style="2" customWidth="1"/>
    <col min="10499" max="10499" width="12.5703125" style="2" customWidth="1"/>
    <col min="10500" max="10500" width="13" style="2" customWidth="1"/>
    <col min="10501" max="10501" width="15.7109375" style="2" customWidth="1"/>
    <col min="10502" max="10502" width="19.5703125" style="2" customWidth="1"/>
    <col min="10503" max="10504" width="17.42578125" style="2" customWidth="1"/>
    <col min="10505" max="10505" width="19.5703125" style="2" customWidth="1"/>
    <col min="10506" max="10506" width="15.85546875" style="2" customWidth="1"/>
    <col min="10507" max="10507" width="14.5703125" style="2" customWidth="1"/>
    <col min="10508" max="10510" width="0" style="2" hidden="1" customWidth="1"/>
    <col min="10511" max="10753" width="8.7109375" style="2"/>
    <col min="10754" max="10754" width="17.28515625" style="2" customWidth="1"/>
    <col min="10755" max="10755" width="12.5703125" style="2" customWidth="1"/>
    <col min="10756" max="10756" width="13" style="2" customWidth="1"/>
    <col min="10757" max="10757" width="15.7109375" style="2" customWidth="1"/>
    <col min="10758" max="10758" width="19.5703125" style="2" customWidth="1"/>
    <col min="10759" max="10760" width="17.42578125" style="2" customWidth="1"/>
    <col min="10761" max="10761" width="19.5703125" style="2" customWidth="1"/>
    <col min="10762" max="10762" width="15.85546875" style="2" customWidth="1"/>
    <col min="10763" max="10763" width="14.5703125" style="2" customWidth="1"/>
    <col min="10764" max="10766" width="0" style="2" hidden="1" customWidth="1"/>
    <col min="10767" max="11009" width="8.7109375" style="2"/>
    <col min="11010" max="11010" width="17.28515625" style="2" customWidth="1"/>
    <col min="11011" max="11011" width="12.5703125" style="2" customWidth="1"/>
    <col min="11012" max="11012" width="13" style="2" customWidth="1"/>
    <col min="11013" max="11013" width="15.7109375" style="2" customWidth="1"/>
    <col min="11014" max="11014" width="19.5703125" style="2" customWidth="1"/>
    <col min="11015" max="11016" width="17.42578125" style="2" customWidth="1"/>
    <col min="11017" max="11017" width="19.5703125" style="2" customWidth="1"/>
    <col min="11018" max="11018" width="15.85546875" style="2" customWidth="1"/>
    <col min="11019" max="11019" width="14.5703125" style="2" customWidth="1"/>
    <col min="11020" max="11022" width="0" style="2" hidden="1" customWidth="1"/>
    <col min="11023" max="11265" width="8.7109375" style="2"/>
    <col min="11266" max="11266" width="17.28515625" style="2" customWidth="1"/>
    <col min="11267" max="11267" width="12.5703125" style="2" customWidth="1"/>
    <col min="11268" max="11268" width="13" style="2" customWidth="1"/>
    <col min="11269" max="11269" width="15.7109375" style="2" customWidth="1"/>
    <col min="11270" max="11270" width="19.5703125" style="2" customWidth="1"/>
    <col min="11271" max="11272" width="17.42578125" style="2" customWidth="1"/>
    <col min="11273" max="11273" width="19.5703125" style="2" customWidth="1"/>
    <col min="11274" max="11274" width="15.85546875" style="2" customWidth="1"/>
    <col min="11275" max="11275" width="14.5703125" style="2" customWidth="1"/>
    <col min="11276" max="11278" width="0" style="2" hidden="1" customWidth="1"/>
    <col min="11279" max="11521" width="8.7109375" style="2"/>
    <col min="11522" max="11522" width="17.28515625" style="2" customWidth="1"/>
    <col min="11523" max="11523" width="12.5703125" style="2" customWidth="1"/>
    <col min="11524" max="11524" width="13" style="2" customWidth="1"/>
    <col min="11525" max="11525" width="15.7109375" style="2" customWidth="1"/>
    <col min="11526" max="11526" width="19.5703125" style="2" customWidth="1"/>
    <col min="11527" max="11528" width="17.42578125" style="2" customWidth="1"/>
    <col min="11529" max="11529" width="19.5703125" style="2" customWidth="1"/>
    <col min="11530" max="11530" width="15.85546875" style="2" customWidth="1"/>
    <col min="11531" max="11531" width="14.5703125" style="2" customWidth="1"/>
    <col min="11532" max="11534" width="0" style="2" hidden="1" customWidth="1"/>
    <col min="11535" max="11777" width="8.7109375" style="2"/>
    <col min="11778" max="11778" width="17.28515625" style="2" customWidth="1"/>
    <col min="11779" max="11779" width="12.5703125" style="2" customWidth="1"/>
    <col min="11780" max="11780" width="13" style="2" customWidth="1"/>
    <col min="11781" max="11781" width="15.7109375" style="2" customWidth="1"/>
    <col min="11782" max="11782" width="19.5703125" style="2" customWidth="1"/>
    <col min="11783" max="11784" width="17.42578125" style="2" customWidth="1"/>
    <col min="11785" max="11785" width="19.5703125" style="2" customWidth="1"/>
    <col min="11786" max="11786" width="15.85546875" style="2" customWidth="1"/>
    <col min="11787" max="11787" width="14.5703125" style="2" customWidth="1"/>
    <col min="11788" max="11790" width="0" style="2" hidden="1" customWidth="1"/>
    <col min="11791" max="12033" width="8.7109375" style="2"/>
    <col min="12034" max="12034" width="17.28515625" style="2" customWidth="1"/>
    <col min="12035" max="12035" width="12.5703125" style="2" customWidth="1"/>
    <col min="12036" max="12036" width="13" style="2" customWidth="1"/>
    <col min="12037" max="12037" width="15.7109375" style="2" customWidth="1"/>
    <col min="12038" max="12038" width="19.5703125" style="2" customWidth="1"/>
    <col min="12039" max="12040" width="17.42578125" style="2" customWidth="1"/>
    <col min="12041" max="12041" width="19.5703125" style="2" customWidth="1"/>
    <col min="12042" max="12042" width="15.85546875" style="2" customWidth="1"/>
    <col min="12043" max="12043" width="14.5703125" style="2" customWidth="1"/>
    <col min="12044" max="12046" width="0" style="2" hidden="1" customWidth="1"/>
    <col min="12047" max="12289" width="8.7109375" style="2"/>
    <col min="12290" max="12290" width="17.28515625" style="2" customWidth="1"/>
    <col min="12291" max="12291" width="12.5703125" style="2" customWidth="1"/>
    <col min="12292" max="12292" width="13" style="2" customWidth="1"/>
    <col min="12293" max="12293" width="15.7109375" style="2" customWidth="1"/>
    <col min="12294" max="12294" width="19.5703125" style="2" customWidth="1"/>
    <col min="12295" max="12296" width="17.42578125" style="2" customWidth="1"/>
    <col min="12297" max="12297" width="19.5703125" style="2" customWidth="1"/>
    <col min="12298" max="12298" width="15.85546875" style="2" customWidth="1"/>
    <col min="12299" max="12299" width="14.5703125" style="2" customWidth="1"/>
    <col min="12300" max="12302" width="0" style="2" hidden="1" customWidth="1"/>
    <col min="12303" max="12545" width="8.7109375" style="2"/>
    <col min="12546" max="12546" width="17.28515625" style="2" customWidth="1"/>
    <col min="12547" max="12547" width="12.5703125" style="2" customWidth="1"/>
    <col min="12548" max="12548" width="13" style="2" customWidth="1"/>
    <col min="12549" max="12549" width="15.7109375" style="2" customWidth="1"/>
    <col min="12550" max="12550" width="19.5703125" style="2" customWidth="1"/>
    <col min="12551" max="12552" width="17.42578125" style="2" customWidth="1"/>
    <col min="12553" max="12553" width="19.5703125" style="2" customWidth="1"/>
    <col min="12554" max="12554" width="15.85546875" style="2" customWidth="1"/>
    <col min="12555" max="12555" width="14.5703125" style="2" customWidth="1"/>
    <col min="12556" max="12558" width="0" style="2" hidden="1" customWidth="1"/>
    <col min="12559" max="12801" width="8.7109375" style="2"/>
    <col min="12802" max="12802" width="17.28515625" style="2" customWidth="1"/>
    <col min="12803" max="12803" width="12.5703125" style="2" customWidth="1"/>
    <col min="12804" max="12804" width="13" style="2" customWidth="1"/>
    <col min="12805" max="12805" width="15.7109375" style="2" customWidth="1"/>
    <col min="12806" max="12806" width="19.5703125" style="2" customWidth="1"/>
    <col min="12807" max="12808" width="17.42578125" style="2" customWidth="1"/>
    <col min="12809" max="12809" width="19.5703125" style="2" customWidth="1"/>
    <col min="12810" max="12810" width="15.85546875" style="2" customWidth="1"/>
    <col min="12811" max="12811" width="14.5703125" style="2" customWidth="1"/>
    <col min="12812" max="12814" width="0" style="2" hidden="1" customWidth="1"/>
    <col min="12815" max="13057" width="8.7109375" style="2"/>
    <col min="13058" max="13058" width="17.28515625" style="2" customWidth="1"/>
    <col min="13059" max="13059" width="12.5703125" style="2" customWidth="1"/>
    <col min="13060" max="13060" width="13" style="2" customWidth="1"/>
    <col min="13061" max="13061" width="15.7109375" style="2" customWidth="1"/>
    <col min="13062" max="13062" width="19.5703125" style="2" customWidth="1"/>
    <col min="13063" max="13064" width="17.42578125" style="2" customWidth="1"/>
    <col min="13065" max="13065" width="19.5703125" style="2" customWidth="1"/>
    <col min="13066" max="13066" width="15.85546875" style="2" customWidth="1"/>
    <col min="13067" max="13067" width="14.5703125" style="2" customWidth="1"/>
    <col min="13068" max="13070" width="0" style="2" hidden="1" customWidth="1"/>
    <col min="13071" max="13313" width="8.7109375" style="2"/>
    <col min="13314" max="13314" width="17.28515625" style="2" customWidth="1"/>
    <col min="13315" max="13315" width="12.5703125" style="2" customWidth="1"/>
    <col min="13316" max="13316" width="13" style="2" customWidth="1"/>
    <col min="13317" max="13317" width="15.7109375" style="2" customWidth="1"/>
    <col min="13318" max="13318" width="19.5703125" style="2" customWidth="1"/>
    <col min="13319" max="13320" width="17.42578125" style="2" customWidth="1"/>
    <col min="13321" max="13321" width="19.5703125" style="2" customWidth="1"/>
    <col min="13322" max="13322" width="15.85546875" style="2" customWidth="1"/>
    <col min="13323" max="13323" width="14.5703125" style="2" customWidth="1"/>
    <col min="13324" max="13326" width="0" style="2" hidden="1" customWidth="1"/>
    <col min="13327" max="13569" width="8.7109375" style="2"/>
    <col min="13570" max="13570" width="17.28515625" style="2" customWidth="1"/>
    <col min="13571" max="13571" width="12.5703125" style="2" customWidth="1"/>
    <col min="13572" max="13572" width="13" style="2" customWidth="1"/>
    <col min="13573" max="13573" width="15.7109375" style="2" customWidth="1"/>
    <col min="13574" max="13574" width="19.5703125" style="2" customWidth="1"/>
    <col min="13575" max="13576" width="17.42578125" style="2" customWidth="1"/>
    <col min="13577" max="13577" width="19.5703125" style="2" customWidth="1"/>
    <col min="13578" max="13578" width="15.85546875" style="2" customWidth="1"/>
    <col min="13579" max="13579" width="14.5703125" style="2" customWidth="1"/>
    <col min="13580" max="13582" width="0" style="2" hidden="1" customWidth="1"/>
    <col min="13583" max="13825" width="8.7109375" style="2"/>
    <col min="13826" max="13826" width="17.28515625" style="2" customWidth="1"/>
    <col min="13827" max="13827" width="12.5703125" style="2" customWidth="1"/>
    <col min="13828" max="13828" width="13" style="2" customWidth="1"/>
    <col min="13829" max="13829" width="15.7109375" style="2" customWidth="1"/>
    <col min="13830" max="13830" width="19.5703125" style="2" customWidth="1"/>
    <col min="13831" max="13832" width="17.42578125" style="2" customWidth="1"/>
    <col min="13833" max="13833" width="19.5703125" style="2" customWidth="1"/>
    <col min="13834" max="13834" width="15.85546875" style="2" customWidth="1"/>
    <col min="13835" max="13835" width="14.5703125" style="2" customWidth="1"/>
    <col min="13836" max="13838" width="0" style="2" hidden="1" customWidth="1"/>
    <col min="13839" max="14081" width="8.7109375" style="2"/>
    <col min="14082" max="14082" width="17.28515625" style="2" customWidth="1"/>
    <col min="14083" max="14083" width="12.5703125" style="2" customWidth="1"/>
    <col min="14084" max="14084" width="13" style="2" customWidth="1"/>
    <col min="14085" max="14085" width="15.7109375" style="2" customWidth="1"/>
    <col min="14086" max="14086" width="19.5703125" style="2" customWidth="1"/>
    <col min="14087" max="14088" width="17.42578125" style="2" customWidth="1"/>
    <col min="14089" max="14089" width="19.5703125" style="2" customWidth="1"/>
    <col min="14090" max="14090" width="15.85546875" style="2" customWidth="1"/>
    <col min="14091" max="14091" width="14.5703125" style="2" customWidth="1"/>
    <col min="14092" max="14094" width="0" style="2" hidden="1" customWidth="1"/>
    <col min="14095" max="14337" width="8.7109375" style="2"/>
    <col min="14338" max="14338" width="17.28515625" style="2" customWidth="1"/>
    <col min="14339" max="14339" width="12.5703125" style="2" customWidth="1"/>
    <col min="14340" max="14340" width="13" style="2" customWidth="1"/>
    <col min="14341" max="14341" width="15.7109375" style="2" customWidth="1"/>
    <col min="14342" max="14342" width="19.5703125" style="2" customWidth="1"/>
    <col min="14343" max="14344" width="17.42578125" style="2" customWidth="1"/>
    <col min="14345" max="14345" width="19.5703125" style="2" customWidth="1"/>
    <col min="14346" max="14346" width="15.85546875" style="2" customWidth="1"/>
    <col min="14347" max="14347" width="14.5703125" style="2" customWidth="1"/>
    <col min="14348" max="14350" width="0" style="2" hidden="1" customWidth="1"/>
    <col min="14351" max="14593" width="8.7109375" style="2"/>
    <col min="14594" max="14594" width="17.28515625" style="2" customWidth="1"/>
    <col min="14595" max="14595" width="12.5703125" style="2" customWidth="1"/>
    <col min="14596" max="14596" width="13" style="2" customWidth="1"/>
    <col min="14597" max="14597" width="15.7109375" style="2" customWidth="1"/>
    <col min="14598" max="14598" width="19.5703125" style="2" customWidth="1"/>
    <col min="14599" max="14600" width="17.42578125" style="2" customWidth="1"/>
    <col min="14601" max="14601" width="19.5703125" style="2" customWidth="1"/>
    <col min="14602" max="14602" width="15.85546875" style="2" customWidth="1"/>
    <col min="14603" max="14603" width="14.5703125" style="2" customWidth="1"/>
    <col min="14604" max="14606" width="0" style="2" hidden="1" customWidth="1"/>
    <col min="14607" max="14849" width="8.7109375" style="2"/>
    <col min="14850" max="14850" width="17.28515625" style="2" customWidth="1"/>
    <col min="14851" max="14851" width="12.5703125" style="2" customWidth="1"/>
    <col min="14852" max="14852" width="13" style="2" customWidth="1"/>
    <col min="14853" max="14853" width="15.7109375" style="2" customWidth="1"/>
    <col min="14854" max="14854" width="19.5703125" style="2" customWidth="1"/>
    <col min="14855" max="14856" width="17.42578125" style="2" customWidth="1"/>
    <col min="14857" max="14857" width="19.5703125" style="2" customWidth="1"/>
    <col min="14858" max="14858" width="15.85546875" style="2" customWidth="1"/>
    <col min="14859" max="14859" width="14.5703125" style="2" customWidth="1"/>
    <col min="14860" max="14862" width="0" style="2" hidden="1" customWidth="1"/>
    <col min="14863" max="15105" width="8.7109375" style="2"/>
    <col min="15106" max="15106" width="17.28515625" style="2" customWidth="1"/>
    <col min="15107" max="15107" width="12.5703125" style="2" customWidth="1"/>
    <col min="15108" max="15108" width="13" style="2" customWidth="1"/>
    <col min="15109" max="15109" width="15.7109375" style="2" customWidth="1"/>
    <col min="15110" max="15110" width="19.5703125" style="2" customWidth="1"/>
    <col min="15111" max="15112" width="17.42578125" style="2" customWidth="1"/>
    <col min="15113" max="15113" width="19.5703125" style="2" customWidth="1"/>
    <col min="15114" max="15114" width="15.85546875" style="2" customWidth="1"/>
    <col min="15115" max="15115" width="14.5703125" style="2" customWidth="1"/>
    <col min="15116" max="15118" width="0" style="2" hidden="1" customWidth="1"/>
    <col min="15119" max="15361" width="8.7109375" style="2"/>
    <col min="15362" max="15362" width="17.28515625" style="2" customWidth="1"/>
    <col min="15363" max="15363" width="12.5703125" style="2" customWidth="1"/>
    <col min="15364" max="15364" width="13" style="2" customWidth="1"/>
    <col min="15365" max="15365" width="15.7109375" style="2" customWidth="1"/>
    <col min="15366" max="15366" width="19.5703125" style="2" customWidth="1"/>
    <col min="15367" max="15368" width="17.42578125" style="2" customWidth="1"/>
    <col min="15369" max="15369" width="19.5703125" style="2" customWidth="1"/>
    <col min="15370" max="15370" width="15.85546875" style="2" customWidth="1"/>
    <col min="15371" max="15371" width="14.5703125" style="2" customWidth="1"/>
    <col min="15372" max="15374" width="0" style="2" hidden="1" customWidth="1"/>
    <col min="15375" max="15617" width="8.7109375" style="2"/>
    <col min="15618" max="15618" width="17.28515625" style="2" customWidth="1"/>
    <col min="15619" max="15619" width="12.5703125" style="2" customWidth="1"/>
    <col min="15620" max="15620" width="13" style="2" customWidth="1"/>
    <col min="15621" max="15621" width="15.7109375" style="2" customWidth="1"/>
    <col min="15622" max="15622" width="19.5703125" style="2" customWidth="1"/>
    <col min="15623" max="15624" width="17.42578125" style="2" customWidth="1"/>
    <col min="15625" max="15625" width="19.5703125" style="2" customWidth="1"/>
    <col min="15626" max="15626" width="15.85546875" style="2" customWidth="1"/>
    <col min="15627" max="15627" width="14.5703125" style="2" customWidth="1"/>
    <col min="15628" max="15630" width="0" style="2" hidden="1" customWidth="1"/>
    <col min="15631" max="15873" width="8.7109375" style="2"/>
    <col min="15874" max="15874" width="17.28515625" style="2" customWidth="1"/>
    <col min="15875" max="15875" width="12.5703125" style="2" customWidth="1"/>
    <col min="15876" max="15876" width="13" style="2" customWidth="1"/>
    <col min="15877" max="15877" width="15.7109375" style="2" customWidth="1"/>
    <col min="15878" max="15878" width="19.5703125" style="2" customWidth="1"/>
    <col min="15879" max="15880" width="17.42578125" style="2" customWidth="1"/>
    <col min="15881" max="15881" width="19.5703125" style="2" customWidth="1"/>
    <col min="15882" max="15882" width="15.85546875" style="2" customWidth="1"/>
    <col min="15883" max="15883" width="14.5703125" style="2" customWidth="1"/>
    <col min="15884" max="15886" width="0" style="2" hidden="1" customWidth="1"/>
    <col min="15887" max="16129" width="8.7109375" style="2"/>
    <col min="16130" max="16130" width="17.28515625" style="2" customWidth="1"/>
    <col min="16131" max="16131" width="12.5703125" style="2" customWidth="1"/>
    <col min="16132" max="16132" width="13" style="2" customWidth="1"/>
    <col min="16133" max="16133" width="15.7109375" style="2" customWidth="1"/>
    <col min="16134" max="16134" width="19.5703125" style="2" customWidth="1"/>
    <col min="16135" max="16136" width="17.42578125" style="2" customWidth="1"/>
    <col min="16137" max="16137" width="19.5703125" style="2" customWidth="1"/>
    <col min="16138" max="16138" width="15.85546875" style="2" customWidth="1"/>
    <col min="16139" max="16139" width="14.5703125" style="2" customWidth="1"/>
    <col min="16140" max="16142" width="0" style="2" hidden="1" customWidth="1"/>
    <col min="16143" max="16384" width="8.7109375" style="2"/>
  </cols>
  <sheetData>
    <row r="2" spans="1:17" ht="21">
      <c r="A2" s="1" t="s">
        <v>0</v>
      </c>
    </row>
    <row r="3" spans="1:17">
      <c r="A3" s="3" t="str">
        <f>'[17]Air Bawah Tanah'!A3</f>
        <v>Bulan : November 2022</v>
      </c>
    </row>
    <row r="4" spans="1:17">
      <c r="L4" s="2" t="s">
        <v>1</v>
      </c>
      <c r="M4" s="2" t="s">
        <v>2</v>
      </c>
    </row>
    <row r="5" spans="1:17" ht="32.25" customHeight="1">
      <c r="A5" s="5" t="s">
        <v>3</v>
      </c>
      <c r="B5" s="5" t="s">
        <v>4</v>
      </c>
      <c r="C5" s="5" t="s">
        <v>5</v>
      </c>
      <c r="D5" s="5" t="s">
        <v>25</v>
      </c>
      <c r="E5" s="6" t="s">
        <v>68</v>
      </c>
      <c r="F5" s="5" t="s">
        <v>7</v>
      </c>
      <c r="G5" s="68" t="s">
        <v>8</v>
      </c>
      <c r="H5" s="9" t="s">
        <v>24</v>
      </c>
      <c r="I5" s="10" t="s">
        <v>10</v>
      </c>
      <c r="J5" s="6" t="s">
        <v>11</v>
      </c>
      <c r="L5" s="11">
        <v>3400</v>
      </c>
      <c r="M5" s="11">
        <v>12000</v>
      </c>
    </row>
    <row r="6" spans="1:17" s="62" customFormat="1" ht="24.95" customHeight="1">
      <c r="A6" s="282" t="s">
        <v>17</v>
      </c>
      <c r="B6" s="99">
        <v>7.1400000000000006</v>
      </c>
      <c r="C6" s="289">
        <v>11.4</v>
      </c>
      <c r="D6" s="115">
        <f>E6*1000/2592000</f>
        <v>0.60622243129037423</v>
      </c>
      <c r="E6" s="290">
        <v>1571.3285419046499</v>
      </c>
      <c r="F6" s="102"/>
      <c r="G6" s="103"/>
      <c r="H6" s="103"/>
      <c r="I6" s="286">
        <f>(F6*3500)+(G6*13000)+(H6*18000)</f>
        <v>0</v>
      </c>
      <c r="J6" s="281">
        <f>I6/E6</f>
        <v>0</v>
      </c>
      <c r="K6" s="59"/>
      <c r="L6" s="60">
        <f>F6*$L$5</f>
        <v>0</v>
      </c>
      <c r="M6" s="60">
        <f>G6*$M$5</f>
        <v>0</v>
      </c>
      <c r="N6" s="60">
        <f>L6+M6</f>
        <v>0</v>
      </c>
      <c r="P6" s="59"/>
      <c r="Q6" s="59"/>
    </row>
    <row r="7" spans="1:17" s="62" customFormat="1" ht="24.95" customHeight="1">
      <c r="A7" s="282" t="s">
        <v>19</v>
      </c>
      <c r="B7" s="99">
        <v>7.3600000000000012</v>
      </c>
      <c r="C7" s="289">
        <v>19.333333333333332</v>
      </c>
      <c r="D7" s="115">
        <f t="shared" ref="D7:D9" si="0">E7*1000/2592000</f>
        <v>3.3064076724959306</v>
      </c>
      <c r="E7" s="291">
        <v>8570.2086871094525</v>
      </c>
      <c r="F7" s="102"/>
      <c r="G7" s="285"/>
      <c r="H7" s="285"/>
      <c r="I7" s="286">
        <f>(F7*3500)+(G7*13000)+(H7*18000)</f>
        <v>0</v>
      </c>
      <c r="J7" s="281">
        <f>I7/E7</f>
        <v>0</v>
      </c>
      <c r="K7" s="59"/>
      <c r="L7" s="60">
        <f>F7*$L$5</f>
        <v>0</v>
      </c>
      <c r="M7" s="66"/>
      <c r="N7" s="60"/>
      <c r="P7" s="59"/>
      <c r="Q7" s="59"/>
    </row>
    <row r="8" spans="1:17" s="62" customFormat="1" ht="24.95" customHeight="1">
      <c r="A8" s="282" t="s">
        <v>20</v>
      </c>
      <c r="B8" s="99">
        <v>7.3237500000000022</v>
      </c>
      <c r="C8" s="292">
        <v>13.333333333333334</v>
      </c>
      <c r="D8" s="115">
        <f t="shared" si="0"/>
        <v>40.420957732346452</v>
      </c>
      <c r="E8" s="291">
        <v>104771.12244224201</v>
      </c>
      <c r="F8" s="102">
        <v>1150</v>
      </c>
      <c r="G8" s="285">
        <v>0</v>
      </c>
      <c r="H8" s="285">
        <v>1075</v>
      </c>
      <c r="I8" s="286">
        <f>(F8*3500)+(G8*13000)+(H8*18000)</f>
        <v>23375000</v>
      </c>
      <c r="J8" s="281">
        <f>I8/E8</f>
        <v>223.10536963929272</v>
      </c>
      <c r="K8" s="59"/>
      <c r="L8" s="60">
        <f>F8*$L$5</f>
        <v>3910000</v>
      </c>
      <c r="M8" s="66"/>
      <c r="N8" s="60"/>
      <c r="P8" s="59"/>
      <c r="Q8" s="59"/>
    </row>
    <row r="9" spans="1:17" s="62" customFormat="1" ht="24.95" customHeight="1">
      <c r="A9" s="282" t="s">
        <v>21</v>
      </c>
      <c r="B9" s="99">
        <v>6.6550833333333319</v>
      </c>
      <c r="C9" s="289">
        <v>20.8</v>
      </c>
      <c r="D9" s="115">
        <f t="shared" si="0"/>
        <v>70.385682336388115</v>
      </c>
      <c r="E9" s="291">
        <v>182439.68861591801</v>
      </c>
      <c r="F9" s="102">
        <v>4425</v>
      </c>
      <c r="G9" s="285">
        <v>0</v>
      </c>
      <c r="H9" s="285">
        <v>10950</v>
      </c>
      <c r="I9" s="286">
        <f>(F9*3500)+(G9*13000)+(H9*18000)</f>
        <v>212587500</v>
      </c>
      <c r="J9" s="281">
        <f>I9/E9</f>
        <v>1165.2480971262278</v>
      </c>
      <c r="K9" s="59"/>
      <c r="L9" s="60"/>
      <c r="M9" s="66"/>
      <c r="N9" s="60"/>
      <c r="P9" s="59"/>
      <c r="Q9" s="59"/>
    </row>
    <row r="10" spans="1:17" ht="24.95" customHeight="1">
      <c r="A10" s="36" t="s">
        <v>22</v>
      </c>
      <c r="B10" s="37">
        <f>AVERAGE(B6:B9)</f>
        <v>7.1197083333333335</v>
      </c>
      <c r="C10" s="37">
        <f>AVERAGE(C6:C9)</f>
        <v>16.216666666666669</v>
      </c>
      <c r="D10" s="37">
        <f t="shared" ref="D10:I10" si="1">SUM(D6:D9)</f>
        <v>114.71927017252088</v>
      </c>
      <c r="E10" s="39">
        <f t="shared" si="1"/>
        <v>297352.34828717413</v>
      </c>
      <c r="F10" s="39">
        <f t="shared" si="1"/>
        <v>5575</v>
      </c>
      <c r="G10" s="39">
        <f t="shared" si="1"/>
        <v>0</v>
      </c>
      <c r="H10" s="39">
        <f t="shared" si="1"/>
        <v>12025</v>
      </c>
      <c r="I10" s="39">
        <f t="shared" si="1"/>
        <v>235962500</v>
      </c>
      <c r="J10" s="77">
        <f>I10/E10</f>
        <v>793.54510350836165</v>
      </c>
    </row>
    <row r="11" spans="1:17">
      <c r="N11" s="42"/>
    </row>
  </sheetData>
  <sheetProtection selectLockedCells="1" selectUnlockedCells="1"/>
  <pageMargins left="0.7" right="0.7" top="0.75" bottom="0.75" header="0.51180555555555551" footer="0.51180555555555551"/>
  <pageSetup firstPageNumber="0" orientation="portrait" horizontalDpi="300" verticalDpi="300" r:id="rId1"/>
  <headerFooter alignWithMargins="0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2:Q11"/>
  <sheetViews>
    <sheetView zoomScale="85" zoomScaleNormal="85" workbookViewId="0">
      <selection activeCell="D6" sqref="D6"/>
    </sheetView>
  </sheetViews>
  <sheetFormatPr defaultRowHeight="15"/>
  <cols>
    <col min="1" max="1" width="17.28515625" style="2" customWidth="1"/>
    <col min="2" max="2" width="12.5703125" style="2" customWidth="1"/>
    <col min="3" max="3" width="13" style="2" customWidth="1"/>
    <col min="4" max="4" width="18" style="2" bestFit="1" customWidth="1"/>
    <col min="5" max="5" width="15.7109375" style="2" customWidth="1"/>
    <col min="6" max="6" width="19.5703125" style="2" customWidth="1"/>
    <col min="7" max="8" width="17.42578125" style="2" customWidth="1"/>
    <col min="9" max="9" width="20.7109375" style="2" bestFit="1" customWidth="1"/>
    <col min="10" max="10" width="15.85546875" style="2" customWidth="1"/>
    <col min="11" max="11" width="14.5703125" style="2" customWidth="1"/>
    <col min="12" max="14" width="0" style="2" hidden="1" customWidth="1"/>
    <col min="15" max="257" width="8.7109375" style="2"/>
    <col min="258" max="258" width="17.28515625" style="2" customWidth="1"/>
    <col min="259" max="259" width="12.5703125" style="2" customWidth="1"/>
    <col min="260" max="260" width="13" style="2" customWidth="1"/>
    <col min="261" max="261" width="15.7109375" style="2" customWidth="1"/>
    <col min="262" max="262" width="19.5703125" style="2" customWidth="1"/>
    <col min="263" max="264" width="17.42578125" style="2" customWidth="1"/>
    <col min="265" max="265" width="19.5703125" style="2" customWidth="1"/>
    <col min="266" max="266" width="15.85546875" style="2" customWidth="1"/>
    <col min="267" max="267" width="14.5703125" style="2" customWidth="1"/>
    <col min="268" max="270" width="0" style="2" hidden="1" customWidth="1"/>
    <col min="271" max="513" width="8.7109375" style="2"/>
    <col min="514" max="514" width="17.28515625" style="2" customWidth="1"/>
    <col min="515" max="515" width="12.5703125" style="2" customWidth="1"/>
    <col min="516" max="516" width="13" style="2" customWidth="1"/>
    <col min="517" max="517" width="15.7109375" style="2" customWidth="1"/>
    <col min="518" max="518" width="19.5703125" style="2" customWidth="1"/>
    <col min="519" max="520" width="17.42578125" style="2" customWidth="1"/>
    <col min="521" max="521" width="19.5703125" style="2" customWidth="1"/>
    <col min="522" max="522" width="15.85546875" style="2" customWidth="1"/>
    <col min="523" max="523" width="14.5703125" style="2" customWidth="1"/>
    <col min="524" max="526" width="0" style="2" hidden="1" customWidth="1"/>
    <col min="527" max="769" width="8.7109375" style="2"/>
    <col min="770" max="770" width="17.28515625" style="2" customWidth="1"/>
    <col min="771" max="771" width="12.5703125" style="2" customWidth="1"/>
    <col min="772" max="772" width="13" style="2" customWidth="1"/>
    <col min="773" max="773" width="15.7109375" style="2" customWidth="1"/>
    <col min="774" max="774" width="19.5703125" style="2" customWidth="1"/>
    <col min="775" max="776" width="17.42578125" style="2" customWidth="1"/>
    <col min="777" max="777" width="19.5703125" style="2" customWidth="1"/>
    <col min="778" max="778" width="15.85546875" style="2" customWidth="1"/>
    <col min="779" max="779" width="14.5703125" style="2" customWidth="1"/>
    <col min="780" max="782" width="0" style="2" hidden="1" customWidth="1"/>
    <col min="783" max="1025" width="8.7109375" style="2"/>
    <col min="1026" max="1026" width="17.28515625" style="2" customWidth="1"/>
    <col min="1027" max="1027" width="12.5703125" style="2" customWidth="1"/>
    <col min="1028" max="1028" width="13" style="2" customWidth="1"/>
    <col min="1029" max="1029" width="15.7109375" style="2" customWidth="1"/>
    <col min="1030" max="1030" width="19.5703125" style="2" customWidth="1"/>
    <col min="1031" max="1032" width="17.42578125" style="2" customWidth="1"/>
    <col min="1033" max="1033" width="19.5703125" style="2" customWidth="1"/>
    <col min="1034" max="1034" width="15.85546875" style="2" customWidth="1"/>
    <col min="1035" max="1035" width="14.5703125" style="2" customWidth="1"/>
    <col min="1036" max="1038" width="0" style="2" hidden="1" customWidth="1"/>
    <col min="1039" max="1281" width="8.7109375" style="2"/>
    <col min="1282" max="1282" width="17.28515625" style="2" customWidth="1"/>
    <col min="1283" max="1283" width="12.5703125" style="2" customWidth="1"/>
    <col min="1284" max="1284" width="13" style="2" customWidth="1"/>
    <col min="1285" max="1285" width="15.7109375" style="2" customWidth="1"/>
    <col min="1286" max="1286" width="19.5703125" style="2" customWidth="1"/>
    <col min="1287" max="1288" width="17.42578125" style="2" customWidth="1"/>
    <col min="1289" max="1289" width="19.5703125" style="2" customWidth="1"/>
    <col min="1290" max="1290" width="15.85546875" style="2" customWidth="1"/>
    <col min="1291" max="1291" width="14.5703125" style="2" customWidth="1"/>
    <col min="1292" max="1294" width="0" style="2" hidden="1" customWidth="1"/>
    <col min="1295" max="1537" width="8.7109375" style="2"/>
    <col min="1538" max="1538" width="17.28515625" style="2" customWidth="1"/>
    <col min="1539" max="1539" width="12.5703125" style="2" customWidth="1"/>
    <col min="1540" max="1540" width="13" style="2" customWidth="1"/>
    <col min="1541" max="1541" width="15.7109375" style="2" customWidth="1"/>
    <col min="1542" max="1542" width="19.5703125" style="2" customWidth="1"/>
    <col min="1543" max="1544" width="17.42578125" style="2" customWidth="1"/>
    <col min="1545" max="1545" width="19.5703125" style="2" customWidth="1"/>
    <col min="1546" max="1546" width="15.85546875" style="2" customWidth="1"/>
    <col min="1547" max="1547" width="14.5703125" style="2" customWidth="1"/>
    <col min="1548" max="1550" width="0" style="2" hidden="1" customWidth="1"/>
    <col min="1551" max="1793" width="8.7109375" style="2"/>
    <col min="1794" max="1794" width="17.28515625" style="2" customWidth="1"/>
    <col min="1795" max="1795" width="12.5703125" style="2" customWidth="1"/>
    <col min="1796" max="1796" width="13" style="2" customWidth="1"/>
    <col min="1797" max="1797" width="15.7109375" style="2" customWidth="1"/>
    <col min="1798" max="1798" width="19.5703125" style="2" customWidth="1"/>
    <col min="1799" max="1800" width="17.42578125" style="2" customWidth="1"/>
    <col min="1801" max="1801" width="19.5703125" style="2" customWidth="1"/>
    <col min="1802" max="1802" width="15.85546875" style="2" customWidth="1"/>
    <col min="1803" max="1803" width="14.5703125" style="2" customWidth="1"/>
    <col min="1804" max="1806" width="0" style="2" hidden="1" customWidth="1"/>
    <col min="1807" max="2049" width="8.7109375" style="2"/>
    <col min="2050" max="2050" width="17.28515625" style="2" customWidth="1"/>
    <col min="2051" max="2051" width="12.5703125" style="2" customWidth="1"/>
    <col min="2052" max="2052" width="13" style="2" customWidth="1"/>
    <col min="2053" max="2053" width="15.7109375" style="2" customWidth="1"/>
    <col min="2054" max="2054" width="19.5703125" style="2" customWidth="1"/>
    <col min="2055" max="2056" width="17.42578125" style="2" customWidth="1"/>
    <col min="2057" max="2057" width="19.5703125" style="2" customWidth="1"/>
    <col min="2058" max="2058" width="15.85546875" style="2" customWidth="1"/>
    <col min="2059" max="2059" width="14.5703125" style="2" customWidth="1"/>
    <col min="2060" max="2062" width="0" style="2" hidden="1" customWidth="1"/>
    <col min="2063" max="2305" width="8.7109375" style="2"/>
    <col min="2306" max="2306" width="17.28515625" style="2" customWidth="1"/>
    <col min="2307" max="2307" width="12.5703125" style="2" customWidth="1"/>
    <col min="2308" max="2308" width="13" style="2" customWidth="1"/>
    <col min="2309" max="2309" width="15.7109375" style="2" customWidth="1"/>
    <col min="2310" max="2310" width="19.5703125" style="2" customWidth="1"/>
    <col min="2311" max="2312" width="17.42578125" style="2" customWidth="1"/>
    <col min="2313" max="2313" width="19.5703125" style="2" customWidth="1"/>
    <col min="2314" max="2314" width="15.85546875" style="2" customWidth="1"/>
    <col min="2315" max="2315" width="14.5703125" style="2" customWidth="1"/>
    <col min="2316" max="2318" width="0" style="2" hidden="1" customWidth="1"/>
    <col min="2319" max="2561" width="8.7109375" style="2"/>
    <col min="2562" max="2562" width="17.28515625" style="2" customWidth="1"/>
    <col min="2563" max="2563" width="12.5703125" style="2" customWidth="1"/>
    <col min="2564" max="2564" width="13" style="2" customWidth="1"/>
    <col min="2565" max="2565" width="15.7109375" style="2" customWidth="1"/>
    <col min="2566" max="2566" width="19.5703125" style="2" customWidth="1"/>
    <col min="2567" max="2568" width="17.42578125" style="2" customWidth="1"/>
    <col min="2569" max="2569" width="19.5703125" style="2" customWidth="1"/>
    <col min="2570" max="2570" width="15.85546875" style="2" customWidth="1"/>
    <col min="2571" max="2571" width="14.5703125" style="2" customWidth="1"/>
    <col min="2572" max="2574" width="0" style="2" hidden="1" customWidth="1"/>
    <col min="2575" max="2817" width="8.7109375" style="2"/>
    <col min="2818" max="2818" width="17.28515625" style="2" customWidth="1"/>
    <col min="2819" max="2819" width="12.5703125" style="2" customWidth="1"/>
    <col min="2820" max="2820" width="13" style="2" customWidth="1"/>
    <col min="2821" max="2821" width="15.7109375" style="2" customWidth="1"/>
    <col min="2822" max="2822" width="19.5703125" style="2" customWidth="1"/>
    <col min="2823" max="2824" width="17.42578125" style="2" customWidth="1"/>
    <col min="2825" max="2825" width="19.5703125" style="2" customWidth="1"/>
    <col min="2826" max="2826" width="15.85546875" style="2" customWidth="1"/>
    <col min="2827" max="2827" width="14.5703125" style="2" customWidth="1"/>
    <col min="2828" max="2830" width="0" style="2" hidden="1" customWidth="1"/>
    <col min="2831" max="3073" width="8.7109375" style="2"/>
    <col min="3074" max="3074" width="17.28515625" style="2" customWidth="1"/>
    <col min="3075" max="3075" width="12.5703125" style="2" customWidth="1"/>
    <col min="3076" max="3076" width="13" style="2" customWidth="1"/>
    <col min="3077" max="3077" width="15.7109375" style="2" customWidth="1"/>
    <col min="3078" max="3078" width="19.5703125" style="2" customWidth="1"/>
    <col min="3079" max="3080" width="17.42578125" style="2" customWidth="1"/>
    <col min="3081" max="3081" width="19.5703125" style="2" customWidth="1"/>
    <col min="3082" max="3082" width="15.85546875" style="2" customWidth="1"/>
    <col min="3083" max="3083" width="14.5703125" style="2" customWidth="1"/>
    <col min="3084" max="3086" width="0" style="2" hidden="1" customWidth="1"/>
    <col min="3087" max="3329" width="8.7109375" style="2"/>
    <col min="3330" max="3330" width="17.28515625" style="2" customWidth="1"/>
    <col min="3331" max="3331" width="12.5703125" style="2" customWidth="1"/>
    <col min="3332" max="3332" width="13" style="2" customWidth="1"/>
    <col min="3333" max="3333" width="15.7109375" style="2" customWidth="1"/>
    <col min="3334" max="3334" width="19.5703125" style="2" customWidth="1"/>
    <col min="3335" max="3336" width="17.42578125" style="2" customWidth="1"/>
    <col min="3337" max="3337" width="19.5703125" style="2" customWidth="1"/>
    <col min="3338" max="3338" width="15.85546875" style="2" customWidth="1"/>
    <col min="3339" max="3339" width="14.5703125" style="2" customWidth="1"/>
    <col min="3340" max="3342" width="0" style="2" hidden="1" customWidth="1"/>
    <col min="3343" max="3585" width="8.7109375" style="2"/>
    <col min="3586" max="3586" width="17.28515625" style="2" customWidth="1"/>
    <col min="3587" max="3587" width="12.5703125" style="2" customWidth="1"/>
    <col min="3588" max="3588" width="13" style="2" customWidth="1"/>
    <col min="3589" max="3589" width="15.7109375" style="2" customWidth="1"/>
    <col min="3590" max="3590" width="19.5703125" style="2" customWidth="1"/>
    <col min="3591" max="3592" width="17.42578125" style="2" customWidth="1"/>
    <col min="3593" max="3593" width="19.5703125" style="2" customWidth="1"/>
    <col min="3594" max="3594" width="15.85546875" style="2" customWidth="1"/>
    <col min="3595" max="3595" width="14.5703125" style="2" customWidth="1"/>
    <col min="3596" max="3598" width="0" style="2" hidden="1" customWidth="1"/>
    <col min="3599" max="3841" width="8.7109375" style="2"/>
    <col min="3842" max="3842" width="17.28515625" style="2" customWidth="1"/>
    <col min="3843" max="3843" width="12.5703125" style="2" customWidth="1"/>
    <col min="3844" max="3844" width="13" style="2" customWidth="1"/>
    <col min="3845" max="3845" width="15.7109375" style="2" customWidth="1"/>
    <col min="3846" max="3846" width="19.5703125" style="2" customWidth="1"/>
    <col min="3847" max="3848" width="17.42578125" style="2" customWidth="1"/>
    <col min="3849" max="3849" width="19.5703125" style="2" customWidth="1"/>
    <col min="3850" max="3850" width="15.85546875" style="2" customWidth="1"/>
    <col min="3851" max="3851" width="14.5703125" style="2" customWidth="1"/>
    <col min="3852" max="3854" width="0" style="2" hidden="1" customWidth="1"/>
    <col min="3855" max="4097" width="8.7109375" style="2"/>
    <col min="4098" max="4098" width="17.28515625" style="2" customWidth="1"/>
    <col min="4099" max="4099" width="12.5703125" style="2" customWidth="1"/>
    <col min="4100" max="4100" width="13" style="2" customWidth="1"/>
    <col min="4101" max="4101" width="15.7109375" style="2" customWidth="1"/>
    <col min="4102" max="4102" width="19.5703125" style="2" customWidth="1"/>
    <col min="4103" max="4104" width="17.42578125" style="2" customWidth="1"/>
    <col min="4105" max="4105" width="19.5703125" style="2" customWidth="1"/>
    <col min="4106" max="4106" width="15.85546875" style="2" customWidth="1"/>
    <col min="4107" max="4107" width="14.5703125" style="2" customWidth="1"/>
    <col min="4108" max="4110" width="0" style="2" hidden="1" customWidth="1"/>
    <col min="4111" max="4353" width="8.7109375" style="2"/>
    <col min="4354" max="4354" width="17.28515625" style="2" customWidth="1"/>
    <col min="4355" max="4355" width="12.5703125" style="2" customWidth="1"/>
    <col min="4356" max="4356" width="13" style="2" customWidth="1"/>
    <col min="4357" max="4357" width="15.7109375" style="2" customWidth="1"/>
    <col min="4358" max="4358" width="19.5703125" style="2" customWidth="1"/>
    <col min="4359" max="4360" width="17.42578125" style="2" customWidth="1"/>
    <col min="4361" max="4361" width="19.5703125" style="2" customWidth="1"/>
    <col min="4362" max="4362" width="15.85546875" style="2" customWidth="1"/>
    <col min="4363" max="4363" width="14.5703125" style="2" customWidth="1"/>
    <col min="4364" max="4366" width="0" style="2" hidden="1" customWidth="1"/>
    <col min="4367" max="4609" width="8.7109375" style="2"/>
    <col min="4610" max="4610" width="17.28515625" style="2" customWidth="1"/>
    <col min="4611" max="4611" width="12.5703125" style="2" customWidth="1"/>
    <col min="4612" max="4612" width="13" style="2" customWidth="1"/>
    <col min="4613" max="4613" width="15.7109375" style="2" customWidth="1"/>
    <col min="4614" max="4614" width="19.5703125" style="2" customWidth="1"/>
    <col min="4615" max="4616" width="17.42578125" style="2" customWidth="1"/>
    <col min="4617" max="4617" width="19.5703125" style="2" customWidth="1"/>
    <col min="4618" max="4618" width="15.85546875" style="2" customWidth="1"/>
    <col min="4619" max="4619" width="14.5703125" style="2" customWidth="1"/>
    <col min="4620" max="4622" width="0" style="2" hidden="1" customWidth="1"/>
    <col min="4623" max="4865" width="8.7109375" style="2"/>
    <col min="4866" max="4866" width="17.28515625" style="2" customWidth="1"/>
    <col min="4867" max="4867" width="12.5703125" style="2" customWidth="1"/>
    <col min="4868" max="4868" width="13" style="2" customWidth="1"/>
    <col min="4869" max="4869" width="15.7109375" style="2" customWidth="1"/>
    <col min="4870" max="4870" width="19.5703125" style="2" customWidth="1"/>
    <col min="4871" max="4872" width="17.42578125" style="2" customWidth="1"/>
    <col min="4873" max="4873" width="19.5703125" style="2" customWidth="1"/>
    <col min="4874" max="4874" width="15.85546875" style="2" customWidth="1"/>
    <col min="4875" max="4875" width="14.5703125" style="2" customWidth="1"/>
    <col min="4876" max="4878" width="0" style="2" hidden="1" customWidth="1"/>
    <col min="4879" max="5121" width="8.7109375" style="2"/>
    <col min="5122" max="5122" width="17.28515625" style="2" customWidth="1"/>
    <col min="5123" max="5123" width="12.5703125" style="2" customWidth="1"/>
    <col min="5124" max="5124" width="13" style="2" customWidth="1"/>
    <col min="5125" max="5125" width="15.7109375" style="2" customWidth="1"/>
    <col min="5126" max="5126" width="19.5703125" style="2" customWidth="1"/>
    <col min="5127" max="5128" width="17.42578125" style="2" customWidth="1"/>
    <col min="5129" max="5129" width="19.5703125" style="2" customWidth="1"/>
    <col min="5130" max="5130" width="15.85546875" style="2" customWidth="1"/>
    <col min="5131" max="5131" width="14.5703125" style="2" customWidth="1"/>
    <col min="5132" max="5134" width="0" style="2" hidden="1" customWidth="1"/>
    <col min="5135" max="5377" width="8.7109375" style="2"/>
    <col min="5378" max="5378" width="17.28515625" style="2" customWidth="1"/>
    <col min="5379" max="5379" width="12.5703125" style="2" customWidth="1"/>
    <col min="5380" max="5380" width="13" style="2" customWidth="1"/>
    <col min="5381" max="5381" width="15.7109375" style="2" customWidth="1"/>
    <col min="5382" max="5382" width="19.5703125" style="2" customWidth="1"/>
    <col min="5383" max="5384" width="17.42578125" style="2" customWidth="1"/>
    <col min="5385" max="5385" width="19.5703125" style="2" customWidth="1"/>
    <col min="5386" max="5386" width="15.85546875" style="2" customWidth="1"/>
    <col min="5387" max="5387" width="14.5703125" style="2" customWidth="1"/>
    <col min="5388" max="5390" width="0" style="2" hidden="1" customWidth="1"/>
    <col min="5391" max="5633" width="8.7109375" style="2"/>
    <col min="5634" max="5634" width="17.28515625" style="2" customWidth="1"/>
    <col min="5635" max="5635" width="12.5703125" style="2" customWidth="1"/>
    <col min="5636" max="5636" width="13" style="2" customWidth="1"/>
    <col min="5637" max="5637" width="15.7109375" style="2" customWidth="1"/>
    <col min="5638" max="5638" width="19.5703125" style="2" customWidth="1"/>
    <col min="5639" max="5640" width="17.42578125" style="2" customWidth="1"/>
    <col min="5641" max="5641" width="19.5703125" style="2" customWidth="1"/>
    <col min="5642" max="5642" width="15.85546875" style="2" customWidth="1"/>
    <col min="5643" max="5643" width="14.5703125" style="2" customWidth="1"/>
    <col min="5644" max="5646" width="0" style="2" hidden="1" customWidth="1"/>
    <col min="5647" max="5889" width="8.7109375" style="2"/>
    <col min="5890" max="5890" width="17.28515625" style="2" customWidth="1"/>
    <col min="5891" max="5891" width="12.5703125" style="2" customWidth="1"/>
    <col min="5892" max="5892" width="13" style="2" customWidth="1"/>
    <col min="5893" max="5893" width="15.7109375" style="2" customWidth="1"/>
    <col min="5894" max="5894" width="19.5703125" style="2" customWidth="1"/>
    <col min="5895" max="5896" width="17.42578125" style="2" customWidth="1"/>
    <col min="5897" max="5897" width="19.5703125" style="2" customWidth="1"/>
    <col min="5898" max="5898" width="15.85546875" style="2" customWidth="1"/>
    <col min="5899" max="5899" width="14.5703125" style="2" customWidth="1"/>
    <col min="5900" max="5902" width="0" style="2" hidden="1" customWidth="1"/>
    <col min="5903" max="6145" width="8.7109375" style="2"/>
    <col min="6146" max="6146" width="17.28515625" style="2" customWidth="1"/>
    <col min="6147" max="6147" width="12.5703125" style="2" customWidth="1"/>
    <col min="6148" max="6148" width="13" style="2" customWidth="1"/>
    <col min="6149" max="6149" width="15.7109375" style="2" customWidth="1"/>
    <col min="6150" max="6150" width="19.5703125" style="2" customWidth="1"/>
    <col min="6151" max="6152" width="17.42578125" style="2" customWidth="1"/>
    <col min="6153" max="6153" width="19.5703125" style="2" customWidth="1"/>
    <col min="6154" max="6154" width="15.85546875" style="2" customWidth="1"/>
    <col min="6155" max="6155" width="14.5703125" style="2" customWidth="1"/>
    <col min="6156" max="6158" width="0" style="2" hidden="1" customWidth="1"/>
    <col min="6159" max="6401" width="8.7109375" style="2"/>
    <col min="6402" max="6402" width="17.28515625" style="2" customWidth="1"/>
    <col min="6403" max="6403" width="12.5703125" style="2" customWidth="1"/>
    <col min="6404" max="6404" width="13" style="2" customWidth="1"/>
    <col min="6405" max="6405" width="15.7109375" style="2" customWidth="1"/>
    <col min="6406" max="6406" width="19.5703125" style="2" customWidth="1"/>
    <col min="6407" max="6408" width="17.42578125" style="2" customWidth="1"/>
    <col min="6409" max="6409" width="19.5703125" style="2" customWidth="1"/>
    <col min="6410" max="6410" width="15.85546875" style="2" customWidth="1"/>
    <col min="6411" max="6411" width="14.5703125" style="2" customWidth="1"/>
    <col min="6412" max="6414" width="0" style="2" hidden="1" customWidth="1"/>
    <col min="6415" max="6657" width="8.7109375" style="2"/>
    <col min="6658" max="6658" width="17.28515625" style="2" customWidth="1"/>
    <col min="6659" max="6659" width="12.5703125" style="2" customWidth="1"/>
    <col min="6660" max="6660" width="13" style="2" customWidth="1"/>
    <col min="6661" max="6661" width="15.7109375" style="2" customWidth="1"/>
    <col min="6662" max="6662" width="19.5703125" style="2" customWidth="1"/>
    <col min="6663" max="6664" width="17.42578125" style="2" customWidth="1"/>
    <col min="6665" max="6665" width="19.5703125" style="2" customWidth="1"/>
    <col min="6666" max="6666" width="15.85546875" style="2" customWidth="1"/>
    <col min="6667" max="6667" width="14.5703125" style="2" customWidth="1"/>
    <col min="6668" max="6670" width="0" style="2" hidden="1" customWidth="1"/>
    <col min="6671" max="6913" width="8.7109375" style="2"/>
    <col min="6914" max="6914" width="17.28515625" style="2" customWidth="1"/>
    <col min="6915" max="6915" width="12.5703125" style="2" customWidth="1"/>
    <col min="6916" max="6916" width="13" style="2" customWidth="1"/>
    <col min="6917" max="6917" width="15.7109375" style="2" customWidth="1"/>
    <col min="6918" max="6918" width="19.5703125" style="2" customWidth="1"/>
    <col min="6919" max="6920" width="17.42578125" style="2" customWidth="1"/>
    <col min="6921" max="6921" width="19.5703125" style="2" customWidth="1"/>
    <col min="6922" max="6922" width="15.85546875" style="2" customWidth="1"/>
    <col min="6923" max="6923" width="14.5703125" style="2" customWidth="1"/>
    <col min="6924" max="6926" width="0" style="2" hidden="1" customWidth="1"/>
    <col min="6927" max="7169" width="8.7109375" style="2"/>
    <col min="7170" max="7170" width="17.28515625" style="2" customWidth="1"/>
    <col min="7171" max="7171" width="12.5703125" style="2" customWidth="1"/>
    <col min="7172" max="7172" width="13" style="2" customWidth="1"/>
    <col min="7173" max="7173" width="15.7109375" style="2" customWidth="1"/>
    <col min="7174" max="7174" width="19.5703125" style="2" customWidth="1"/>
    <col min="7175" max="7176" width="17.42578125" style="2" customWidth="1"/>
    <col min="7177" max="7177" width="19.5703125" style="2" customWidth="1"/>
    <col min="7178" max="7178" width="15.85546875" style="2" customWidth="1"/>
    <col min="7179" max="7179" width="14.5703125" style="2" customWidth="1"/>
    <col min="7180" max="7182" width="0" style="2" hidden="1" customWidth="1"/>
    <col min="7183" max="7425" width="8.7109375" style="2"/>
    <col min="7426" max="7426" width="17.28515625" style="2" customWidth="1"/>
    <col min="7427" max="7427" width="12.5703125" style="2" customWidth="1"/>
    <col min="7428" max="7428" width="13" style="2" customWidth="1"/>
    <col min="7429" max="7429" width="15.7109375" style="2" customWidth="1"/>
    <col min="7430" max="7430" width="19.5703125" style="2" customWidth="1"/>
    <col min="7431" max="7432" width="17.42578125" style="2" customWidth="1"/>
    <col min="7433" max="7433" width="19.5703125" style="2" customWidth="1"/>
    <col min="7434" max="7434" width="15.85546875" style="2" customWidth="1"/>
    <col min="7435" max="7435" width="14.5703125" style="2" customWidth="1"/>
    <col min="7436" max="7438" width="0" style="2" hidden="1" customWidth="1"/>
    <col min="7439" max="7681" width="8.7109375" style="2"/>
    <col min="7682" max="7682" width="17.28515625" style="2" customWidth="1"/>
    <col min="7683" max="7683" width="12.5703125" style="2" customWidth="1"/>
    <col min="7684" max="7684" width="13" style="2" customWidth="1"/>
    <col min="7685" max="7685" width="15.7109375" style="2" customWidth="1"/>
    <col min="7686" max="7686" width="19.5703125" style="2" customWidth="1"/>
    <col min="7687" max="7688" width="17.42578125" style="2" customWidth="1"/>
    <col min="7689" max="7689" width="19.5703125" style="2" customWidth="1"/>
    <col min="7690" max="7690" width="15.85546875" style="2" customWidth="1"/>
    <col min="7691" max="7691" width="14.5703125" style="2" customWidth="1"/>
    <col min="7692" max="7694" width="0" style="2" hidden="1" customWidth="1"/>
    <col min="7695" max="7937" width="8.7109375" style="2"/>
    <col min="7938" max="7938" width="17.28515625" style="2" customWidth="1"/>
    <col min="7939" max="7939" width="12.5703125" style="2" customWidth="1"/>
    <col min="7940" max="7940" width="13" style="2" customWidth="1"/>
    <col min="7941" max="7941" width="15.7109375" style="2" customWidth="1"/>
    <col min="7942" max="7942" width="19.5703125" style="2" customWidth="1"/>
    <col min="7943" max="7944" width="17.42578125" style="2" customWidth="1"/>
    <col min="7945" max="7945" width="19.5703125" style="2" customWidth="1"/>
    <col min="7946" max="7946" width="15.85546875" style="2" customWidth="1"/>
    <col min="7947" max="7947" width="14.5703125" style="2" customWidth="1"/>
    <col min="7948" max="7950" width="0" style="2" hidden="1" customWidth="1"/>
    <col min="7951" max="8193" width="8.7109375" style="2"/>
    <col min="8194" max="8194" width="17.28515625" style="2" customWidth="1"/>
    <col min="8195" max="8195" width="12.5703125" style="2" customWidth="1"/>
    <col min="8196" max="8196" width="13" style="2" customWidth="1"/>
    <col min="8197" max="8197" width="15.7109375" style="2" customWidth="1"/>
    <col min="8198" max="8198" width="19.5703125" style="2" customWidth="1"/>
    <col min="8199" max="8200" width="17.42578125" style="2" customWidth="1"/>
    <col min="8201" max="8201" width="19.5703125" style="2" customWidth="1"/>
    <col min="8202" max="8202" width="15.85546875" style="2" customWidth="1"/>
    <col min="8203" max="8203" width="14.5703125" style="2" customWidth="1"/>
    <col min="8204" max="8206" width="0" style="2" hidden="1" customWidth="1"/>
    <col min="8207" max="8449" width="8.7109375" style="2"/>
    <col min="8450" max="8450" width="17.28515625" style="2" customWidth="1"/>
    <col min="8451" max="8451" width="12.5703125" style="2" customWidth="1"/>
    <col min="8452" max="8452" width="13" style="2" customWidth="1"/>
    <col min="8453" max="8453" width="15.7109375" style="2" customWidth="1"/>
    <col min="8454" max="8454" width="19.5703125" style="2" customWidth="1"/>
    <col min="8455" max="8456" width="17.42578125" style="2" customWidth="1"/>
    <col min="8457" max="8457" width="19.5703125" style="2" customWidth="1"/>
    <col min="8458" max="8458" width="15.85546875" style="2" customWidth="1"/>
    <col min="8459" max="8459" width="14.5703125" style="2" customWidth="1"/>
    <col min="8460" max="8462" width="0" style="2" hidden="1" customWidth="1"/>
    <col min="8463" max="8705" width="8.7109375" style="2"/>
    <col min="8706" max="8706" width="17.28515625" style="2" customWidth="1"/>
    <col min="8707" max="8707" width="12.5703125" style="2" customWidth="1"/>
    <col min="8708" max="8708" width="13" style="2" customWidth="1"/>
    <col min="8709" max="8709" width="15.7109375" style="2" customWidth="1"/>
    <col min="8710" max="8710" width="19.5703125" style="2" customWidth="1"/>
    <col min="8711" max="8712" width="17.42578125" style="2" customWidth="1"/>
    <col min="8713" max="8713" width="19.5703125" style="2" customWidth="1"/>
    <col min="8714" max="8714" width="15.85546875" style="2" customWidth="1"/>
    <col min="8715" max="8715" width="14.5703125" style="2" customWidth="1"/>
    <col min="8716" max="8718" width="0" style="2" hidden="1" customWidth="1"/>
    <col min="8719" max="8961" width="8.7109375" style="2"/>
    <col min="8962" max="8962" width="17.28515625" style="2" customWidth="1"/>
    <col min="8963" max="8963" width="12.5703125" style="2" customWidth="1"/>
    <col min="8964" max="8964" width="13" style="2" customWidth="1"/>
    <col min="8965" max="8965" width="15.7109375" style="2" customWidth="1"/>
    <col min="8966" max="8966" width="19.5703125" style="2" customWidth="1"/>
    <col min="8967" max="8968" width="17.42578125" style="2" customWidth="1"/>
    <col min="8969" max="8969" width="19.5703125" style="2" customWidth="1"/>
    <col min="8970" max="8970" width="15.85546875" style="2" customWidth="1"/>
    <col min="8971" max="8971" width="14.5703125" style="2" customWidth="1"/>
    <col min="8972" max="8974" width="0" style="2" hidden="1" customWidth="1"/>
    <col min="8975" max="9217" width="8.7109375" style="2"/>
    <col min="9218" max="9218" width="17.28515625" style="2" customWidth="1"/>
    <col min="9219" max="9219" width="12.5703125" style="2" customWidth="1"/>
    <col min="9220" max="9220" width="13" style="2" customWidth="1"/>
    <col min="9221" max="9221" width="15.7109375" style="2" customWidth="1"/>
    <col min="9222" max="9222" width="19.5703125" style="2" customWidth="1"/>
    <col min="9223" max="9224" width="17.42578125" style="2" customWidth="1"/>
    <col min="9225" max="9225" width="19.5703125" style="2" customWidth="1"/>
    <col min="9226" max="9226" width="15.85546875" style="2" customWidth="1"/>
    <col min="9227" max="9227" width="14.5703125" style="2" customWidth="1"/>
    <col min="9228" max="9230" width="0" style="2" hidden="1" customWidth="1"/>
    <col min="9231" max="9473" width="8.7109375" style="2"/>
    <col min="9474" max="9474" width="17.28515625" style="2" customWidth="1"/>
    <col min="9475" max="9475" width="12.5703125" style="2" customWidth="1"/>
    <col min="9476" max="9476" width="13" style="2" customWidth="1"/>
    <col min="9477" max="9477" width="15.7109375" style="2" customWidth="1"/>
    <col min="9478" max="9478" width="19.5703125" style="2" customWidth="1"/>
    <col min="9479" max="9480" width="17.42578125" style="2" customWidth="1"/>
    <col min="9481" max="9481" width="19.5703125" style="2" customWidth="1"/>
    <col min="9482" max="9482" width="15.85546875" style="2" customWidth="1"/>
    <col min="9483" max="9483" width="14.5703125" style="2" customWidth="1"/>
    <col min="9484" max="9486" width="0" style="2" hidden="1" customWidth="1"/>
    <col min="9487" max="9729" width="8.7109375" style="2"/>
    <col min="9730" max="9730" width="17.28515625" style="2" customWidth="1"/>
    <col min="9731" max="9731" width="12.5703125" style="2" customWidth="1"/>
    <col min="9732" max="9732" width="13" style="2" customWidth="1"/>
    <col min="9733" max="9733" width="15.7109375" style="2" customWidth="1"/>
    <col min="9734" max="9734" width="19.5703125" style="2" customWidth="1"/>
    <col min="9735" max="9736" width="17.42578125" style="2" customWidth="1"/>
    <col min="9737" max="9737" width="19.5703125" style="2" customWidth="1"/>
    <col min="9738" max="9738" width="15.85546875" style="2" customWidth="1"/>
    <col min="9739" max="9739" width="14.5703125" style="2" customWidth="1"/>
    <col min="9740" max="9742" width="0" style="2" hidden="1" customWidth="1"/>
    <col min="9743" max="9985" width="8.7109375" style="2"/>
    <col min="9986" max="9986" width="17.28515625" style="2" customWidth="1"/>
    <col min="9987" max="9987" width="12.5703125" style="2" customWidth="1"/>
    <col min="9988" max="9988" width="13" style="2" customWidth="1"/>
    <col min="9989" max="9989" width="15.7109375" style="2" customWidth="1"/>
    <col min="9990" max="9990" width="19.5703125" style="2" customWidth="1"/>
    <col min="9991" max="9992" width="17.42578125" style="2" customWidth="1"/>
    <col min="9993" max="9993" width="19.5703125" style="2" customWidth="1"/>
    <col min="9994" max="9994" width="15.85546875" style="2" customWidth="1"/>
    <col min="9995" max="9995" width="14.5703125" style="2" customWidth="1"/>
    <col min="9996" max="9998" width="0" style="2" hidden="1" customWidth="1"/>
    <col min="9999" max="10241" width="8.7109375" style="2"/>
    <col min="10242" max="10242" width="17.28515625" style="2" customWidth="1"/>
    <col min="10243" max="10243" width="12.5703125" style="2" customWidth="1"/>
    <col min="10244" max="10244" width="13" style="2" customWidth="1"/>
    <col min="10245" max="10245" width="15.7109375" style="2" customWidth="1"/>
    <col min="10246" max="10246" width="19.5703125" style="2" customWidth="1"/>
    <col min="10247" max="10248" width="17.42578125" style="2" customWidth="1"/>
    <col min="10249" max="10249" width="19.5703125" style="2" customWidth="1"/>
    <col min="10250" max="10250" width="15.85546875" style="2" customWidth="1"/>
    <col min="10251" max="10251" width="14.5703125" style="2" customWidth="1"/>
    <col min="10252" max="10254" width="0" style="2" hidden="1" customWidth="1"/>
    <col min="10255" max="10497" width="8.7109375" style="2"/>
    <col min="10498" max="10498" width="17.28515625" style="2" customWidth="1"/>
    <col min="10499" max="10499" width="12.5703125" style="2" customWidth="1"/>
    <col min="10500" max="10500" width="13" style="2" customWidth="1"/>
    <col min="10501" max="10501" width="15.7109375" style="2" customWidth="1"/>
    <col min="10502" max="10502" width="19.5703125" style="2" customWidth="1"/>
    <col min="10503" max="10504" width="17.42578125" style="2" customWidth="1"/>
    <col min="10505" max="10505" width="19.5703125" style="2" customWidth="1"/>
    <col min="10506" max="10506" width="15.85546875" style="2" customWidth="1"/>
    <col min="10507" max="10507" width="14.5703125" style="2" customWidth="1"/>
    <col min="10508" max="10510" width="0" style="2" hidden="1" customWidth="1"/>
    <col min="10511" max="10753" width="8.7109375" style="2"/>
    <col min="10754" max="10754" width="17.28515625" style="2" customWidth="1"/>
    <col min="10755" max="10755" width="12.5703125" style="2" customWidth="1"/>
    <col min="10756" max="10756" width="13" style="2" customWidth="1"/>
    <col min="10757" max="10757" width="15.7109375" style="2" customWidth="1"/>
    <col min="10758" max="10758" width="19.5703125" style="2" customWidth="1"/>
    <col min="10759" max="10760" width="17.42578125" style="2" customWidth="1"/>
    <col min="10761" max="10761" width="19.5703125" style="2" customWidth="1"/>
    <col min="10762" max="10762" width="15.85546875" style="2" customWidth="1"/>
    <col min="10763" max="10763" width="14.5703125" style="2" customWidth="1"/>
    <col min="10764" max="10766" width="0" style="2" hidden="1" customWidth="1"/>
    <col min="10767" max="11009" width="8.7109375" style="2"/>
    <col min="11010" max="11010" width="17.28515625" style="2" customWidth="1"/>
    <col min="11011" max="11011" width="12.5703125" style="2" customWidth="1"/>
    <col min="11012" max="11012" width="13" style="2" customWidth="1"/>
    <col min="11013" max="11013" width="15.7109375" style="2" customWidth="1"/>
    <col min="11014" max="11014" width="19.5703125" style="2" customWidth="1"/>
    <col min="11015" max="11016" width="17.42578125" style="2" customWidth="1"/>
    <col min="11017" max="11017" width="19.5703125" style="2" customWidth="1"/>
    <col min="11018" max="11018" width="15.85546875" style="2" customWidth="1"/>
    <col min="11019" max="11019" width="14.5703125" style="2" customWidth="1"/>
    <col min="11020" max="11022" width="0" style="2" hidden="1" customWidth="1"/>
    <col min="11023" max="11265" width="8.7109375" style="2"/>
    <col min="11266" max="11266" width="17.28515625" style="2" customWidth="1"/>
    <col min="11267" max="11267" width="12.5703125" style="2" customWidth="1"/>
    <col min="11268" max="11268" width="13" style="2" customWidth="1"/>
    <col min="11269" max="11269" width="15.7109375" style="2" customWidth="1"/>
    <col min="11270" max="11270" width="19.5703125" style="2" customWidth="1"/>
    <col min="11271" max="11272" width="17.42578125" style="2" customWidth="1"/>
    <col min="11273" max="11273" width="19.5703125" style="2" customWidth="1"/>
    <col min="11274" max="11274" width="15.85546875" style="2" customWidth="1"/>
    <col min="11275" max="11275" width="14.5703125" style="2" customWidth="1"/>
    <col min="11276" max="11278" width="0" style="2" hidden="1" customWidth="1"/>
    <col min="11279" max="11521" width="8.7109375" style="2"/>
    <col min="11522" max="11522" width="17.28515625" style="2" customWidth="1"/>
    <col min="11523" max="11523" width="12.5703125" style="2" customWidth="1"/>
    <col min="11524" max="11524" width="13" style="2" customWidth="1"/>
    <col min="11525" max="11525" width="15.7109375" style="2" customWidth="1"/>
    <col min="11526" max="11526" width="19.5703125" style="2" customWidth="1"/>
    <col min="11527" max="11528" width="17.42578125" style="2" customWidth="1"/>
    <col min="11529" max="11529" width="19.5703125" style="2" customWidth="1"/>
    <col min="11530" max="11530" width="15.85546875" style="2" customWidth="1"/>
    <col min="11531" max="11531" width="14.5703125" style="2" customWidth="1"/>
    <col min="11532" max="11534" width="0" style="2" hidden="1" customWidth="1"/>
    <col min="11535" max="11777" width="8.7109375" style="2"/>
    <col min="11778" max="11778" width="17.28515625" style="2" customWidth="1"/>
    <col min="11779" max="11779" width="12.5703125" style="2" customWidth="1"/>
    <col min="11780" max="11780" width="13" style="2" customWidth="1"/>
    <col min="11781" max="11781" width="15.7109375" style="2" customWidth="1"/>
    <col min="11782" max="11782" width="19.5703125" style="2" customWidth="1"/>
    <col min="11783" max="11784" width="17.42578125" style="2" customWidth="1"/>
    <col min="11785" max="11785" width="19.5703125" style="2" customWidth="1"/>
    <col min="11786" max="11786" width="15.85546875" style="2" customWidth="1"/>
    <col min="11787" max="11787" width="14.5703125" style="2" customWidth="1"/>
    <col min="11788" max="11790" width="0" style="2" hidden="1" customWidth="1"/>
    <col min="11791" max="12033" width="8.7109375" style="2"/>
    <col min="12034" max="12034" width="17.28515625" style="2" customWidth="1"/>
    <col min="12035" max="12035" width="12.5703125" style="2" customWidth="1"/>
    <col min="12036" max="12036" width="13" style="2" customWidth="1"/>
    <col min="12037" max="12037" width="15.7109375" style="2" customWidth="1"/>
    <col min="12038" max="12038" width="19.5703125" style="2" customWidth="1"/>
    <col min="12039" max="12040" width="17.42578125" style="2" customWidth="1"/>
    <col min="12041" max="12041" width="19.5703125" style="2" customWidth="1"/>
    <col min="12042" max="12042" width="15.85546875" style="2" customWidth="1"/>
    <col min="12043" max="12043" width="14.5703125" style="2" customWidth="1"/>
    <col min="12044" max="12046" width="0" style="2" hidden="1" customWidth="1"/>
    <col min="12047" max="12289" width="8.7109375" style="2"/>
    <col min="12290" max="12290" width="17.28515625" style="2" customWidth="1"/>
    <col min="12291" max="12291" width="12.5703125" style="2" customWidth="1"/>
    <col min="12292" max="12292" width="13" style="2" customWidth="1"/>
    <col min="12293" max="12293" width="15.7109375" style="2" customWidth="1"/>
    <col min="12294" max="12294" width="19.5703125" style="2" customWidth="1"/>
    <col min="12295" max="12296" width="17.42578125" style="2" customWidth="1"/>
    <col min="12297" max="12297" width="19.5703125" style="2" customWidth="1"/>
    <col min="12298" max="12298" width="15.85546875" style="2" customWidth="1"/>
    <col min="12299" max="12299" width="14.5703125" style="2" customWidth="1"/>
    <col min="12300" max="12302" width="0" style="2" hidden="1" customWidth="1"/>
    <col min="12303" max="12545" width="8.7109375" style="2"/>
    <col min="12546" max="12546" width="17.28515625" style="2" customWidth="1"/>
    <col min="12547" max="12547" width="12.5703125" style="2" customWidth="1"/>
    <col min="12548" max="12548" width="13" style="2" customWidth="1"/>
    <col min="12549" max="12549" width="15.7109375" style="2" customWidth="1"/>
    <col min="12550" max="12550" width="19.5703125" style="2" customWidth="1"/>
    <col min="12551" max="12552" width="17.42578125" style="2" customWidth="1"/>
    <col min="12553" max="12553" width="19.5703125" style="2" customWidth="1"/>
    <col min="12554" max="12554" width="15.85546875" style="2" customWidth="1"/>
    <col min="12555" max="12555" width="14.5703125" style="2" customWidth="1"/>
    <col min="12556" max="12558" width="0" style="2" hidden="1" customWidth="1"/>
    <col min="12559" max="12801" width="8.7109375" style="2"/>
    <col min="12802" max="12802" width="17.28515625" style="2" customWidth="1"/>
    <col min="12803" max="12803" width="12.5703125" style="2" customWidth="1"/>
    <col min="12804" max="12804" width="13" style="2" customWidth="1"/>
    <col min="12805" max="12805" width="15.7109375" style="2" customWidth="1"/>
    <col min="12806" max="12806" width="19.5703125" style="2" customWidth="1"/>
    <col min="12807" max="12808" width="17.42578125" style="2" customWidth="1"/>
    <col min="12809" max="12809" width="19.5703125" style="2" customWidth="1"/>
    <col min="12810" max="12810" width="15.85546875" style="2" customWidth="1"/>
    <col min="12811" max="12811" width="14.5703125" style="2" customWidth="1"/>
    <col min="12812" max="12814" width="0" style="2" hidden="1" customWidth="1"/>
    <col min="12815" max="13057" width="8.7109375" style="2"/>
    <col min="13058" max="13058" width="17.28515625" style="2" customWidth="1"/>
    <col min="13059" max="13059" width="12.5703125" style="2" customWidth="1"/>
    <col min="13060" max="13060" width="13" style="2" customWidth="1"/>
    <col min="13061" max="13061" width="15.7109375" style="2" customWidth="1"/>
    <col min="13062" max="13062" width="19.5703125" style="2" customWidth="1"/>
    <col min="13063" max="13064" width="17.42578125" style="2" customWidth="1"/>
    <col min="13065" max="13065" width="19.5703125" style="2" customWidth="1"/>
    <col min="13066" max="13066" width="15.85546875" style="2" customWidth="1"/>
    <col min="13067" max="13067" width="14.5703125" style="2" customWidth="1"/>
    <col min="13068" max="13070" width="0" style="2" hidden="1" customWidth="1"/>
    <col min="13071" max="13313" width="8.7109375" style="2"/>
    <col min="13314" max="13314" width="17.28515625" style="2" customWidth="1"/>
    <col min="13315" max="13315" width="12.5703125" style="2" customWidth="1"/>
    <col min="13316" max="13316" width="13" style="2" customWidth="1"/>
    <col min="13317" max="13317" width="15.7109375" style="2" customWidth="1"/>
    <col min="13318" max="13318" width="19.5703125" style="2" customWidth="1"/>
    <col min="13319" max="13320" width="17.42578125" style="2" customWidth="1"/>
    <col min="13321" max="13321" width="19.5703125" style="2" customWidth="1"/>
    <col min="13322" max="13322" width="15.85546875" style="2" customWidth="1"/>
    <col min="13323" max="13323" width="14.5703125" style="2" customWidth="1"/>
    <col min="13324" max="13326" width="0" style="2" hidden="1" customWidth="1"/>
    <col min="13327" max="13569" width="8.7109375" style="2"/>
    <col min="13570" max="13570" width="17.28515625" style="2" customWidth="1"/>
    <col min="13571" max="13571" width="12.5703125" style="2" customWidth="1"/>
    <col min="13572" max="13572" width="13" style="2" customWidth="1"/>
    <col min="13573" max="13573" width="15.7109375" style="2" customWidth="1"/>
    <col min="13574" max="13574" width="19.5703125" style="2" customWidth="1"/>
    <col min="13575" max="13576" width="17.42578125" style="2" customWidth="1"/>
    <col min="13577" max="13577" width="19.5703125" style="2" customWidth="1"/>
    <col min="13578" max="13578" width="15.85546875" style="2" customWidth="1"/>
    <col min="13579" max="13579" width="14.5703125" style="2" customWidth="1"/>
    <col min="13580" max="13582" width="0" style="2" hidden="1" customWidth="1"/>
    <col min="13583" max="13825" width="8.7109375" style="2"/>
    <col min="13826" max="13826" width="17.28515625" style="2" customWidth="1"/>
    <col min="13827" max="13827" width="12.5703125" style="2" customWidth="1"/>
    <col min="13828" max="13828" width="13" style="2" customWidth="1"/>
    <col min="13829" max="13829" width="15.7109375" style="2" customWidth="1"/>
    <col min="13830" max="13830" width="19.5703125" style="2" customWidth="1"/>
    <col min="13831" max="13832" width="17.42578125" style="2" customWidth="1"/>
    <col min="13833" max="13833" width="19.5703125" style="2" customWidth="1"/>
    <col min="13834" max="13834" width="15.85546875" style="2" customWidth="1"/>
    <col min="13835" max="13835" width="14.5703125" style="2" customWidth="1"/>
    <col min="13836" max="13838" width="0" style="2" hidden="1" customWidth="1"/>
    <col min="13839" max="14081" width="8.7109375" style="2"/>
    <col min="14082" max="14082" width="17.28515625" style="2" customWidth="1"/>
    <col min="14083" max="14083" width="12.5703125" style="2" customWidth="1"/>
    <col min="14084" max="14084" width="13" style="2" customWidth="1"/>
    <col min="14085" max="14085" width="15.7109375" style="2" customWidth="1"/>
    <col min="14086" max="14086" width="19.5703125" style="2" customWidth="1"/>
    <col min="14087" max="14088" width="17.42578125" style="2" customWidth="1"/>
    <col min="14089" max="14089" width="19.5703125" style="2" customWidth="1"/>
    <col min="14090" max="14090" width="15.85546875" style="2" customWidth="1"/>
    <col min="14091" max="14091" width="14.5703125" style="2" customWidth="1"/>
    <col min="14092" max="14094" width="0" style="2" hidden="1" customWidth="1"/>
    <col min="14095" max="14337" width="8.7109375" style="2"/>
    <col min="14338" max="14338" width="17.28515625" style="2" customWidth="1"/>
    <col min="14339" max="14339" width="12.5703125" style="2" customWidth="1"/>
    <col min="14340" max="14340" width="13" style="2" customWidth="1"/>
    <col min="14341" max="14341" width="15.7109375" style="2" customWidth="1"/>
    <col min="14342" max="14342" width="19.5703125" style="2" customWidth="1"/>
    <col min="14343" max="14344" width="17.42578125" style="2" customWidth="1"/>
    <col min="14345" max="14345" width="19.5703125" style="2" customWidth="1"/>
    <col min="14346" max="14346" width="15.85546875" style="2" customWidth="1"/>
    <col min="14347" max="14347" width="14.5703125" style="2" customWidth="1"/>
    <col min="14348" max="14350" width="0" style="2" hidden="1" customWidth="1"/>
    <col min="14351" max="14593" width="8.7109375" style="2"/>
    <col min="14594" max="14594" width="17.28515625" style="2" customWidth="1"/>
    <col min="14595" max="14595" width="12.5703125" style="2" customWidth="1"/>
    <col min="14596" max="14596" width="13" style="2" customWidth="1"/>
    <col min="14597" max="14597" width="15.7109375" style="2" customWidth="1"/>
    <col min="14598" max="14598" width="19.5703125" style="2" customWidth="1"/>
    <col min="14599" max="14600" width="17.42578125" style="2" customWidth="1"/>
    <col min="14601" max="14601" width="19.5703125" style="2" customWidth="1"/>
    <col min="14602" max="14602" width="15.85546875" style="2" customWidth="1"/>
    <col min="14603" max="14603" width="14.5703125" style="2" customWidth="1"/>
    <col min="14604" max="14606" width="0" style="2" hidden="1" customWidth="1"/>
    <col min="14607" max="14849" width="8.7109375" style="2"/>
    <col min="14850" max="14850" width="17.28515625" style="2" customWidth="1"/>
    <col min="14851" max="14851" width="12.5703125" style="2" customWidth="1"/>
    <col min="14852" max="14852" width="13" style="2" customWidth="1"/>
    <col min="14853" max="14853" width="15.7109375" style="2" customWidth="1"/>
    <col min="14854" max="14854" width="19.5703125" style="2" customWidth="1"/>
    <col min="14855" max="14856" width="17.42578125" style="2" customWidth="1"/>
    <col min="14857" max="14857" width="19.5703125" style="2" customWidth="1"/>
    <col min="14858" max="14858" width="15.85546875" style="2" customWidth="1"/>
    <col min="14859" max="14859" width="14.5703125" style="2" customWidth="1"/>
    <col min="14860" max="14862" width="0" style="2" hidden="1" customWidth="1"/>
    <col min="14863" max="15105" width="8.7109375" style="2"/>
    <col min="15106" max="15106" width="17.28515625" style="2" customWidth="1"/>
    <col min="15107" max="15107" width="12.5703125" style="2" customWidth="1"/>
    <col min="15108" max="15108" width="13" style="2" customWidth="1"/>
    <col min="15109" max="15109" width="15.7109375" style="2" customWidth="1"/>
    <col min="15110" max="15110" width="19.5703125" style="2" customWidth="1"/>
    <col min="15111" max="15112" width="17.42578125" style="2" customWidth="1"/>
    <col min="15113" max="15113" width="19.5703125" style="2" customWidth="1"/>
    <col min="15114" max="15114" width="15.85546875" style="2" customWidth="1"/>
    <col min="15115" max="15115" width="14.5703125" style="2" customWidth="1"/>
    <col min="15116" max="15118" width="0" style="2" hidden="1" customWidth="1"/>
    <col min="15119" max="15361" width="8.7109375" style="2"/>
    <col min="15362" max="15362" width="17.28515625" style="2" customWidth="1"/>
    <col min="15363" max="15363" width="12.5703125" style="2" customWidth="1"/>
    <col min="15364" max="15364" width="13" style="2" customWidth="1"/>
    <col min="15365" max="15365" width="15.7109375" style="2" customWidth="1"/>
    <col min="15366" max="15366" width="19.5703125" style="2" customWidth="1"/>
    <col min="15367" max="15368" width="17.42578125" style="2" customWidth="1"/>
    <col min="15369" max="15369" width="19.5703125" style="2" customWidth="1"/>
    <col min="15370" max="15370" width="15.85546875" style="2" customWidth="1"/>
    <col min="15371" max="15371" width="14.5703125" style="2" customWidth="1"/>
    <col min="15372" max="15374" width="0" style="2" hidden="1" customWidth="1"/>
    <col min="15375" max="15617" width="8.7109375" style="2"/>
    <col min="15618" max="15618" width="17.28515625" style="2" customWidth="1"/>
    <col min="15619" max="15619" width="12.5703125" style="2" customWidth="1"/>
    <col min="15620" max="15620" width="13" style="2" customWidth="1"/>
    <col min="15621" max="15621" width="15.7109375" style="2" customWidth="1"/>
    <col min="15622" max="15622" width="19.5703125" style="2" customWidth="1"/>
    <col min="15623" max="15624" width="17.42578125" style="2" customWidth="1"/>
    <col min="15625" max="15625" width="19.5703125" style="2" customWidth="1"/>
    <col min="15626" max="15626" width="15.85546875" style="2" customWidth="1"/>
    <col min="15627" max="15627" width="14.5703125" style="2" customWidth="1"/>
    <col min="15628" max="15630" width="0" style="2" hidden="1" customWidth="1"/>
    <col min="15631" max="15873" width="8.7109375" style="2"/>
    <col min="15874" max="15874" width="17.28515625" style="2" customWidth="1"/>
    <col min="15875" max="15875" width="12.5703125" style="2" customWidth="1"/>
    <col min="15876" max="15876" width="13" style="2" customWidth="1"/>
    <col min="15877" max="15877" width="15.7109375" style="2" customWidth="1"/>
    <col min="15878" max="15878" width="19.5703125" style="2" customWidth="1"/>
    <col min="15879" max="15880" width="17.42578125" style="2" customWidth="1"/>
    <col min="15881" max="15881" width="19.5703125" style="2" customWidth="1"/>
    <col min="15882" max="15882" width="15.85546875" style="2" customWidth="1"/>
    <col min="15883" max="15883" width="14.5703125" style="2" customWidth="1"/>
    <col min="15884" max="15886" width="0" style="2" hidden="1" customWidth="1"/>
    <col min="15887" max="16129" width="8.7109375" style="2"/>
    <col min="16130" max="16130" width="17.28515625" style="2" customWidth="1"/>
    <col min="16131" max="16131" width="12.5703125" style="2" customWidth="1"/>
    <col min="16132" max="16132" width="13" style="2" customWidth="1"/>
    <col min="16133" max="16133" width="15.7109375" style="2" customWidth="1"/>
    <col min="16134" max="16134" width="19.5703125" style="2" customWidth="1"/>
    <col min="16135" max="16136" width="17.42578125" style="2" customWidth="1"/>
    <col min="16137" max="16137" width="19.5703125" style="2" customWidth="1"/>
    <col min="16138" max="16138" width="15.85546875" style="2" customWidth="1"/>
    <col min="16139" max="16139" width="14.5703125" style="2" customWidth="1"/>
    <col min="16140" max="16142" width="0" style="2" hidden="1" customWidth="1"/>
    <col min="16143" max="16384" width="8.7109375" style="2"/>
  </cols>
  <sheetData>
    <row r="2" spans="1:17" ht="21">
      <c r="A2" s="1" t="s">
        <v>0</v>
      </c>
    </row>
    <row r="3" spans="1:17">
      <c r="A3" s="3" t="str">
        <f>'[18]Air Bawah Tanah'!A3</f>
        <v>Bulan : Oktober 2022</v>
      </c>
    </row>
    <row r="4" spans="1:17">
      <c r="L4" s="2" t="s">
        <v>1</v>
      </c>
      <c r="M4" s="2" t="s">
        <v>2</v>
      </c>
    </row>
    <row r="5" spans="1:17" ht="32.25" customHeight="1">
      <c r="A5" s="5" t="s">
        <v>3</v>
      </c>
      <c r="B5" s="5" t="s">
        <v>4</v>
      </c>
      <c r="C5" s="5" t="s">
        <v>5</v>
      </c>
      <c r="D5" s="5" t="s">
        <v>25</v>
      </c>
      <c r="E5" s="6" t="s">
        <v>6</v>
      </c>
      <c r="F5" s="5" t="s">
        <v>7</v>
      </c>
      <c r="G5" s="68" t="s">
        <v>8</v>
      </c>
      <c r="H5" s="9" t="s">
        <v>24</v>
      </c>
      <c r="I5" s="10" t="s">
        <v>10</v>
      </c>
      <c r="J5" s="6" t="s">
        <v>11</v>
      </c>
      <c r="L5" s="11">
        <v>3400</v>
      </c>
      <c r="M5" s="11">
        <v>12000</v>
      </c>
    </row>
    <row r="6" spans="1:17" s="62" customFormat="1" ht="24.95" customHeight="1">
      <c r="A6" s="282" t="s">
        <v>17</v>
      </c>
      <c r="B6" s="99">
        <v>6.9483870967741916</v>
      </c>
      <c r="C6" s="289">
        <v>14.96774193548387</v>
      </c>
      <c r="D6" s="115">
        <f>E6*1000/2678400</f>
        <v>9.6682049841935118</v>
      </c>
      <c r="E6" s="290">
        <v>25895.320229663899</v>
      </c>
      <c r="F6" s="102"/>
      <c r="G6" s="103"/>
      <c r="H6" s="103"/>
      <c r="I6" s="286">
        <f>(F6*3500)+(G6*13000)+(H6*18000)</f>
        <v>0</v>
      </c>
      <c r="J6" s="281">
        <f>I6/E6</f>
        <v>0</v>
      </c>
      <c r="K6" s="59"/>
      <c r="L6" s="60">
        <f>F6*$L$5</f>
        <v>0</v>
      </c>
      <c r="M6" s="60">
        <f>G6*$M$5</f>
        <v>0</v>
      </c>
      <c r="N6" s="60">
        <f>L6+M6</f>
        <v>0</v>
      </c>
      <c r="P6" s="59"/>
      <c r="Q6" s="59"/>
    </row>
    <row r="7" spans="1:17" s="62" customFormat="1" ht="24.95" customHeight="1">
      <c r="A7" s="282" t="s">
        <v>19</v>
      </c>
      <c r="B7" s="99">
        <v>7.3322580645161306</v>
      </c>
      <c r="C7" s="289">
        <v>24.574193548387097</v>
      </c>
      <c r="D7" s="115">
        <f t="shared" ref="D7:D9" si="0">E7*1000/2678400</f>
        <v>17.059573153256796</v>
      </c>
      <c r="E7" s="291">
        <v>45692.360733683003</v>
      </c>
      <c r="F7" s="102"/>
      <c r="G7" s="285"/>
      <c r="H7" s="285"/>
      <c r="I7" s="286">
        <f>(F7*3500)+(G7*13000)+(H7*18000)</f>
        <v>0</v>
      </c>
      <c r="J7" s="281">
        <f>I7/E7</f>
        <v>0</v>
      </c>
      <c r="K7" s="59"/>
      <c r="L7" s="60">
        <f>F7*$L$5</f>
        <v>0</v>
      </c>
      <c r="M7" s="66"/>
      <c r="N7" s="60"/>
      <c r="P7" s="59"/>
      <c r="Q7" s="59"/>
    </row>
    <row r="8" spans="1:17" s="62" customFormat="1" ht="24.95" customHeight="1">
      <c r="A8" s="282" t="s">
        <v>20</v>
      </c>
      <c r="B8" s="99">
        <v>7.3352150537634424</v>
      </c>
      <c r="C8" s="292">
        <v>13.580645161290322</v>
      </c>
      <c r="D8" s="115">
        <f t="shared" si="0"/>
        <v>37.654518577123277</v>
      </c>
      <c r="E8" s="291">
        <v>100853.862556967</v>
      </c>
      <c r="F8" s="102">
        <v>4500</v>
      </c>
      <c r="G8" s="285">
        <v>0</v>
      </c>
      <c r="H8" s="285">
        <v>1775</v>
      </c>
      <c r="I8" s="286">
        <f>(F8*3500)+(G8*13000)+(H8*18000)</f>
        <v>47700000</v>
      </c>
      <c r="J8" s="281">
        <f>I8/E8</f>
        <v>472.96155834444914</v>
      </c>
      <c r="K8" s="59"/>
      <c r="L8" s="60">
        <f>F8*$L$5</f>
        <v>15300000</v>
      </c>
      <c r="M8" s="66"/>
      <c r="N8" s="60"/>
      <c r="P8" s="59"/>
      <c r="Q8" s="59"/>
    </row>
    <row r="9" spans="1:17" s="62" customFormat="1" ht="24.95" customHeight="1">
      <c r="A9" s="282" t="s">
        <v>21</v>
      </c>
      <c r="B9" s="99">
        <v>6.7602150537634431</v>
      </c>
      <c r="C9" s="289">
        <v>24.806451612903224</v>
      </c>
      <c r="D9" s="115">
        <f t="shared" si="0"/>
        <v>54.42276373341025</v>
      </c>
      <c r="E9" s="291">
        <v>145765.93038356601</v>
      </c>
      <c r="F9" s="102">
        <v>8425</v>
      </c>
      <c r="G9" s="285">
        <v>0</v>
      </c>
      <c r="H9" s="285">
        <v>9700</v>
      </c>
      <c r="I9" s="286">
        <f>(F9*3500)+(G9*13000)+(H9*18000)</f>
        <v>204087500</v>
      </c>
      <c r="J9" s="281">
        <f>I9/E9</f>
        <v>1400.1042593627167</v>
      </c>
      <c r="K9" s="59"/>
      <c r="L9" s="60"/>
      <c r="M9" s="66"/>
      <c r="N9" s="60"/>
      <c r="P9" s="59"/>
      <c r="Q9" s="59"/>
    </row>
    <row r="10" spans="1:17" ht="24.95" customHeight="1">
      <c r="A10" s="36" t="s">
        <v>22</v>
      </c>
      <c r="B10" s="37">
        <f>AVERAGE(B6:B9)</f>
        <v>7.0940188172043017</v>
      </c>
      <c r="C10" s="37">
        <f>AVERAGE(C6:C9)</f>
        <v>19.482258064516127</v>
      </c>
      <c r="D10" s="37">
        <f t="shared" ref="D10:I10" si="1">SUM(D6:D9)</f>
        <v>118.80506044798383</v>
      </c>
      <c r="E10" s="39">
        <f t="shared" si="1"/>
        <v>318207.47390387993</v>
      </c>
      <c r="F10" s="39">
        <f t="shared" si="1"/>
        <v>12925</v>
      </c>
      <c r="G10" s="39">
        <f t="shared" si="1"/>
        <v>0</v>
      </c>
      <c r="H10" s="39">
        <f t="shared" si="1"/>
        <v>11475</v>
      </c>
      <c r="I10" s="39">
        <f t="shared" si="1"/>
        <v>251787500</v>
      </c>
      <c r="J10" s="77">
        <f>I10/E10</f>
        <v>791.26834109514584</v>
      </c>
    </row>
    <row r="11" spans="1:17">
      <c r="N11" s="42"/>
    </row>
  </sheetData>
  <sheetProtection selectLockedCells="1" selectUnlockedCells="1"/>
  <pageMargins left="0.7" right="0.7" top="0.75" bottom="0.75" header="0.51180555555555551" footer="0.51180555555555551"/>
  <pageSetup firstPageNumber="0" orientation="portrait" horizontalDpi="300" verticalDpi="300" r:id="rId1"/>
  <headerFooter alignWithMargins="0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2:Q15"/>
  <sheetViews>
    <sheetView zoomScale="85" zoomScaleNormal="85" workbookViewId="0">
      <selection activeCell="D7" sqref="D7"/>
    </sheetView>
  </sheetViews>
  <sheetFormatPr defaultRowHeight="15"/>
  <cols>
    <col min="1" max="1" width="17.28515625" style="2" customWidth="1"/>
    <col min="2" max="2" width="12.5703125" style="2" customWidth="1"/>
    <col min="3" max="3" width="13" style="2" customWidth="1"/>
    <col min="4" max="4" width="18" style="2" bestFit="1" customWidth="1"/>
    <col min="5" max="5" width="15.7109375" style="2" customWidth="1"/>
    <col min="6" max="6" width="19.5703125" style="2" customWidth="1"/>
    <col min="7" max="8" width="17.42578125" style="2" customWidth="1"/>
    <col min="9" max="9" width="19.5703125" style="2" customWidth="1"/>
    <col min="10" max="10" width="15.85546875" style="2" customWidth="1"/>
    <col min="11" max="11" width="14.5703125" style="2" customWidth="1"/>
    <col min="12" max="14" width="0" style="2" hidden="1" customWidth="1"/>
    <col min="15" max="257" width="8.7109375" style="2"/>
    <col min="258" max="258" width="17.28515625" style="2" customWidth="1"/>
    <col min="259" max="259" width="12.5703125" style="2" customWidth="1"/>
    <col min="260" max="260" width="13" style="2" customWidth="1"/>
    <col min="261" max="261" width="15.7109375" style="2" customWidth="1"/>
    <col min="262" max="262" width="19.5703125" style="2" customWidth="1"/>
    <col min="263" max="264" width="17.42578125" style="2" customWidth="1"/>
    <col min="265" max="265" width="19.5703125" style="2" customWidth="1"/>
    <col min="266" max="266" width="15.85546875" style="2" customWidth="1"/>
    <col min="267" max="267" width="14.5703125" style="2" customWidth="1"/>
    <col min="268" max="270" width="0" style="2" hidden="1" customWidth="1"/>
    <col min="271" max="513" width="8.7109375" style="2"/>
    <col min="514" max="514" width="17.28515625" style="2" customWidth="1"/>
    <col min="515" max="515" width="12.5703125" style="2" customWidth="1"/>
    <col min="516" max="516" width="13" style="2" customWidth="1"/>
    <col min="517" max="517" width="15.7109375" style="2" customWidth="1"/>
    <col min="518" max="518" width="19.5703125" style="2" customWidth="1"/>
    <col min="519" max="520" width="17.42578125" style="2" customWidth="1"/>
    <col min="521" max="521" width="19.5703125" style="2" customWidth="1"/>
    <col min="522" max="522" width="15.85546875" style="2" customWidth="1"/>
    <col min="523" max="523" width="14.5703125" style="2" customWidth="1"/>
    <col min="524" max="526" width="0" style="2" hidden="1" customWidth="1"/>
    <col min="527" max="769" width="8.7109375" style="2"/>
    <col min="770" max="770" width="17.28515625" style="2" customWidth="1"/>
    <col min="771" max="771" width="12.5703125" style="2" customWidth="1"/>
    <col min="772" max="772" width="13" style="2" customWidth="1"/>
    <col min="773" max="773" width="15.7109375" style="2" customWidth="1"/>
    <col min="774" max="774" width="19.5703125" style="2" customWidth="1"/>
    <col min="775" max="776" width="17.42578125" style="2" customWidth="1"/>
    <col min="777" max="777" width="19.5703125" style="2" customWidth="1"/>
    <col min="778" max="778" width="15.85546875" style="2" customWidth="1"/>
    <col min="779" max="779" width="14.5703125" style="2" customWidth="1"/>
    <col min="780" max="782" width="0" style="2" hidden="1" customWidth="1"/>
    <col min="783" max="1025" width="8.7109375" style="2"/>
    <col min="1026" max="1026" width="17.28515625" style="2" customWidth="1"/>
    <col min="1027" max="1027" width="12.5703125" style="2" customWidth="1"/>
    <col min="1028" max="1028" width="13" style="2" customWidth="1"/>
    <col min="1029" max="1029" width="15.7109375" style="2" customWidth="1"/>
    <col min="1030" max="1030" width="19.5703125" style="2" customWidth="1"/>
    <col min="1031" max="1032" width="17.42578125" style="2" customWidth="1"/>
    <col min="1033" max="1033" width="19.5703125" style="2" customWidth="1"/>
    <col min="1034" max="1034" width="15.85546875" style="2" customWidth="1"/>
    <col min="1035" max="1035" width="14.5703125" style="2" customWidth="1"/>
    <col min="1036" max="1038" width="0" style="2" hidden="1" customWidth="1"/>
    <col min="1039" max="1281" width="8.7109375" style="2"/>
    <col min="1282" max="1282" width="17.28515625" style="2" customWidth="1"/>
    <col min="1283" max="1283" width="12.5703125" style="2" customWidth="1"/>
    <col min="1284" max="1284" width="13" style="2" customWidth="1"/>
    <col min="1285" max="1285" width="15.7109375" style="2" customWidth="1"/>
    <col min="1286" max="1286" width="19.5703125" style="2" customWidth="1"/>
    <col min="1287" max="1288" width="17.42578125" style="2" customWidth="1"/>
    <col min="1289" max="1289" width="19.5703125" style="2" customWidth="1"/>
    <col min="1290" max="1290" width="15.85546875" style="2" customWidth="1"/>
    <col min="1291" max="1291" width="14.5703125" style="2" customWidth="1"/>
    <col min="1292" max="1294" width="0" style="2" hidden="1" customWidth="1"/>
    <col min="1295" max="1537" width="8.7109375" style="2"/>
    <col min="1538" max="1538" width="17.28515625" style="2" customWidth="1"/>
    <col min="1539" max="1539" width="12.5703125" style="2" customWidth="1"/>
    <col min="1540" max="1540" width="13" style="2" customWidth="1"/>
    <col min="1541" max="1541" width="15.7109375" style="2" customWidth="1"/>
    <col min="1542" max="1542" width="19.5703125" style="2" customWidth="1"/>
    <col min="1543" max="1544" width="17.42578125" style="2" customWidth="1"/>
    <col min="1545" max="1545" width="19.5703125" style="2" customWidth="1"/>
    <col min="1546" max="1546" width="15.85546875" style="2" customWidth="1"/>
    <col min="1547" max="1547" width="14.5703125" style="2" customWidth="1"/>
    <col min="1548" max="1550" width="0" style="2" hidden="1" customWidth="1"/>
    <col min="1551" max="1793" width="8.7109375" style="2"/>
    <col min="1794" max="1794" width="17.28515625" style="2" customWidth="1"/>
    <col min="1795" max="1795" width="12.5703125" style="2" customWidth="1"/>
    <col min="1796" max="1796" width="13" style="2" customWidth="1"/>
    <col min="1797" max="1797" width="15.7109375" style="2" customWidth="1"/>
    <col min="1798" max="1798" width="19.5703125" style="2" customWidth="1"/>
    <col min="1799" max="1800" width="17.42578125" style="2" customWidth="1"/>
    <col min="1801" max="1801" width="19.5703125" style="2" customWidth="1"/>
    <col min="1802" max="1802" width="15.85546875" style="2" customWidth="1"/>
    <col min="1803" max="1803" width="14.5703125" style="2" customWidth="1"/>
    <col min="1804" max="1806" width="0" style="2" hidden="1" customWidth="1"/>
    <col min="1807" max="2049" width="8.7109375" style="2"/>
    <col min="2050" max="2050" width="17.28515625" style="2" customWidth="1"/>
    <col min="2051" max="2051" width="12.5703125" style="2" customWidth="1"/>
    <col min="2052" max="2052" width="13" style="2" customWidth="1"/>
    <col min="2053" max="2053" width="15.7109375" style="2" customWidth="1"/>
    <col min="2054" max="2054" width="19.5703125" style="2" customWidth="1"/>
    <col min="2055" max="2056" width="17.42578125" style="2" customWidth="1"/>
    <col min="2057" max="2057" width="19.5703125" style="2" customWidth="1"/>
    <col min="2058" max="2058" width="15.85546875" style="2" customWidth="1"/>
    <col min="2059" max="2059" width="14.5703125" style="2" customWidth="1"/>
    <col min="2060" max="2062" width="0" style="2" hidden="1" customWidth="1"/>
    <col min="2063" max="2305" width="8.7109375" style="2"/>
    <col min="2306" max="2306" width="17.28515625" style="2" customWidth="1"/>
    <col min="2307" max="2307" width="12.5703125" style="2" customWidth="1"/>
    <col min="2308" max="2308" width="13" style="2" customWidth="1"/>
    <col min="2309" max="2309" width="15.7109375" style="2" customWidth="1"/>
    <col min="2310" max="2310" width="19.5703125" style="2" customWidth="1"/>
    <col min="2311" max="2312" width="17.42578125" style="2" customWidth="1"/>
    <col min="2313" max="2313" width="19.5703125" style="2" customWidth="1"/>
    <col min="2314" max="2314" width="15.85546875" style="2" customWidth="1"/>
    <col min="2315" max="2315" width="14.5703125" style="2" customWidth="1"/>
    <col min="2316" max="2318" width="0" style="2" hidden="1" customWidth="1"/>
    <col min="2319" max="2561" width="8.7109375" style="2"/>
    <col min="2562" max="2562" width="17.28515625" style="2" customWidth="1"/>
    <col min="2563" max="2563" width="12.5703125" style="2" customWidth="1"/>
    <col min="2564" max="2564" width="13" style="2" customWidth="1"/>
    <col min="2565" max="2565" width="15.7109375" style="2" customWidth="1"/>
    <col min="2566" max="2566" width="19.5703125" style="2" customWidth="1"/>
    <col min="2567" max="2568" width="17.42578125" style="2" customWidth="1"/>
    <col min="2569" max="2569" width="19.5703125" style="2" customWidth="1"/>
    <col min="2570" max="2570" width="15.85546875" style="2" customWidth="1"/>
    <col min="2571" max="2571" width="14.5703125" style="2" customWidth="1"/>
    <col min="2572" max="2574" width="0" style="2" hidden="1" customWidth="1"/>
    <col min="2575" max="2817" width="8.7109375" style="2"/>
    <col min="2818" max="2818" width="17.28515625" style="2" customWidth="1"/>
    <col min="2819" max="2819" width="12.5703125" style="2" customWidth="1"/>
    <col min="2820" max="2820" width="13" style="2" customWidth="1"/>
    <col min="2821" max="2821" width="15.7109375" style="2" customWidth="1"/>
    <col min="2822" max="2822" width="19.5703125" style="2" customWidth="1"/>
    <col min="2823" max="2824" width="17.42578125" style="2" customWidth="1"/>
    <col min="2825" max="2825" width="19.5703125" style="2" customWidth="1"/>
    <col min="2826" max="2826" width="15.85546875" style="2" customWidth="1"/>
    <col min="2827" max="2827" width="14.5703125" style="2" customWidth="1"/>
    <col min="2828" max="2830" width="0" style="2" hidden="1" customWidth="1"/>
    <col min="2831" max="3073" width="8.7109375" style="2"/>
    <col min="3074" max="3074" width="17.28515625" style="2" customWidth="1"/>
    <col min="3075" max="3075" width="12.5703125" style="2" customWidth="1"/>
    <col min="3076" max="3076" width="13" style="2" customWidth="1"/>
    <col min="3077" max="3077" width="15.7109375" style="2" customWidth="1"/>
    <col min="3078" max="3078" width="19.5703125" style="2" customWidth="1"/>
    <col min="3079" max="3080" width="17.42578125" style="2" customWidth="1"/>
    <col min="3081" max="3081" width="19.5703125" style="2" customWidth="1"/>
    <col min="3082" max="3082" width="15.85546875" style="2" customWidth="1"/>
    <col min="3083" max="3083" width="14.5703125" style="2" customWidth="1"/>
    <col min="3084" max="3086" width="0" style="2" hidden="1" customWidth="1"/>
    <col min="3087" max="3329" width="8.7109375" style="2"/>
    <col min="3330" max="3330" width="17.28515625" style="2" customWidth="1"/>
    <col min="3331" max="3331" width="12.5703125" style="2" customWidth="1"/>
    <col min="3332" max="3332" width="13" style="2" customWidth="1"/>
    <col min="3333" max="3333" width="15.7109375" style="2" customWidth="1"/>
    <col min="3334" max="3334" width="19.5703125" style="2" customWidth="1"/>
    <col min="3335" max="3336" width="17.42578125" style="2" customWidth="1"/>
    <col min="3337" max="3337" width="19.5703125" style="2" customWidth="1"/>
    <col min="3338" max="3338" width="15.85546875" style="2" customWidth="1"/>
    <col min="3339" max="3339" width="14.5703125" style="2" customWidth="1"/>
    <col min="3340" max="3342" width="0" style="2" hidden="1" customWidth="1"/>
    <col min="3343" max="3585" width="8.7109375" style="2"/>
    <col min="3586" max="3586" width="17.28515625" style="2" customWidth="1"/>
    <col min="3587" max="3587" width="12.5703125" style="2" customWidth="1"/>
    <col min="3588" max="3588" width="13" style="2" customWidth="1"/>
    <col min="3589" max="3589" width="15.7109375" style="2" customWidth="1"/>
    <col min="3590" max="3590" width="19.5703125" style="2" customWidth="1"/>
    <col min="3591" max="3592" width="17.42578125" style="2" customWidth="1"/>
    <col min="3593" max="3593" width="19.5703125" style="2" customWidth="1"/>
    <col min="3594" max="3594" width="15.85546875" style="2" customWidth="1"/>
    <col min="3595" max="3595" width="14.5703125" style="2" customWidth="1"/>
    <col min="3596" max="3598" width="0" style="2" hidden="1" customWidth="1"/>
    <col min="3599" max="3841" width="8.7109375" style="2"/>
    <col min="3842" max="3842" width="17.28515625" style="2" customWidth="1"/>
    <col min="3843" max="3843" width="12.5703125" style="2" customWidth="1"/>
    <col min="3844" max="3844" width="13" style="2" customWidth="1"/>
    <col min="3845" max="3845" width="15.7109375" style="2" customWidth="1"/>
    <col min="3846" max="3846" width="19.5703125" style="2" customWidth="1"/>
    <col min="3847" max="3848" width="17.42578125" style="2" customWidth="1"/>
    <col min="3849" max="3849" width="19.5703125" style="2" customWidth="1"/>
    <col min="3850" max="3850" width="15.85546875" style="2" customWidth="1"/>
    <col min="3851" max="3851" width="14.5703125" style="2" customWidth="1"/>
    <col min="3852" max="3854" width="0" style="2" hidden="1" customWidth="1"/>
    <col min="3855" max="4097" width="8.7109375" style="2"/>
    <col min="4098" max="4098" width="17.28515625" style="2" customWidth="1"/>
    <col min="4099" max="4099" width="12.5703125" style="2" customWidth="1"/>
    <col min="4100" max="4100" width="13" style="2" customWidth="1"/>
    <col min="4101" max="4101" width="15.7109375" style="2" customWidth="1"/>
    <col min="4102" max="4102" width="19.5703125" style="2" customWidth="1"/>
    <col min="4103" max="4104" width="17.42578125" style="2" customWidth="1"/>
    <col min="4105" max="4105" width="19.5703125" style="2" customWidth="1"/>
    <col min="4106" max="4106" width="15.85546875" style="2" customWidth="1"/>
    <col min="4107" max="4107" width="14.5703125" style="2" customWidth="1"/>
    <col min="4108" max="4110" width="0" style="2" hidden="1" customWidth="1"/>
    <col min="4111" max="4353" width="8.7109375" style="2"/>
    <col min="4354" max="4354" width="17.28515625" style="2" customWidth="1"/>
    <col min="4355" max="4355" width="12.5703125" style="2" customWidth="1"/>
    <col min="4356" max="4356" width="13" style="2" customWidth="1"/>
    <col min="4357" max="4357" width="15.7109375" style="2" customWidth="1"/>
    <col min="4358" max="4358" width="19.5703125" style="2" customWidth="1"/>
    <col min="4359" max="4360" width="17.42578125" style="2" customWidth="1"/>
    <col min="4361" max="4361" width="19.5703125" style="2" customWidth="1"/>
    <col min="4362" max="4362" width="15.85546875" style="2" customWidth="1"/>
    <col min="4363" max="4363" width="14.5703125" style="2" customWidth="1"/>
    <col min="4364" max="4366" width="0" style="2" hidden="1" customWidth="1"/>
    <col min="4367" max="4609" width="8.7109375" style="2"/>
    <col min="4610" max="4610" width="17.28515625" style="2" customWidth="1"/>
    <col min="4611" max="4611" width="12.5703125" style="2" customWidth="1"/>
    <col min="4612" max="4612" width="13" style="2" customWidth="1"/>
    <col min="4613" max="4613" width="15.7109375" style="2" customWidth="1"/>
    <col min="4614" max="4614" width="19.5703125" style="2" customWidth="1"/>
    <col min="4615" max="4616" width="17.42578125" style="2" customWidth="1"/>
    <col min="4617" max="4617" width="19.5703125" style="2" customWidth="1"/>
    <col min="4618" max="4618" width="15.85546875" style="2" customWidth="1"/>
    <col min="4619" max="4619" width="14.5703125" style="2" customWidth="1"/>
    <col min="4620" max="4622" width="0" style="2" hidden="1" customWidth="1"/>
    <col min="4623" max="4865" width="8.7109375" style="2"/>
    <col min="4866" max="4866" width="17.28515625" style="2" customWidth="1"/>
    <col min="4867" max="4867" width="12.5703125" style="2" customWidth="1"/>
    <col min="4868" max="4868" width="13" style="2" customWidth="1"/>
    <col min="4869" max="4869" width="15.7109375" style="2" customWidth="1"/>
    <col min="4870" max="4870" width="19.5703125" style="2" customWidth="1"/>
    <col min="4871" max="4872" width="17.42578125" style="2" customWidth="1"/>
    <col min="4873" max="4873" width="19.5703125" style="2" customWidth="1"/>
    <col min="4874" max="4874" width="15.85546875" style="2" customWidth="1"/>
    <col min="4875" max="4875" width="14.5703125" style="2" customWidth="1"/>
    <col min="4876" max="4878" width="0" style="2" hidden="1" customWidth="1"/>
    <col min="4879" max="5121" width="8.7109375" style="2"/>
    <col min="5122" max="5122" width="17.28515625" style="2" customWidth="1"/>
    <col min="5123" max="5123" width="12.5703125" style="2" customWidth="1"/>
    <col min="5124" max="5124" width="13" style="2" customWidth="1"/>
    <col min="5125" max="5125" width="15.7109375" style="2" customWidth="1"/>
    <col min="5126" max="5126" width="19.5703125" style="2" customWidth="1"/>
    <col min="5127" max="5128" width="17.42578125" style="2" customWidth="1"/>
    <col min="5129" max="5129" width="19.5703125" style="2" customWidth="1"/>
    <col min="5130" max="5130" width="15.85546875" style="2" customWidth="1"/>
    <col min="5131" max="5131" width="14.5703125" style="2" customWidth="1"/>
    <col min="5132" max="5134" width="0" style="2" hidden="1" customWidth="1"/>
    <col min="5135" max="5377" width="8.7109375" style="2"/>
    <col min="5378" max="5378" width="17.28515625" style="2" customWidth="1"/>
    <col min="5379" max="5379" width="12.5703125" style="2" customWidth="1"/>
    <col min="5380" max="5380" width="13" style="2" customWidth="1"/>
    <col min="5381" max="5381" width="15.7109375" style="2" customWidth="1"/>
    <col min="5382" max="5382" width="19.5703125" style="2" customWidth="1"/>
    <col min="5383" max="5384" width="17.42578125" style="2" customWidth="1"/>
    <col min="5385" max="5385" width="19.5703125" style="2" customWidth="1"/>
    <col min="5386" max="5386" width="15.85546875" style="2" customWidth="1"/>
    <col min="5387" max="5387" width="14.5703125" style="2" customWidth="1"/>
    <col min="5388" max="5390" width="0" style="2" hidden="1" customWidth="1"/>
    <col min="5391" max="5633" width="8.7109375" style="2"/>
    <col min="5634" max="5634" width="17.28515625" style="2" customWidth="1"/>
    <col min="5635" max="5635" width="12.5703125" style="2" customWidth="1"/>
    <col min="5636" max="5636" width="13" style="2" customWidth="1"/>
    <col min="5637" max="5637" width="15.7109375" style="2" customWidth="1"/>
    <col min="5638" max="5638" width="19.5703125" style="2" customWidth="1"/>
    <col min="5639" max="5640" width="17.42578125" style="2" customWidth="1"/>
    <col min="5641" max="5641" width="19.5703125" style="2" customWidth="1"/>
    <col min="5642" max="5642" width="15.85546875" style="2" customWidth="1"/>
    <col min="5643" max="5643" width="14.5703125" style="2" customWidth="1"/>
    <col min="5644" max="5646" width="0" style="2" hidden="1" customWidth="1"/>
    <col min="5647" max="5889" width="8.7109375" style="2"/>
    <col min="5890" max="5890" width="17.28515625" style="2" customWidth="1"/>
    <col min="5891" max="5891" width="12.5703125" style="2" customWidth="1"/>
    <col min="5892" max="5892" width="13" style="2" customWidth="1"/>
    <col min="5893" max="5893" width="15.7109375" style="2" customWidth="1"/>
    <col min="5894" max="5894" width="19.5703125" style="2" customWidth="1"/>
    <col min="5895" max="5896" width="17.42578125" style="2" customWidth="1"/>
    <col min="5897" max="5897" width="19.5703125" style="2" customWidth="1"/>
    <col min="5898" max="5898" width="15.85546875" style="2" customWidth="1"/>
    <col min="5899" max="5899" width="14.5703125" style="2" customWidth="1"/>
    <col min="5900" max="5902" width="0" style="2" hidden="1" customWidth="1"/>
    <col min="5903" max="6145" width="8.7109375" style="2"/>
    <col min="6146" max="6146" width="17.28515625" style="2" customWidth="1"/>
    <col min="6147" max="6147" width="12.5703125" style="2" customWidth="1"/>
    <col min="6148" max="6148" width="13" style="2" customWidth="1"/>
    <col min="6149" max="6149" width="15.7109375" style="2" customWidth="1"/>
    <col min="6150" max="6150" width="19.5703125" style="2" customWidth="1"/>
    <col min="6151" max="6152" width="17.42578125" style="2" customWidth="1"/>
    <col min="6153" max="6153" width="19.5703125" style="2" customWidth="1"/>
    <col min="6154" max="6154" width="15.85546875" style="2" customWidth="1"/>
    <col min="6155" max="6155" width="14.5703125" style="2" customWidth="1"/>
    <col min="6156" max="6158" width="0" style="2" hidden="1" customWidth="1"/>
    <col min="6159" max="6401" width="8.7109375" style="2"/>
    <col min="6402" max="6402" width="17.28515625" style="2" customWidth="1"/>
    <col min="6403" max="6403" width="12.5703125" style="2" customWidth="1"/>
    <col min="6404" max="6404" width="13" style="2" customWidth="1"/>
    <col min="6405" max="6405" width="15.7109375" style="2" customWidth="1"/>
    <col min="6406" max="6406" width="19.5703125" style="2" customWidth="1"/>
    <col min="6407" max="6408" width="17.42578125" style="2" customWidth="1"/>
    <col min="6409" max="6409" width="19.5703125" style="2" customWidth="1"/>
    <col min="6410" max="6410" width="15.85546875" style="2" customWidth="1"/>
    <col min="6411" max="6411" width="14.5703125" style="2" customWidth="1"/>
    <col min="6412" max="6414" width="0" style="2" hidden="1" customWidth="1"/>
    <col min="6415" max="6657" width="8.7109375" style="2"/>
    <col min="6658" max="6658" width="17.28515625" style="2" customWidth="1"/>
    <col min="6659" max="6659" width="12.5703125" style="2" customWidth="1"/>
    <col min="6660" max="6660" width="13" style="2" customWidth="1"/>
    <col min="6661" max="6661" width="15.7109375" style="2" customWidth="1"/>
    <col min="6662" max="6662" width="19.5703125" style="2" customWidth="1"/>
    <col min="6663" max="6664" width="17.42578125" style="2" customWidth="1"/>
    <col min="6665" max="6665" width="19.5703125" style="2" customWidth="1"/>
    <col min="6666" max="6666" width="15.85546875" style="2" customWidth="1"/>
    <col min="6667" max="6667" width="14.5703125" style="2" customWidth="1"/>
    <col min="6668" max="6670" width="0" style="2" hidden="1" customWidth="1"/>
    <col min="6671" max="6913" width="8.7109375" style="2"/>
    <col min="6914" max="6914" width="17.28515625" style="2" customWidth="1"/>
    <col min="6915" max="6915" width="12.5703125" style="2" customWidth="1"/>
    <col min="6916" max="6916" width="13" style="2" customWidth="1"/>
    <col min="6917" max="6917" width="15.7109375" style="2" customWidth="1"/>
    <col min="6918" max="6918" width="19.5703125" style="2" customWidth="1"/>
    <col min="6919" max="6920" width="17.42578125" style="2" customWidth="1"/>
    <col min="6921" max="6921" width="19.5703125" style="2" customWidth="1"/>
    <col min="6922" max="6922" width="15.85546875" style="2" customWidth="1"/>
    <col min="6923" max="6923" width="14.5703125" style="2" customWidth="1"/>
    <col min="6924" max="6926" width="0" style="2" hidden="1" customWidth="1"/>
    <col min="6927" max="7169" width="8.7109375" style="2"/>
    <col min="7170" max="7170" width="17.28515625" style="2" customWidth="1"/>
    <col min="7171" max="7171" width="12.5703125" style="2" customWidth="1"/>
    <col min="7172" max="7172" width="13" style="2" customWidth="1"/>
    <col min="7173" max="7173" width="15.7109375" style="2" customWidth="1"/>
    <col min="7174" max="7174" width="19.5703125" style="2" customWidth="1"/>
    <col min="7175" max="7176" width="17.42578125" style="2" customWidth="1"/>
    <col min="7177" max="7177" width="19.5703125" style="2" customWidth="1"/>
    <col min="7178" max="7178" width="15.85546875" style="2" customWidth="1"/>
    <col min="7179" max="7179" width="14.5703125" style="2" customWidth="1"/>
    <col min="7180" max="7182" width="0" style="2" hidden="1" customWidth="1"/>
    <col min="7183" max="7425" width="8.7109375" style="2"/>
    <col min="7426" max="7426" width="17.28515625" style="2" customWidth="1"/>
    <col min="7427" max="7427" width="12.5703125" style="2" customWidth="1"/>
    <col min="7428" max="7428" width="13" style="2" customWidth="1"/>
    <col min="7429" max="7429" width="15.7109375" style="2" customWidth="1"/>
    <col min="7430" max="7430" width="19.5703125" style="2" customWidth="1"/>
    <col min="7431" max="7432" width="17.42578125" style="2" customWidth="1"/>
    <col min="7433" max="7433" width="19.5703125" style="2" customWidth="1"/>
    <col min="7434" max="7434" width="15.85546875" style="2" customWidth="1"/>
    <col min="7435" max="7435" width="14.5703125" style="2" customWidth="1"/>
    <col min="7436" max="7438" width="0" style="2" hidden="1" customWidth="1"/>
    <col min="7439" max="7681" width="8.7109375" style="2"/>
    <col min="7682" max="7682" width="17.28515625" style="2" customWidth="1"/>
    <col min="7683" max="7683" width="12.5703125" style="2" customWidth="1"/>
    <col min="7684" max="7684" width="13" style="2" customWidth="1"/>
    <col min="7685" max="7685" width="15.7109375" style="2" customWidth="1"/>
    <col min="7686" max="7686" width="19.5703125" style="2" customWidth="1"/>
    <col min="7687" max="7688" width="17.42578125" style="2" customWidth="1"/>
    <col min="7689" max="7689" width="19.5703125" style="2" customWidth="1"/>
    <col min="7690" max="7690" width="15.85546875" style="2" customWidth="1"/>
    <col min="7691" max="7691" width="14.5703125" style="2" customWidth="1"/>
    <col min="7692" max="7694" width="0" style="2" hidden="1" customWidth="1"/>
    <col min="7695" max="7937" width="8.7109375" style="2"/>
    <col min="7938" max="7938" width="17.28515625" style="2" customWidth="1"/>
    <col min="7939" max="7939" width="12.5703125" style="2" customWidth="1"/>
    <col min="7940" max="7940" width="13" style="2" customWidth="1"/>
    <col min="7941" max="7941" width="15.7109375" style="2" customWidth="1"/>
    <col min="7942" max="7942" width="19.5703125" style="2" customWidth="1"/>
    <col min="7943" max="7944" width="17.42578125" style="2" customWidth="1"/>
    <col min="7945" max="7945" width="19.5703125" style="2" customWidth="1"/>
    <col min="7946" max="7946" width="15.85546875" style="2" customWidth="1"/>
    <col min="7947" max="7947" width="14.5703125" style="2" customWidth="1"/>
    <col min="7948" max="7950" width="0" style="2" hidden="1" customWidth="1"/>
    <col min="7951" max="8193" width="8.7109375" style="2"/>
    <col min="8194" max="8194" width="17.28515625" style="2" customWidth="1"/>
    <col min="8195" max="8195" width="12.5703125" style="2" customWidth="1"/>
    <col min="8196" max="8196" width="13" style="2" customWidth="1"/>
    <col min="8197" max="8197" width="15.7109375" style="2" customWidth="1"/>
    <col min="8198" max="8198" width="19.5703125" style="2" customWidth="1"/>
    <col min="8199" max="8200" width="17.42578125" style="2" customWidth="1"/>
    <col min="8201" max="8201" width="19.5703125" style="2" customWidth="1"/>
    <col min="8202" max="8202" width="15.85546875" style="2" customWidth="1"/>
    <col min="8203" max="8203" width="14.5703125" style="2" customWidth="1"/>
    <col min="8204" max="8206" width="0" style="2" hidden="1" customWidth="1"/>
    <col min="8207" max="8449" width="8.7109375" style="2"/>
    <col min="8450" max="8450" width="17.28515625" style="2" customWidth="1"/>
    <col min="8451" max="8451" width="12.5703125" style="2" customWidth="1"/>
    <col min="8452" max="8452" width="13" style="2" customWidth="1"/>
    <col min="8453" max="8453" width="15.7109375" style="2" customWidth="1"/>
    <col min="8454" max="8454" width="19.5703125" style="2" customWidth="1"/>
    <col min="8455" max="8456" width="17.42578125" style="2" customWidth="1"/>
    <col min="8457" max="8457" width="19.5703125" style="2" customWidth="1"/>
    <col min="8458" max="8458" width="15.85546875" style="2" customWidth="1"/>
    <col min="8459" max="8459" width="14.5703125" style="2" customWidth="1"/>
    <col min="8460" max="8462" width="0" style="2" hidden="1" customWidth="1"/>
    <col min="8463" max="8705" width="8.7109375" style="2"/>
    <col min="8706" max="8706" width="17.28515625" style="2" customWidth="1"/>
    <col min="8707" max="8707" width="12.5703125" style="2" customWidth="1"/>
    <col min="8708" max="8708" width="13" style="2" customWidth="1"/>
    <col min="8709" max="8709" width="15.7109375" style="2" customWidth="1"/>
    <col min="8710" max="8710" width="19.5703125" style="2" customWidth="1"/>
    <col min="8711" max="8712" width="17.42578125" style="2" customWidth="1"/>
    <col min="8713" max="8713" width="19.5703125" style="2" customWidth="1"/>
    <col min="8714" max="8714" width="15.85546875" style="2" customWidth="1"/>
    <col min="8715" max="8715" width="14.5703125" style="2" customWidth="1"/>
    <col min="8716" max="8718" width="0" style="2" hidden="1" customWidth="1"/>
    <col min="8719" max="8961" width="8.7109375" style="2"/>
    <col min="8962" max="8962" width="17.28515625" style="2" customWidth="1"/>
    <col min="8963" max="8963" width="12.5703125" style="2" customWidth="1"/>
    <col min="8964" max="8964" width="13" style="2" customWidth="1"/>
    <col min="8965" max="8965" width="15.7109375" style="2" customWidth="1"/>
    <col min="8966" max="8966" width="19.5703125" style="2" customWidth="1"/>
    <col min="8967" max="8968" width="17.42578125" style="2" customWidth="1"/>
    <col min="8969" max="8969" width="19.5703125" style="2" customWidth="1"/>
    <col min="8970" max="8970" width="15.85546875" style="2" customWidth="1"/>
    <col min="8971" max="8971" width="14.5703125" style="2" customWidth="1"/>
    <col min="8972" max="8974" width="0" style="2" hidden="1" customWidth="1"/>
    <col min="8975" max="9217" width="8.7109375" style="2"/>
    <col min="9218" max="9218" width="17.28515625" style="2" customWidth="1"/>
    <col min="9219" max="9219" width="12.5703125" style="2" customWidth="1"/>
    <col min="9220" max="9220" width="13" style="2" customWidth="1"/>
    <col min="9221" max="9221" width="15.7109375" style="2" customWidth="1"/>
    <col min="9222" max="9222" width="19.5703125" style="2" customWidth="1"/>
    <col min="9223" max="9224" width="17.42578125" style="2" customWidth="1"/>
    <col min="9225" max="9225" width="19.5703125" style="2" customWidth="1"/>
    <col min="9226" max="9226" width="15.85546875" style="2" customWidth="1"/>
    <col min="9227" max="9227" width="14.5703125" style="2" customWidth="1"/>
    <col min="9228" max="9230" width="0" style="2" hidden="1" customWidth="1"/>
    <col min="9231" max="9473" width="8.7109375" style="2"/>
    <col min="9474" max="9474" width="17.28515625" style="2" customWidth="1"/>
    <col min="9475" max="9475" width="12.5703125" style="2" customWidth="1"/>
    <col min="9476" max="9476" width="13" style="2" customWidth="1"/>
    <col min="9477" max="9477" width="15.7109375" style="2" customWidth="1"/>
    <col min="9478" max="9478" width="19.5703125" style="2" customWidth="1"/>
    <col min="9479" max="9480" width="17.42578125" style="2" customWidth="1"/>
    <col min="9481" max="9481" width="19.5703125" style="2" customWidth="1"/>
    <col min="9482" max="9482" width="15.85546875" style="2" customWidth="1"/>
    <col min="9483" max="9483" width="14.5703125" style="2" customWidth="1"/>
    <col min="9484" max="9486" width="0" style="2" hidden="1" customWidth="1"/>
    <col min="9487" max="9729" width="8.7109375" style="2"/>
    <col min="9730" max="9730" width="17.28515625" style="2" customWidth="1"/>
    <col min="9731" max="9731" width="12.5703125" style="2" customWidth="1"/>
    <col min="9732" max="9732" width="13" style="2" customWidth="1"/>
    <col min="9733" max="9733" width="15.7109375" style="2" customWidth="1"/>
    <col min="9734" max="9734" width="19.5703125" style="2" customWidth="1"/>
    <col min="9735" max="9736" width="17.42578125" style="2" customWidth="1"/>
    <col min="9737" max="9737" width="19.5703125" style="2" customWidth="1"/>
    <col min="9738" max="9738" width="15.85546875" style="2" customWidth="1"/>
    <col min="9739" max="9739" width="14.5703125" style="2" customWidth="1"/>
    <col min="9740" max="9742" width="0" style="2" hidden="1" customWidth="1"/>
    <col min="9743" max="9985" width="8.7109375" style="2"/>
    <col min="9986" max="9986" width="17.28515625" style="2" customWidth="1"/>
    <col min="9987" max="9987" width="12.5703125" style="2" customWidth="1"/>
    <col min="9988" max="9988" width="13" style="2" customWidth="1"/>
    <col min="9989" max="9989" width="15.7109375" style="2" customWidth="1"/>
    <col min="9990" max="9990" width="19.5703125" style="2" customWidth="1"/>
    <col min="9991" max="9992" width="17.42578125" style="2" customWidth="1"/>
    <col min="9993" max="9993" width="19.5703125" style="2" customWidth="1"/>
    <col min="9994" max="9994" width="15.85546875" style="2" customWidth="1"/>
    <col min="9995" max="9995" width="14.5703125" style="2" customWidth="1"/>
    <col min="9996" max="9998" width="0" style="2" hidden="1" customWidth="1"/>
    <col min="9999" max="10241" width="8.7109375" style="2"/>
    <col min="10242" max="10242" width="17.28515625" style="2" customWidth="1"/>
    <col min="10243" max="10243" width="12.5703125" style="2" customWidth="1"/>
    <col min="10244" max="10244" width="13" style="2" customWidth="1"/>
    <col min="10245" max="10245" width="15.7109375" style="2" customWidth="1"/>
    <col min="10246" max="10246" width="19.5703125" style="2" customWidth="1"/>
    <col min="10247" max="10248" width="17.42578125" style="2" customWidth="1"/>
    <col min="10249" max="10249" width="19.5703125" style="2" customWidth="1"/>
    <col min="10250" max="10250" width="15.85546875" style="2" customWidth="1"/>
    <col min="10251" max="10251" width="14.5703125" style="2" customWidth="1"/>
    <col min="10252" max="10254" width="0" style="2" hidden="1" customWidth="1"/>
    <col min="10255" max="10497" width="8.7109375" style="2"/>
    <col min="10498" max="10498" width="17.28515625" style="2" customWidth="1"/>
    <col min="10499" max="10499" width="12.5703125" style="2" customWidth="1"/>
    <col min="10500" max="10500" width="13" style="2" customWidth="1"/>
    <col min="10501" max="10501" width="15.7109375" style="2" customWidth="1"/>
    <col min="10502" max="10502" width="19.5703125" style="2" customWidth="1"/>
    <col min="10503" max="10504" width="17.42578125" style="2" customWidth="1"/>
    <col min="10505" max="10505" width="19.5703125" style="2" customWidth="1"/>
    <col min="10506" max="10506" width="15.85546875" style="2" customWidth="1"/>
    <col min="10507" max="10507" width="14.5703125" style="2" customWidth="1"/>
    <col min="10508" max="10510" width="0" style="2" hidden="1" customWidth="1"/>
    <col min="10511" max="10753" width="8.7109375" style="2"/>
    <col min="10754" max="10754" width="17.28515625" style="2" customWidth="1"/>
    <col min="10755" max="10755" width="12.5703125" style="2" customWidth="1"/>
    <col min="10756" max="10756" width="13" style="2" customWidth="1"/>
    <col min="10757" max="10757" width="15.7109375" style="2" customWidth="1"/>
    <col min="10758" max="10758" width="19.5703125" style="2" customWidth="1"/>
    <col min="10759" max="10760" width="17.42578125" style="2" customWidth="1"/>
    <col min="10761" max="10761" width="19.5703125" style="2" customWidth="1"/>
    <col min="10762" max="10762" width="15.85546875" style="2" customWidth="1"/>
    <col min="10763" max="10763" width="14.5703125" style="2" customWidth="1"/>
    <col min="10764" max="10766" width="0" style="2" hidden="1" customWidth="1"/>
    <col min="10767" max="11009" width="8.7109375" style="2"/>
    <col min="11010" max="11010" width="17.28515625" style="2" customWidth="1"/>
    <col min="11011" max="11011" width="12.5703125" style="2" customWidth="1"/>
    <col min="11012" max="11012" width="13" style="2" customWidth="1"/>
    <col min="11013" max="11013" width="15.7109375" style="2" customWidth="1"/>
    <col min="11014" max="11014" width="19.5703125" style="2" customWidth="1"/>
    <col min="11015" max="11016" width="17.42578125" style="2" customWidth="1"/>
    <col min="11017" max="11017" width="19.5703125" style="2" customWidth="1"/>
    <col min="11018" max="11018" width="15.85546875" style="2" customWidth="1"/>
    <col min="11019" max="11019" width="14.5703125" style="2" customWidth="1"/>
    <col min="11020" max="11022" width="0" style="2" hidden="1" customWidth="1"/>
    <col min="11023" max="11265" width="8.7109375" style="2"/>
    <col min="11266" max="11266" width="17.28515625" style="2" customWidth="1"/>
    <col min="11267" max="11267" width="12.5703125" style="2" customWidth="1"/>
    <col min="11268" max="11268" width="13" style="2" customWidth="1"/>
    <col min="11269" max="11269" width="15.7109375" style="2" customWidth="1"/>
    <col min="11270" max="11270" width="19.5703125" style="2" customWidth="1"/>
    <col min="11271" max="11272" width="17.42578125" style="2" customWidth="1"/>
    <col min="11273" max="11273" width="19.5703125" style="2" customWidth="1"/>
    <col min="11274" max="11274" width="15.85546875" style="2" customWidth="1"/>
    <col min="11275" max="11275" width="14.5703125" style="2" customWidth="1"/>
    <col min="11276" max="11278" width="0" style="2" hidden="1" customWidth="1"/>
    <col min="11279" max="11521" width="8.7109375" style="2"/>
    <col min="11522" max="11522" width="17.28515625" style="2" customWidth="1"/>
    <col min="11523" max="11523" width="12.5703125" style="2" customWidth="1"/>
    <col min="11524" max="11524" width="13" style="2" customWidth="1"/>
    <col min="11525" max="11525" width="15.7109375" style="2" customWidth="1"/>
    <col min="11526" max="11526" width="19.5703125" style="2" customWidth="1"/>
    <col min="11527" max="11528" width="17.42578125" style="2" customWidth="1"/>
    <col min="11529" max="11529" width="19.5703125" style="2" customWidth="1"/>
    <col min="11530" max="11530" width="15.85546875" style="2" customWidth="1"/>
    <col min="11531" max="11531" width="14.5703125" style="2" customWidth="1"/>
    <col min="11532" max="11534" width="0" style="2" hidden="1" customWidth="1"/>
    <col min="11535" max="11777" width="8.7109375" style="2"/>
    <col min="11778" max="11778" width="17.28515625" style="2" customWidth="1"/>
    <col min="11779" max="11779" width="12.5703125" style="2" customWidth="1"/>
    <col min="11780" max="11780" width="13" style="2" customWidth="1"/>
    <col min="11781" max="11781" width="15.7109375" style="2" customWidth="1"/>
    <col min="11782" max="11782" width="19.5703125" style="2" customWidth="1"/>
    <col min="11783" max="11784" width="17.42578125" style="2" customWidth="1"/>
    <col min="11785" max="11785" width="19.5703125" style="2" customWidth="1"/>
    <col min="11786" max="11786" width="15.85546875" style="2" customWidth="1"/>
    <col min="11787" max="11787" width="14.5703125" style="2" customWidth="1"/>
    <col min="11788" max="11790" width="0" style="2" hidden="1" customWidth="1"/>
    <col min="11791" max="12033" width="8.7109375" style="2"/>
    <col min="12034" max="12034" width="17.28515625" style="2" customWidth="1"/>
    <col min="12035" max="12035" width="12.5703125" style="2" customWidth="1"/>
    <col min="12036" max="12036" width="13" style="2" customWidth="1"/>
    <col min="12037" max="12037" width="15.7109375" style="2" customWidth="1"/>
    <col min="12038" max="12038" width="19.5703125" style="2" customWidth="1"/>
    <col min="12039" max="12040" width="17.42578125" style="2" customWidth="1"/>
    <col min="12041" max="12041" width="19.5703125" style="2" customWidth="1"/>
    <col min="12042" max="12042" width="15.85546875" style="2" customWidth="1"/>
    <col min="12043" max="12043" width="14.5703125" style="2" customWidth="1"/>
    <col min="12044" max="12046" width="0" style="2" hidden="1" customWidth="1"/>
    <col min="12047" max="12289" width="8.7109375" style="2"/>
    <col min="12290" max="12290" width="17.28515625" style="2" customWidth="1"/>
    <col min="12291" max="12291" width="12.5703125" style="2" customWidth="1"/>
    <col min="12292" max="12292" width="13" style="2" customWidth="1"/>
    <col min="12293" max="12293" width="15.7109375" style="2" customWidth="1"/>
    <col min="12294" max="12294" width="19.5703125" style="2" customWidth="1"/>
    <col min="12295" max="12296" width="17.42578125" style="2" customWidth="1"/>
    <col min="12297" max="12297" width="19.5703125" style="2" customWidth="1"/>
    <col min="12298" max="12298" width="15.85546875" style="2" customWidth="1"/>
    <col min="12299" max="12299" width="14.5703125" style="2" customWidth="1"/>
    <col min="12300" max="12302" width="0" style="2" hidden="1" customWidth="1"/>
    <col min="12303" max="12545" width="8.7109375" style="2"/>
    <col min="12546" max="12546" width="17.28515625" style="2" customWidth="1"/>
    <col min="12547" max="12547" width="12.5703125" style="2" customWidth="1"/>
    <col min="12548" max="12548" width="13" style="2" customWidth="1"/>
    <col min="12549" max="12549" width="15.7109375" style="2" customWidth="1"/>
    <col min="12550" max="12550" width="19.5703125" style="2" customWidth="1"/>
    <col min="12551" max="12552" width="17.42578125" style="2" customWidth="1"/>
    <col min="12553" max="12553" width="19.5703125" style="2" customWidth="1"/>
    <col min="12554" max="12554" width="15.85546875" style="2" customWidth="1"/>
    <col min="12555" max="12555" width="14.5703125" style="2" customWidth="1"/>
    <col min="12556" max="12558" width="0" style="2" hidden="1" customWidth="1"/>
    <col min="12559" max="12801" width="8.7109375" style="2"/>
    <col min="12802" max="12802" width="17.28515625" style="2" customWidth="1"/>
    <col min="12803" max="12803" width="12.5703125" style="2" customWidth="1"/>
    <col min="12804" max="12804" width="13" style="2" customWidth="1"/>
    <col min="12805" max="12805" width="15.7109375" style="2" customWidth="1"/>
    <col min="12806" max="12806" width="19.5703125" style="2" customWidth="1"/>
    <col min="12807" max="12808" width="17.42578125" style="2" customWidth="1"/>
    <col min="12809" max="12809" width="19.5703125" style="2" customWidth="1"/>
    <col min="12810" max="12810" width="15.85546875" style="2" customWidth="1"/>
    <col min="12811" max="12811" width="14.5703125" style="2" customWidth="1"/>
    <col min="12812" max="12814" width="0" style="2" hidden="1" customWidth="1"/>
    <col min="12815" max="13057" width="8.7109375" style="2"/>
    <col min="13058" max="13058" width="17.28515625" style="2" customWidth="1"/>
    <col min="13059" max="13059" width="12.5703125" style="2" customWidth="1"/>
    <col min="13060" max="13060" width="13" style="2" customWidth="1"/>
    <col min="13061" max="13061" width="15.7109375" style="2" customWidth="1"/>
    <col min="13062" max="13062" width="19.5703125" style="2" customWidth="1"/>
    <col min="13063" max="13064" width="17.42578125" style="2" customWidth="1"/>
    <col min="13065" max="13065" width="19.5703125" style="2" customWidth="1"/>
    <col min="13066" max="13066" width="15.85546875" style="2" customWidth="1"/>
    <col min="13067" max="13067" width="14.5703125" style="2" customWidth="1"/>
    <col min="13068" max="13070" width="0" style="2" hidden="1" customWidth="1"/>
    <col min="13071" max="13313" width="8.7109375" style="2"/>
    <col min="13314" max="13314" width="17.28515625" style="2" customWidth="1"/>
    <col min="13315" max="13315" width="12.5703125" style="2" customWidth="1"/>
    <col min="13316" max="13316" width="13" style="2" customWidth="1"/>
    <col min="13317" max="13317" width="15.7109375" style="2" customWidth="1"/>
    <col min="13318" max="13318" width="19.5703125" style="2" customWidth="1"/>
    <col min="13319" max="13320" width="17.42578125" style="2" customWidth="1"/>
    <col min="13321" max="13321" width="19.5703125" style="2" customWidth="1"/>
    <col min="13322" max="13322" width="15.85546875" style="2" customWidth="1"/>
    <col min="13323" max="13323" width="14.5703125" style="2" customWidth="1"/>
    <col min="13324" max="13326" width="0" style="2" hidden="1" customWidth="1"/>
    <col min="13327" max="13569" width="8.7109375" style="2"/>
    <col min="13570" max="13570" width="17.28515625" style="2" customWidth="1"/>
    <col min="13571" max="13571" width="12.5703125" style="2" customWidth="1"/>
    <col min="13572" max="13572" width="13" style="2" customWidth="1"/>
    <col min="13573" max="13573" width="15.7109375" style="2" customWidth="1"/>
    <col min="13574" max="13574" width="19.5703125" style="2" customWidth="1"/>
    <col min="13575" max="13576" width="17.42578125" style="2" customWidth="1"/>
    <col min="13577" max="13577" width="19.5703125" style="2" customWidth="1"/>
    <col min="13578" max="13578" width="15.85546875" style="2" customWidth="1"/>
    <col min="13579" max="13579" width="14.5703125" style="2" customWidth="1"/>
    <col min="13580" max="13582" width="0" style="2" hidden="1" customWidth="1"/>
    <col min="13583" max="13825" width="8.7109375" style="2"/>
    <col min="13826" max="13826" width="17.28515625" style="2" customWidth="1"/>
    <col min="13827" max="13827" width="12.5703125" style="2" customWidth="1"/>
    <col min="13828" max="13828" width="13" style="2" customWidth="1"/>
    <col min="13829" max="13829" width="15.7109375" style="2" customWidth="1"/>
    <col min="13830" max="13830" width="19.5703125" style="2" customWidth="1"/>
    <col min="13831" max="13832" width="17.42578125" style="2" customWidth="1"/>
    <col min="13833" max="13833" width="19.5703125" style="2" customWidth="1"/>
    <col min="13834" max="13834" width="15.85546875" style="2" customWidth="1"/>
    <col min="13835" max="13835" width="14.5703125" style="2" customWidth="1"/>
    <col min="13836" max="13838" width="0" style="2" hidden="1" customWidth="1"/>
    <col min="13839" max="14081" width="8.7109375" style="2"/>
    <col min="14082" max="14082" width="17.28515625" style="2" customWidth="1"/>
    <col min="14083" max="14083" width="12.5703125" style="2" customWidth="1"/>
    <col min="14084" max="14084" width="13" style="2" customWidth="1"/>
    <col min="14085" max="14085" width="15.7109375" style="2" customWidth="1"/>
    <col min="14086" max="14086" width="19.5703125" style="2" customWidth="1"/>
    <col min="14087" max="14088" width="17.42578125" style="2" customWidth="1"/>
    <col min="14089" max="14089" width="19.5703125" style="2" customWidth="1"/>
    <col min="14090" max="14090" width="15.85546875" style="2" customWidth="1"/>
    <col min="14091" max="14091" width="14.5703125" style="2" customWidth="1"/>
    <col min="14092" max="14094" width="0" style="2" hidden="1" customWidth="1"/>
    <col min="14095" max="14337" width="8.7109375" style="2"/>
    <col min="14338" max="14338" width="17.28515625" style="2" customWidth="1"/>
    <col min="14339" max="14339" width="12.5703125" style="2" customWidth="1"/>
    <col min="14340" max="14340" width="13" style="2" customWidth="1"/>
    <col min="14341" max="14341" width="15.7109375" style="2" customWidth="1"/>
    <col min="14342" max="14342" width="19.5703125" style="2" customWidth="1"/>
    <col min="14343" max="14344" width="17.42578125" style="2" customWidth="1"/>
    <col min="14345" max="14345" width="19.5703125" style="2" customWidth="1"/>
    <col min="14346" max="14346" width="15.85546875" style="2" customWidth="1"/>
    <col min="14347" max="14347" width="14.5703125" style="2" customWidth="1"/>
    <col min="14348" max="14350" width="0" style="2" hidden="1" customWidth="1"/>
    <col min="14351" max="14593" width="8.7109375" style="2"/>
    <col min="14594" max="14594" width="17.28515625" style="2" customWidth="1"/>
    <col min="14595" max="14595" width="12.5703125" style="2" customWidth="1"/>
    <col min="14596" max="14596" width="13" style="2" customWidth="1"/>
    <col min="14597" max="14597" width="15.7109375" style="2" customWidth="1"/>
    <col min="14598" max="14598" width="19.5703125" style="2" customWidth="1"/>
    <col min="14599" max="14600" width="17.42578125" style="2" customWidth="1"/>
    <col min="14601" max="14601" width="19.5703125" style="2" customWidth="1"/>
    <col min="14602" max="14602" width="15.85546875" style="2" customWidth="1"/>
    <col min="14603" max="14603" width="14.5703125" style="2" customWidth="1"/>
    <col min="14604" max="14606" width="0" style="2" hidden="1" customWidth="1"/>
    <col min="14607" max="14849" width="8.7109375" style="2"/>
    <col min="14850" max="14850" width="17.28515625" style="2" customWidth="1"/>
    <col min="14851" max="14851" width="12.5703125" style="2" customWidth="1"/>
    <col min="14852" max="14852" width="13" style="2" customWidth="1"/>
    <col min="14853" max="14853" width="15.7109375" style="2" customWidth="1"/>
    <col min="14854" max="14854" width="19.5703125" style="2" customWidth="1"/>
    <col min="14855" max="14856" width="17.42578125" style="2" customWidth="1"/>
    <col min="14857" max="14857" width="19.5703125" style="2" customWidth="1"/>
    <col min="14858" max="14858" width="15.85546875" style="2" customWidth="1"/>
    <col min="14859" max="14859" width="14.5703125" style="2" customWidth="1"/>
    <col min="14860" max="14862" width="0" style="2" hidden="1" customWidth="1"/>
    <col min="14863" max="15105" width="8.7109375" style="2"/>
    <col min="15106" max="15106" width="17.28515625" style="2" customWidth="1"/>
    <col min="15107" max="15107" width="12.5703125" style="2" customWidth="1"/>
    <col min="15108" max="15108" width="13" style="2" customWidth="1"/>
    <col min="15109" max="15109" width="15.7109375" style="2" customWidth="1"/>
    <col min="15110" max="15110" width="19.5703125" style="2" customWidth="1"/>
    <col min="15111" max="15112" width="17.42578125" style="2" customWidth="1"/>
    <col min="15113" max="15113" width="19.5703125" style="2" customWidth="1"/>
    <col min="15114" max="15114" width="15.85546875" style="2" customWidth="1"/>
    <col min="15115" max="15115" width="14.5703125" style="2" customWidth="1"/>
    <col min="15116" max="15118" width="0" style="2" hidden="1" customWidth="1"/>
    <col min="15119" max="15361" width="8.7109375" style="2"/>
    <col min="15362" max="15362" width="17.28515625" style="2" customWidth="1"/>
    <col min="15363" max="15363" width="12.5703125" style="2" customWidth="1"/>
    <col min="15364" max="15364" width="13" style="2" customWidth="1"/>
    <col min="15365" max="15365" width="15.7109375" style="2" customWidth="1"/>
    <col min="15366" max="15366" width="19.5703125" style="2" customWidth="1"/>
    <col min="15367" max="15368" width="17.42578125" style="2" customWidth="1"/>
    <col min="15369" max="15369" width="19.5703125" style="2" customWidth="1"/>
    <col min="15370" max="15370" width="15.85546875" style="2" customWidth="1"/>
    <col min="15371" max="15371" width="14.5703125" style="2" customWidth="1"/>
    <col min="15372" max="15374" width="0" style="2" hidden="1" customWidth="1"/>
    <col min="15375" max="15617" width="8.7109375" style="2"/>
    <col min="15618" max="15618" width="17.28515625" style="2" customWidth="1"/>
    <col min="15619" max="15619" width="12.5703125" style="2" customWidth="1"/>
    <col min="15620" max="15620" width="13" style="2" customWidth="1"/>
    <col min="15621" max="15621" width="15.7109375" style="2" customWidth="1"/>
    <col min="15622" max="15622" width="19.5703125" style="2" customWidth="1"/>
    <col min="15623" max="15624" width="17.42578125" style="2" customWidth="1"/>
    <col min="15625" max="15625" width="19.5703125" style="2" customWidth="1"/>
    <col min="15626" max="15626" width="15.85546875" style="2" customWidth="1"/>
    <col min="15627" max="15627" width="14.5703125" style="2" customWidth="1"/>
    <col min="15628" max="15630" width="0" style="2" hidden="1" customWidth="1"/>
    <col min="15631" max="15873" width="8.7109375" style="2"/>
    <col min="15874" max="15874" width="17.28515625" style="2" customWidth="1"/>
    <col min="15875" max="15875" width="12.5703125" style="2" customWidth="1"/>
    <col min="15876" max="15876" width="13" style="2" customWidth="1"/>
    <col min="15877" max="15877" width="15.7109375" style="2" customWidth="1"/>
    <col min="15878" max="15878" width="19.5703125" style="2" customWidth="1"/>
    <col min="15879" max="15880" width="17.42578125" style="2" customWidth="1"/>
    <col min="15881" max="15881" width="19.5703125" style="2" customWidth="1"/>
    <col min="15882" max="15882" width="15.85546875" style="2" customWidth="1"/>
    <col min="15883" max="15883" width="14.5703125" style="2" customWidth="1"/>
    <col min="15884" max="15886" width="0" style="2" hidden="1" customWidth="1"/>
    <col min="15887" max="16129" width="8.7109375" style="2"/>
    <col min="16130" max="16130" width="17.28515625" style="2" customWidth="1"/>
    <col min="16131" max="16131" width="12.5703125" style="2" customWidth="1"/>
    <col min="16132" max="16132" width="13" style="2" customWidth="1"/>
    <col min="16133" max="16133" width="15.7109375" style="2" customWidth="1"/>
    <col min="16134" max="16134" width="19.5703125" style="2" customWidth="1"/>
    <col min="16135" max="16136" width="17.42578125" style="2" customWidth="1"/>
    <col min="16137" max="16137" width="19.5703125" style="2" customWidth="1"/>
    <col min="16138" max="16138" width="15.85546875" style="2" customWidth="1"/>
    <col min="16139" max="16139" width="14.5703125" style="2" customWidth="1"/>
    <col min="16140" max="16142" width="0" style="2" hidden="1" customWidth="1"/>
    <col min="16143" max="16384" width="8.7109375" style="2"/>
  </cols>
  <sheetData>
    <row r="2" spans="1:17" ht="21">
      <c r="A2" s="1" t="s">
        <v>0</v>
      </c>
    </row>
    <row r="3" spans="1:17">
      <c r="A3" s="3" t="str">
        <f>'[19]Air Bawah Tanah'!A3</f>
        <v>Bulan : September 2022</v>
      </c>
    </row>
    <row r="4" spans="1:17">
      <c r="L4" s="2" t="s">
        <v>1</v>
      </c>
      <c r="M4" s="2" t="s">
        <v>2</v>
      </c>
    </row>
    <row r="5" spans="1:17" ht="32.25" customHeight="1">
      <c r="A5" s="5" t="s">
        <v>3</v>
      </c>
      <c r="B5" s="5" t="s">
        <v>4</v>
      </c>
      <c r="C5" s="5" t="s">
        <v>5</v>
      </c>
      <c r="D5" s="5" t="s">
        <v>25</v>
      </c>
      <c r="E5" s="6" t="s">
        <v>6</v>
      </c>
      <c r="F5" s="5" t="s">
        <v>7</v>
      </c>
      <c r="G5" s="68" t="s">
        <v>8</v>
      </c>
      <c r="H5" s="9" t="s">
        <v>24</v>
      </c>
      <c r="I5" s="10" t="s">
        <v>10</v>
      </c>
      <c r="J5" s="6" t="s">
        <v>11</v>
      </c>
      <c r="L5" s="11">
        <v>3400</v>
      </c>
      <c r="M5" s="11">
        <v>12000</v>
      </c>
    </row>
    <row r="6" spans="1:17" s="62" customFormat="1" ht="24.95" customHeight="1">
      <c r="A6" s="282" t="s">
        <v>17</v>
      </c>
      <c r="B6" s="99">
        <v>6.9899999999999993</v>
      </c>
      <c r="C6" s="289">
        <v>13.666666666666666</v>
      </c>
      <c r="D6" s="115">
        <f>E6*1000/2592000</f>
        <v>4.8852671123445983</v>
      </c>
      <c r="E6" s="290">
        <v>12662.6123551972</v>
      </c>
      <c r="F6" s="102"/>
      <c r="G6" s="103"/>
      <c r="H6" s="103"/>
      <c r="I6" s="286">
        <f>(F6*3500)+(G6*13000)+(H6*18000)</f>
        <v>0</v>
      </c>
      <c r="J6" s="281">
        <f>I6/E6</f>
        <v>0</v>
      </c>
      <c r="K6" s="59"/>
      <c r="L6" s="60">
        <f>F6*$L$5</f>
        <v>0</v>
      </c>
      <c r="M6" s="60">
        <f>G6*$M$5</f>
        <v>0</v>
      </c>
      <c r="N6" s="60">
        <f>L6+M6</f>
        <v>0</v>
      </c>
      <c r="P6" s="59"/>
      <c r="Q6" s="59"/>
    </row>
    <row r="7" spans="1:17" s="62" customFormat="1" ht="24.95" customHeight="1">
      <c r="A7" s="282" t="s">
        <v>19</v>
      </c>
      <c r="B7" s="99">
        <v>7.2833333333333359</v>
      </c>
      <c r="C7" s="289">
        <v>22.833333333333332</v>
      </c>
      <c r="D7" s="115">
        <f t="shared" ref="D7:D9" si="0">E7*1000/2592000</f>
        <v>7.6170144048775068</v>
      </c>
      <c r="E7" s="291">
        <v>19743.301337442499</v>
      </c>
      <c r="F7" s="102"/>
      <c r="G7" s="285"/>
      <c r="H7" s="285"/>
      <c r="I7" s="286">
        <f>(F7*3500)+(G7*13000)+(H7*18000)</f>
        <v>0</v>
      </c>
      <c r="J7" s="281">
        <f>I7/E7</f>
        <v>0</v>
      </c>
      <c r="K7" s="59"/>
      <c r="L7" s="60">
        <f>F7*$L$5</f>
        <v>0</v>
      </c>
      <c r="M7" s="66"/>
      <c r="N7" s="60"/>
      <c r="P7" s="59"/>
      <c r="Q7" s="59"/>
    </row>
    <row r="8" spans="1:17" s="62" customFormat="1" ht="24.95" customHeight="1">
      <c r="A8" s="282" t="s">
        <v>20</v>
      </c>
      <c r="B8" s="99">
        <v>7.1366666666666676</v>
      </c>
      <c r="C8" s="292">
        <v>18.25</v>
      </c>
      <c r="D8" s="115">
        <f t="shared" si="0"/>
        <v>52.633710293386571</v>
      </c>
      <c r="E8" s="291">
        <v>136426.577080458</v>
      </c>
      <c r="F8" s="102">
        <v>4550</v>
      </c>
      <c r="G8" s="285">
        <v>0</v>
      </c>
      <c r="H8" s="285">
        <v>1875</v>
      </c>
      <c r="I8" s="286">
        <f>(F8*3500)+(G8*13000)+(H8*18000)</f>
        <v>49675000</v>
      </c>
      <c r="J8" s="281">
        <f>I8/E8</f>
        <v>364.11527037509717</v>
      </c>
      <c r="K8" s="59"/>
      <c r="L8" s="60">
        <f>F8*$L$5</f>
        <v>15470000</v>
      </c>
      <c r="M8" s="66"/>
      <c r="N8" s="60"/>
      <c r="P8" s="59"/>
      <c r="Q8" s="59"/>
    </row>
    <row r="9" spans="1:17" s="62" customFormat="1" ht="24.95" customHeight="1">
      <c r="A9" s="282" t="s">
        <v>21</v>
      </c>
      <c r="B9" s="99">
        <v>6.7956944444444458</v>
      </c>
      <c r="C9" s="289">
        <v>23.627777777777776</v>
      </c>
      <c r="D9" s="115">
        <f t="shared" si="0"/>
        <v>48.489352926147376</v>
      </c>
      <c r="E9" s="291">
        <v>125684.40278457401</v>
      </c>
      <c r="F9" s="102">
        <v>7175</v>
      </c>
      <c r="G9" s="285">
        <v>0</v>
      </c>
      <c r="H9" s="285">
        <v>8725</v>
      </c>
      <c r="I9" s="286">
        <f>(F9*3500)+(G9*13000)+(H9*18000)</f>
        <v>182162500</v>
      </c>
      <c r="J9" s="281">
        <f>I9/E9</f>
        <v>1449.3644077080173</v>
      </c>
      <c r="K9" s="59"/>
      <c r="L9" s="60"/>
      <c r="M9" s="66"/>
      <c r="N9" s="60"/>
      <c r="P9" s="59"/>
      <c r="Q9" s="59"/>
    </row>
    <row r="10" spans="1:17" ht="24.95" customHeight="1">
      <c r="A10" s="36" t="s">
        <v>22</v>
      </c>
      <c r="B10" s="37">
        <f>AVERAGE(B6:B9)</f>
        <v>7.0514236111111126</v>
      </c>
      <c r="C10" s="37">
        <f>AVERAGE(C6:C9)</f>
        <v>19.594444444444445</v>
      </c>
      <c r="D10" s="37">
        <f t="shared" ref="D10:I10" si="1">SUM(D6:D9)</f>
        <v>113.62534473675605</v>
      </c>
      <c r="E10" s="39">
        <f t="shared" si="1"/>
        <v>294516.89355767169</v>
      </c>
      <c r="F10" s="39">
        <f t="shared" si="1"/>
        <v>11725</v>
      </c>
      <c r="G10" s="39">
        <f t="shared" si="1"/>
        <v>0</v>
      </c>
      <c r="H10" s="39">
        <f t="shared" si="1"/>
        <v>10600</v>
      </c>
      <c r="I10" s="39">
        <f t="shared" si="1"/>
        <v>231837500</v>
      </c>
      <c r="J10" s="77">
        <f>I10/E10</f>
        <v>787.17895330035481</v>
      </c>
    </row>
    <row r="11" spans="1:17">
      <c r="N11" s="42"/>
    </row>
    <row r="15" spans="1:17">
      <c r="G15" s="111"/>
    </row>
  </sheetData>
  <sheetProtection selectLockedCells="1" selectUnlockedCells="1"/>
  <pageMargins left="0.7" right="0.7" top="0.75" bottom="0.75" header="0.51180555555555551" footer="0.51180555555555551"/>
  <pageSetup firstPageNumber="0" orientation="portrait" horizontalDpi="300" verticalDpi="300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66</vt:i4>
      </vt:variant>
      <vt:variant>
        <vt:lpstr>Named Ranges</vt:lpstr>
      </vt:variant>
      <vt:variant>
        <vt:i4>5</vt:i4>
      </vt:variant>
    </vt:vector>
  </HeadingPairs>
  <TitlesOfParts>
    <vt:vector size="71" baseType="lpstr">
      <vt:lpstr>SPHJ09</vt:lpstr>
      <vt:lpstr>SPHJ08</vt:lpstr>
      <vt:lpstr>SPHJ07</vt:lpstr>
      <vt:lpstr>SPHJ05</vt:lpstr>
      <vt:lpstr>SPHJ01</vt:lpstr>
      <vt:lpstr>Des 22</vt:lpstr>
      <vt:lpstr>Nop 22</vt:lpstr>
      <vt:lpstr>Okt 22</vt:lpstr>
      <vt:lpstr>Sep 22</vt:lpstr>
      <vt:lpstr>Agu 22</vt:lpstr>
      <vt:lpstr>Jul 22</vt:lpstr>
      <vt:lpstr>Jun 22</vt:lpstr>
      <vt:lpstr>Mei 22</vt:lpstr>
      <vt:lpstr>Apr 22</vt:lpstr>
      <vt:lpstr>Mar 22</vt:lpstr>
      <vt:lpstr>Feb 22</vt:lpstr>
      <vt:lpstr>Jan 22</vt:lpstr>
      <vt:lpstr>Des 21</vt:lpstr>
      <vt:lpstr>Nop 21</vt:lpstr>
      <vt:lpstr>Okt 21</vt:lpstr>
      <vt:lpstr>Sep 21</vt:lpstr>
      <vt:lpstr>Agu 21</vt:lpstr>
      <vt:lpstr>Jul 21</vt:lpstr>
      <vt:lpstr>Jun 21</vt:lpstr>
      <vt:lpstr>Mei 21</vt:lpstr>
      <vt:lpstr>Apr 21</vt:lpstr>
      <vt:lpstr>Mar 21</vt:lpstr>
      <vt:lpstr>Feb 21</vt:lpstr>
      <vt:lpstr>Jan 21</vt:lpstr>
      <vt:lpstr>Des 20</vt:lpstr>
      <vt:lpstr>Nop 20</vt:lpstr>
      <vt:lpstr>Okt 20</vt:lpstr>
      <vt:lpstr>Sep 20</vt:lpstr>
      <vt:lpstr>Agu 20</vt:lpstr>
      <vt:lpstr>Juli 20</vt:lpstr>
      <vt:lpstr>Juni 20</vt:lpstr>
      <vt:lpstr>Mei 20</vt:lpstr>
      <vt:lpstr>Apr 20</vt:lpstr>
      <vt:lpstr>Mar 20</vt:lpstr>
      <vt:lpstr>Feb 20</vt:lpstr>
      <vt:lpstr>Jan 20</vt:lpstr>
      <vt:lpstr>Des 19</vt:lpstr>
      <vt:lpstr>Nop 19</vt:lpstr>
      <vt:lpstr>Okt 19</vt:lpstr>
      <vt:lpstr>Sep 19</vt:lpstr>
      <vt:lpstr>Agu 19</vt:lpstr>
      <vt:lpstr>Jul 19</vt:lpstr>
      <vt:lpstr>Jun 19</vt:lpstr>
      <vt:lpstr>Mei 19</vt:lpstr>
      <vt:lpstr>Apr 19</vt:lpstr>
      <vt:lpstr>Mar 19</vt:lpstr>
      <vt:lpstr>Feb 19</vt:lpstr>
      <vt:lpstr>Jan 19</vt:lpstr>
      <vt:lpstr>Des 18</vt:lpstr>
      <vt:lpstr>Nop 18</vt:lpstr>
      <vt:lpstr>Okt 18</vt:lpstr>
      <vt:lpstr>Sep 18</vt:lpstr>
      <vt:lpstr>Agu 18</vt:lpstr>
      <vt:lpstr>Jul 18</vt:lpstr>
      <vt:lpstr>Jun18</vt:lpstr>
      <vt:lpstr>Mei 18</vt:lpstr>
      <vt:lpstr>Apr 18</vt:lpstr>
      <vt:lpstr>Mar 18</vt:lpstr>
      <vt:lpstr>Feb 18</vt:lpstr>
      <vt:lpstr>Jan 18</vt:lpstr>
      <vt:lpstr>Sheet1</vt:lpstr>
      <vt:lpstr>SPHJ01!Print_Area</vt:lpstr>
      <vt:lpstr>SPHJ05!Print_Area</vt:lpstr>
      <vt:lpstr>SPHJ07!Print_Area</vt:lpstr>
      <vt:lpstr>SPHJ08!Print_Area</vt:lpstr>
      <vt:lpstr>SPHJ09!Print_Area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Riyan Dwi Priyanto</dc:creator>
  <cp:lastModifiedBy>HP</cp:lastModifiedBy>
  <cp:lastPrinted>2022-12-28T07:06:43Z</cp:lastPrinted>
  <dcterms:created xsi:type="dcterms:W3CDTF">2022-07-06T00:29:02Z</dcterms:created>
  <dcterms:modified xsi:type="dcterms:W3CDTF">2024-02-25T12:28:25Z</dcterms:modified>
</cp:coreProperties>
</file>