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a_\Desktop\Final project\"/>
    </mc:Choice>
  </mc:AlternateContent>
  <xr:revisionPtr revIDLastSave="0" documentId="13_ncr:1_{D7325729-E771-481A-9A00-3ED93E8D2C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Сводная1" sheetId="3" r:id="rId1"/>
    <sheet name="Сводная2" sheetId="4" r:id="rId2"/>
    <sheet name="Сводная 3" sheetId="7" r:id="rId3"/>
    <sheet name="Сводная 4 и график" sheetId="10" r:id="rId4"/>
    <sheet name="Лист1" sheetId="1" r:id="rId5"/>
    <sheet name="Лист2" sheetId="2" r:id="rId6"/>
  </sheets>
  <definedNames>
    <definedName name="_xlnm._FilterDatabase" localSheetId="4" hidden="1">Лист1!$A$1:$J$505</definedName>
  </definedNames>
  <calcPr calcId="191029"/>
  <pivotCaches>
    <pivotCache cacheId="14" r:id="rId7"/>
  </pivotCaches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2" i="10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E2" i="7"/>
  <c r="D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L505" i="1"/>
  <c r="G505" i="1" s="1"/>
  <c r="L504" i="1"/>
  <c r="H504" i="1" s="1"/>
  <c r="L503" i="1"/>
  <c r="G503" i="1" s="1"/>
  <c r="L502" i="1"/>
  <c r="G502" i="1" s="1"/>
  <c r="L501" i="1"/>
  <c r="G501" i="1" s="1"/>
  <c r="L500" i="1"/>
  <c r="G500" i="1" s="1"/>
  <c r="L499" i="1"/>
  <c r="G499" i="1" s="1"/>
  <c r="L498" i="1"/>
  <c r="G498" i="1" s="1"/>
  <c r="L497" i="1"/>
  <c r="G497" i="1" s="1"/>
  <c r="L496" i="1"/>
  <c r="G496" i="1" s="1"/>
  <c r="H496" i="1"/>
  <c r="L495" i="1"/>
  <c r="G495" i="1" s="1"/>
  <c r="L494" i="1"/>
  <c r="G494" i="1" s="1"/>
  <c r="L493" i="1"/>
  <c r="G493" i="1" s="1"/>
  <c r="L492" i="1"/>
  <c r="G492" i="1" s="1"/>
  <c r="L491" i="1"/>
  <c r="G491" i="1" s="1"/>
  <c r="L490" i="1"/>
  <c r="L489" i="1"/>
  <c r="L488" i="1"/>
  <c r="G488" i="1" s="1"/>
  <c r="L487" i="1"/>
  <c r="G487" i="1" s="1"/>
  <c r="L486" i="1"/>
  <c r="G486" i="1" s="1"/>
  <c r="L485" i="1"/>
  <c r="G485" i="1" s="1"/>
  <c r="L484" i="1"/>
  <c r="G484" i="1" s="1"/>
  <c r="L483" i="1"/>
  <c r="G483" i="1" s="1"/>
  <c r="L482" i="1"/>
  <c r="L481" i="1"/>
  <c r="G481" i="1" s="1"/>
  <c r="L480" i="1"/>
  <c r="G480" i="1" s="1"/>
  <c r="L479" i="1"/>
  <c r="G479" i="1" s="1"/>
  <c r="L478" i="1"/>
  <c r="G478" i="1" s="1"/>
  <c r="L477" i="1"/>
  <c r="G477" i="1" s="1"/>
  <c r="L476" i="1"/>
  <c r="G476" i="1" s="1"/>
  <c r="L475" i="1"/>
  <c r="G475" i="1" s="1"/>
  <c r="L474" i="1"/>
  <c r="G474" i="1" s="1"/>
  <c r="L473" i="1"/>
  <c r="L472" i="1"/>
  <c r="L471" i="1"/>
  <c r="G471" i="1" s="1"/>
  <c r="L470" i="1"/>
  <c r="L469" i="1"/>
  <c r="G469" i="1" s="1"/>
  <c r="L468" i="1"/>
  <c r="G468" i="1" s="1"/>
  <c r="L467" i="1"/>
  <c r="G467" i="1" s="1"/>
  <c r="L466" i="1"/>
  <c r="G466" i="1" s="1"/>
  <c r="L465" i="1"/>
  <c r="G465" i="1" s="1"/>
  <c r="L464" i="1"/>
  <c r="L463" i="1"/>
  <c r="G463" i="1" s="1"/>
  <c r="L462" i="1"/>
  <c r="G462" i="1" s="1"/>
  <c r="L461" i="1"/>
  <c r="G461" i="1" s="1"/>
  <c r="L460" i="1"/>
  <c r="G460" i="1" s="1"/>
  <c r="L459" i="1"/>
  <c r="G459" i="1" s="1"/>
  <c r="L458" i="1"/>
  <c r="G458" i="1" s="1"/>
  <c r="L457" i="1"/>
  <c r="L456" i="1"/>
  <c r="H456" i="1" s="1"/>
  <c r="L455" i="1"/>
  <c r="G455" i="1" s="1"/>
  <c r="L454" i="1"/>
  <c r="L453" i="1"/>
  <c r="G453" i="1" s="1"/>
  <c r="L452" i="1"/>
  <c r="L451" i="1"/>
  <c r="G451" i="1" s="1"/>
  <c r="L450" i="1"/>
  <c r="G450" i="1" s="1"/>
  <c r="L449" i="1"/>
  <c r="G449" i="1" s="1"/>
  <c r="L448" i="1"/>
  <c r="G448" i="1" s="1"/>
  <c r="L447" i="1"/>
  <c r="G447" i="1" s="1"/>
  <c r="L446" i="1"/>
  <c r="G446" i="1" s="1"/>
  <c r="L445" i="1"/>
  <c r="G445" i="1" s="1"/>
  <c r="L444" i="1"/>
  <c r="G444" i="1" s="1"/>
  <c r="L443" i="1"/>
  <c r="G443" i="1" s="1"/>
  <c r="L442" i="1"/>
  <c r="G442" i="1" s="1"/>
  <c r="L441" i="1"/>
  <c r="L440" i="1"/>
  <c r="I440" i="1" s="1"/>
  <c r="L439" i="1"/>
  <c r="G439" i="1" s="1"/>
  <c r="L438" i="1"/>
  <c r="G438" i="1" s="1"/>
  <c r="L437" i="1"/>
  <c r="G437" i="1" s="1"/>
  <c r="L436" i="1"/>
  <c r="L435" i="1"/>
  <c r="G435" i="1" s="1"/>
  <c r="L434" i="1"/>
  <c r="G434" i="1" s="1"/>
  <c r="L433" i="1"/>
  <c r="G433" i="1" s="1"/>
  <c r="L432" i="1"/>
  <c r="H432" i="1" s="1"/>
  <c r="L431" i="1"/>
  <c r="G431" i="1" s="1"/>
  <c r="L430" i="1"/>
  <c r="G430" i="1" s="1"/>
  <c r="L429" i="1"/>
  <c r="G429" i="1" s="1"/>
  <c r="L428" i="1"/>
  <c r="G428" i="1" s="1"/>
  <c r="L427" i="1"/>
  <c r="G427" i="1" s="1"/>
  <c r="L426" i="1"/>
  <c r="L425" i="1"/>
  <c r="L424" i="1"/>
  <c r="L423" i="1"/>
  <c r="G423" i="1" s="1"/>
  <c r="L422" i="1"/>
  <c r="G422" i="1" s="1"/>
  <c r="L421" i="1"/>
  <c r="G421" i="1" s="1"/>
  <c r="L420" i="1"/>
  <c r="G420" i="1" s="1"/>
  <c r="L419" i="1"/>
  <c r="G419" i="1" s="1"/>
  <c r="L418" i="1"/>
  <c r="G418" i="1" s="1"/>
  <c r="L417" i="1"/>
  <c r="G417" i="1" s="1"/>
  <c r="L416" i="1"/>
  <c r="I416" i="1" s="1"/>
  <c r="L415" i="1"/>
  <c r="G415" i="1" s="1"/>
  <c r="L414" i="1"/>
  <c r="G414" i="1" s="1"/>
  <c r="L413" i="1"/>
  <c r="G413" i="1" s="1"/>
  <c r="L412" i="1"/>
  <c r="G412" i="1" s="1"/>
  <c r="L411" i="1"/>
  <c r="G411" i="1" s="1"/>
  <c r="L410" i="1"/>
  <c r="L409" i="1"/>
  <c r="L408" i="1"/>
  <c r="L407" i="1"/>
  <c r="G407" i="1" s="1"/>
  <c r="L406" i="1"/>
  <c r="L405" i="1"/>
  <c r="G405" i="1" s="1"/>
  <c r="L404" i="1"/>
  <c r="G404" i="1" s="1"/>
  <c r="L403" i="1"/>
  <c r="G403" i="1" s="1"/>
  <c r="L402" i="1"/>
  <c r="L401" i="1"/>
  <c r="G401" i="1" s="1"/>
  <c r="L400" i="1"/>
  <c r="G400" i="1" s="1"/>
  <c r="L399" i="1"/>
  <c r="G399" i="1" s="1"/>
  <c r="L398" i="1"/>
  <c r="G398" i="1" s="1"/>
  <c r="L397" i="1"/>
  <c r="G397" i="1" s="1"/>
  <c r="L396" i="1"/>
  <c r="G396" i="1" s="1"/>
  <c r="L395" i="1"/>
  <c r="G395" i="1" s="1"/>
  <c r="L394" i="1"/>
  <c r="H394" i="1" s="1"/>
  <c r="L393" i="1"/>
  <c r="L392" i="1"/>
  <c r="G392" i="1" s="1"/>
  <c r="L391" i="1"/>
  <c r="G391" i="1" s="1"/>
  <c r="L390" i="1"/>
  <c r="G390" i="1" s="1"/>
  <c r="L389" i="1"/>
  <c r="G389" i="1" s="1"/>
  <c r="L388" i="1"/>
  <c r="G388" i="1" s="1"/>
  <c r="L387" i="1"/>
  <c r="G387" i="1" s="1"/>
  <c r="L386" i="1"/>
  <c r="G386" i="1" s="1"/>
  <c r="L385" i="1"/>
  <c r="G385" i="1" s="1"/>
  <c r="L384" i="1"/>
  <c r="G384" i="1" s="1"/>
  <c r="L383" i="1"/>
  <c r="G383" i="1" s="1"/>
  <c r="L382" i="1"/>
  <c r="G382" i="1" s="1"/>
  <c r="L381" i="1"/>
  <c r="G381" i="1" s="1"/>
  <c r="L380" i="1"/>
  <c r="G380" i="1" s="1"/>
  <c r="L379" i="1"/>
  <c r="G379" i="1" s="1"/>
  <c r="L378" i="1"/>
  <c r="G378" i="1" s="1"/>
  <c r="L377" i="1"/>
  <c r="L376" i="1"/>
  <c r="L375" i="1"/>
  <c r="G375" i="1" s="1"/>
  <c r="L374" i="1"/>
  <c r="G374" i="1" s="1"/>
  <c r="L373" i="1"/>
  <c r="G373" i="1" s="1"/>
  <c r="L372" i="1"/>
  <c r="L371" i="1"/>
  <c r="G371" i="1" s="1"/>
  <c r="L370" i="1"/>
  <c r="L369" i="1"/>
  <c r="G369" i="1" s="1"/>
  <c r="L368" i="1"/>
  <c r="H368" i="1" s="1"/>
  <c r="L367" i="1"/>
  <c r="G367" i="1" s="1"/>
  <c r="L366" i="1"/>
  <c r="G366" i="1" s="1"/>
  <c r="L365" i="1"/>
  <c r="G365" i="1" s="1"/>
  <c r="L364" i="1"/>
  <c r="G364" i="1" s="1"/>
  <c r="L363" i="1"/>
  <c r="G363" i="1" s="1"/>
  <c r="L362" i="1"/>
  <c r="G362" i="1" s="1"/>
  <c r="L361" i="1"/>
  <c r="L360" i="1"/>
  <c r="G360" i="1" s="1"/>
  <c r="L359" i="1"/>
  <c r="G359" i="1" s="1"/>
  <c r="L358" i="1"/>
  <c r="G358" i="1" s="1"/>
  <c r="L357" i="1"/>
  <c r="G357" i="1" s="1"/>
  <c r="L356" i="1"/>
  <c r="L355" i="1"/>
  <c r="G355" i="1" s="1"/>
  <c r="L354" i="1"/>
  <c r="H354" i="1" s="1"/>
  <c r="L353" i="1"/>
  <c r="G353" i="1" s="1"/>
  <c r="L352" i="1"/>
  <c r="I352" i="1" s="1"/>
  <c r="L351" i="1"/>
  <c r="G351" i="1" s="1"/>
  <c r="L350" i="1"/>
  <c r="G350" i="1" s="1"/>
  <c r="L349" i="1"/>
  <c r="G349" i="1" s="1"/>
  <c r="L348" i="1"/>
  <c r="G348" i="1" s="1"/>
  <c r="L347" i="1"/>
  <c r="G347" i="1" s="1"/>
  <c r="L346" i="1"/>
  <c r="H346" i="1" s="1"/>
  <c r="L345" i="1"/>
  <c r="L344" i="1"/>
  <c r="G344" i="1" s="1"/>
  <c r="L343" i="1"/>
  <c r="G343" i="1" s="1"/>
  <c r="L342" i="1"/>
  <c r="L341" i="1"/>
  <c r="G341" i="1" s="1"/>
  <c r="L340" i="1"/>
  <c r="L339" i="1"/>
  <c r="G339" i="1" s="1"/>
  <c r="L338" i="1"/>
  <c r="H338" i="1" s="1"/>
  <c r="L337" i="1"/>
  <c r="G337" i="1" s="1"/>
  <c r="L336" i="1"/>
  <c r="I336" i="1" s="1"/>
  <c r="L335" i="1"/>
  <c r="H335" i="1" s="1"/>
  <c r="L334" i="1"/>
  <c r="I334" i="1" s="1"/>
  <c r="L333" i="1"/>
  <c r="L332" i="1"/>
  <c r="G332" i="1" s="1"/>
  <c r="L331" i="1"/>
  <c r="L330" i="1"/>
  <c r="G330" i="1" s="1"/>
  <c r="L329" i="1"/>
  <c r="I329" i="1" s="1"/>
  <c r="L328" i="1"/>
  <c r="L327" i="1"/>
  <c r="L326" i="1"/>
  <c r="G326" i="1" s="1"/>
  <c r="L325" i="1"/>
  <c r="G325" i="1" s="1"/>
  <c r="L324" i="1"/>
  <c r="L323" i="1"/>
  <c r="I323" i="1" s="1"/>
  <c r="L322" i="1"/>
  <c r="H322" i="1" s="1"/>
  <c r="L321" i="1"/>
  <c r="L320" i="1"/>
  <c r="G320" i="1" s="1"/>
  <c r="L319" i="1"/>
  <c r="H319" i="1" s="1"/>
  <c r="L318" i="1"/>
  <c r="I318" i="1" s="1"/>
  <c r="G318" i="1"/>
  <c r="L317" i="1"/>
  <c r="H317" i="1" s="1"/>
  <c r="L316" i="1"/>
  <c r="H316" i="1" s="1"/>
  <c r="L315" i="1"/>
  <c r="G315" i="1" s="1"/>
  <c r="L314" i="1"/>
  <c r="G314" i="1" s="1"/>
  <c r="L313" i="1"/>
  <c r="I313" i="1" s="1"/>
  <c r="L312" i="1"/>
  <c r="G312" i="1" s="1"/>
  <c r="L311" i="1"/>
  <c r="H311" i="1" s="1"/>
  <c r="I311" i="1"/>
  <c r="L310" i="1"/>
  <c r="I310" i="1" s="1"/>
  <c r="L309" i="1"/>
  <c r="G309" i="1" s="1"/>
  <c r="L308" i="1"/>
  <c r="I308" i="1" s="1"/>
  <c r="L307" i="1"/>
  <c r="I307" i="1" s="1"/>
  <c r="L306" i="1"/>
  <c r="H306" i="1" s="1"/>
  <c r="L305" i="1"/>
  <c r="H305" i="1" s="1"/>
  <c r="L304" i="1"/>
  <c r="G304" i="1" s="1"/>
  <c r="L303" i="1"/>
  <c r="L302" i="1"/>
  <c r="H302" i="1" s="1"/>
  <c r="L301" i="1"/>
  <c r="H301" i="1" s="1"/>
  <c r="L300" i="1"/>
  <c r="L299" i="1"/>
  <c r="G299" i="1" s="1"/>
  <c r="L298" i="1"/>
  <c r="G298" i="1" s="1"/>
  <c r="L297" i="1"/>
  <c r="I297" i="1"/>
  <c r="L296" i="1"/>
  <c r="H296" i="1" s="1"/>
  <c r="L295" i="1"/>
  <c r="L294" i="1"/>
  <c r="H294" i="1" s="1"/>
  <c r="L293" i="1"/>
  <c r="L292" i="1"/>
  <c r="L291" i="1"/>
  <c r="I291" i="1"/>
  <c r="L290" i="1"/>
  <c r="H290" i="1" s="1"/>
  <c r="L289" i="1"/>
  <c r="H289" i="1" s="1"/>
  <c r="L288" i="1"/>
  <c r="G288" i="1" s="1"/>
  <c r="L287" i="1"/>
  <c r="H287" i="1" s="1"/>
  <c r="L286" i="1"/>
  <c r="I286" i="1" s="1"/>
  <c r="L285" i="1"/>
  <c r="L284" i="1"/>
  <c r="L283" i="1"/>
  <c r="G283" i="1" s="1"/>
  <c r="L282" i="1"/>
  <c r="G282" i="1" s="1"/>
  <c r="L281" i="1"/>
  <c r="I281" i="1" s="1"/>
  <c r="L280" i="1"/>
  <c r="I280" i="1" s="1"/>
  <c r="L279" i="1"/>
  <c r="G279" i="1" s="1"/>
  <c r="L278" i="1"/>
  <c r="G278" i="1" s="1"/>
  <c r="L277" i="1"/>
  <c r="G277" i="1" s="1"/>
  <c r="L276" i="1"/>
  <c r="I276" i="1" s="1"/>
  <c r="L275" i="1"/>
  <c r="I275" i="1" s="1"/>
  <c r="L274" i="1"/>
  <c r="H274" i="1" s="1"/>
  <c r="L273" i="1"/>
  <c r="L272" i="1"/>
  <c r="I272" i="1" s="1"/>
  <c r="L271" i="1"/>
  <c r="H271" i="1" s="1"/>
  <c r="L270" i="1"/>
  <c r="I270" i="1" s="1"/>
  <c r="L269" i="1"/>
  <c r="L268" i="1"/>
  <c r="H268" i="1" s="1"/>
  <c r="L267" i="1"/>
  <c r="H267" i="1" s="1"/>
  <c r="L266" i="1"/>
  <c r="L265" i="1"/>
  <c r="L264" i="1"/>
  <c r="I264" i="1" s="1"/>
  <c r="L263" i="1"/>
  <c r="G263" i="1" s="1"/>
  <c r="L262" i="1"/>
  <c r="I262" i="1" s="1"/>
  <c r="L261" i="1"/>
  <c r="L260" i="1"/>
  <c r="I260" i="1" s="1"/>
  <c r="L259" i="1"/>
  <c r="I259" i="1" s="1"/>
  <c r="L258" i="1"/>
  <c r="I258" i="1" s="1"/>
  <c r="L257" i="1"/>
  <c r="H257" i="1" s="1"/>
  <c r="L256" i="1"/>
  <c r="G256" i="1" s="1"/>
  <c r="L255" i="1"/>
  <c r="G255" i="1" s="1"/>
  <c r="L254" i="1"/>
  <c r="L253" i="1"/>
  <c r="L252" i="1"/>
  <c r="L251" i="1"/>
  <c r="H251" i="1" s="1"/>
  <c r="L250" i="1"/>
  <c r="G250" i="1" s="1"/>
  <c r="L249" i="1"/>
  <c r="L248" i="1"/>
  <c r="I248" i="1" s="1"/>
  <c r="L247" i="1"/>
  <c r="I247" i="1" s="1"/>
  <c r="L246" i="1"/>
  <c r="H246" i="1" s="1"/>
  <c r="L245" i="1"/>
  <c r="G245" i="1" s="1"/>
  <c r="L244" i="1"/>
  <c r="G244" i="1" s="1"/>
  <c r="L243" i="1"/>
  <c r="I243" i="1" s="1"/>
  <c r="L242" i="1"/>
  <c r="G242" i="1" s="1"/>
  <c r="I242" i="1"/>
  <c r="H242" i="1"/>
  <c r="L241" i="1"/>
  <c r="L240" i="1"/>
  <c r="H240" i="1" s="1"/>
  <c r="L239" i="1"/>
  <c r="H239" i="1" s="1"/>
  <c r="L238" i="1"/>
  <c r="I238" i="1" s="1"/>
  <c r="L237" i="1"/>
  <c r="L236" i="1"/>
  <c r="L235" i="1"/>
  <c r="H235" i="1" s="1"/>
  <c r="L234" i="1"/>
  <c r="G234" i="1" s="1"/>
  <c r="L233" i="1"/>
  <c r="H233" i="1" s="1"/>
  <c r="L232" i="1"/>
  <c r="I232" i="1" s="1"/>
  <c r="L231" i="1"/>
  <c r="H231" i="1" s="1"/>
  <c r="L230" i="1"/>
  <c r="I230" i="1" s="1"/>
  <c r="L229" i="1"/>
  <c r="G229" i="1" s="1"/>
  <c r="L228" i="1"/>
  <c r="I228" i="1" s="1"/>
  <c r="L227" i="1"/>
  <c r="I227" i="1" s="1"/>
  <c r="L226" i="1"/>
  <c r="G226" i="1" s="1"/>
  <c r="L225" i="1"/>
  <c r="L224" i="1"/>
  <c r="I224" i="1" s="1"/>
  <c r="L223" i="1"/>
  <c r="H223" i="1" s="1"/>
  <c r="L222" i="1"/>
  <c r="L221" i="1"/>
  <c r="L220" i="1"/>
  <c r="H220" i="1" s="1"/>
  <c r="L219" i="1"/>
  <c r="H219" i="1" s="1"/>
  <c r="L218" i="1"/>
  <c r="G218" i="1" s="1"/>
  <c r="L217" i="1"/>
  <c r="G217" i="1" s="1"/>
  <c r="L216" i="1"/>
  <c r="L215" i="1"/>
  <c r="I215" i="1" s="1"/>
  <c r="L214" i="1"/>
  <c r="I214" i="1" s="1"/>
  <c r="L213" i="1"/>
  <c r="G213" i="1" s="1"/>
  <c r="L212" i="1"/>
  <c r="L211" i="1"/>
  <c r="H211" i="1" s="1"/>
  <c r="L210" i="1"/>
  <c r="I210" i="1" s="1"/>
  <c r="L209" i="1"/>
  <c r="G209" i="1" s="1"/>
  <c r="L208" i="1"/>
  <c r="H208" i="1" s="1"/>
  <c r="L207" i="1"/>
  <c r="H207" i="1" s="1"/>
  <c r="L206" i="1"/>
  <c r="I206" i="1" s="1"/>
  <c r="L205" i="1"/>
  <c r="L204" i="1"/>
  <c r="H204" i="1" s="1"/>
  <c r="L203" i="1"/>
  <c r="H203" i="1" s="1"/>
  <c r="L202" i="1"/>
  <c r="G202" i="1" s="1"/>
  <c r="L201" i="1"/>
  <c r="H201" i="1" s="1"/>
  <c r="L200" i="1"/>
  <c r="G200" i="1" s="1"/>
  <c r="L199" i="1"/>
  <c r="L198" i="1"/>
  <c r="I198" i="1" s="1"/>
  <c r="G198" i="1"/>
  <c r="L197" i="1"/>
  <c r="H197" i="1" s="1"/>
  <c r="L196" i="1"/>
  <c r="H196" i="1" s="1"/>
  <c r="L195" i="1"/>
  <c r="H195" i="1" s="1"/>
  <c r="L194" i="1"/>
  <c r="I194" i="1" s="1"/>
  <c r="L193" i="1"/>
  <c r="L192" i="1"/>
  <c r="H192" i="1" s="1"/>
  <c r="L191" i="1"/>
  <c r="H191" i="1" s="1"/>
  <c r="G191" i="1"/>
  <c r="L190" i="1"/>
  <c r="I190" i="1" s="1"/>
  <c r="L189" i="1"/>
  <c r="H189" i="1" s="1"/>
  <c r="L188" i="1"/>
  <c r="H188" i="1" s="1"/>
  <c r="L187" i="1"/>
  <c r="H187" i="1" s="1"/>
  <c r="L186" i="1"/>
  <c r="G186" i="1" s="1"/>
  <c r="L185" i="1"/>
  <c r="H185" i="1" s="1"/>
  <c r="L184" i="1"/>
  <c r="G184" i="1" s="1"/>
  <c r="L183" i="1"/>
  <c r="H183" i="1" s="1"/>
  <c r="L182" i="1"/>
  <c r="I182" i="1" s="1"/>
  <c r="L181" i="1"/>
  <c r="H181" i="1" s="1"/>
  <c r="L180" i="1"/>
  <c r="I180" i="1" s="1"/>
  <c r="L179" i="1"/>
  <c r="H179" i="1" s="1"/>
  <c r="L178" i="1"/>
  <c r="I178" i="1" s="1"/>
  <c r="L177" i="1"/>
  <c r="G177" i="1" s="1"/>
  <c r="L176" i="1"/>
  <c r="H176" i="1" s="1"/>
  <c r="L175" i="1"/>
  <c r="H175" i="1" s="1"/>
  <c r="L174" i="1"/>
  <c r="I174" i="1" s="1"/>
  <c r="L173" i="1"/>
  <c r="H173" i="1" s="1"/>
  <c r="L172" i="1"/>
  <c r="H172" i="1" s="1"/>
  <c r="L171" i="1"/>
  <c r="H171" i="1" s="1"/>
  <c r="L170" i="1"/>
  <c r="G170" i="1" s="1"/>
  <c r="L169" i="1"/>
  <c r="H169" i="1" s="1"/>
  <c r="L168" i="1"/>
  <c r="G168" i="1" s="1"/>
  <c r="L167" i="1"/>
  <c r="H167" i="1" s="1"/>
  <c r="L166" i="1"/>
  <c r="I166" i="1" s="1"/>
  <c r="L165" i="1"/>
  <c r="H165" i="1" s="1"/>
  <c r="L164" i="1"/>
  <c r="I164" i="1" s="1"/>
  <c r="L163" i="1"/>
  <c r="H163" i="1" s="1"/>
  <c r="L162" i="1"/>
  <c r="I162" i="1" s="1"/>
  <c r="L161" i="1"/>
  <c r="G161" i="1" s="1"/>
  <c r="L160" i="1"/>
  <c r="H160" i="1" s="1"/>
  <c r="L159" i="1"/>
  <c r="H159" i="1" s="1"/>
  <c r="L158" i="1"/>
  <c r="I158" i="1" s="1"/>
  <c r="L157" i="1"/>
  <c r="H157" i="1" s="1"/>
  <c r="L156" i="1"/>
  <c r="H156" i="1" s="1"/>
  <c r="L155" i="1"/>
  <c r="H155" i="1" s="1"/>
  <c r="L154" i="1"/>
  <c r="G154" i="1" s="1"/>
  <c r="L153" i="1"/>
  <c r="H153" i="1" s="1"/>
  <c r="L152" i="1"/>
  <c r="G152" i="1" s="1"/>
  <c r="L151" i="1"/>
  <c r="H151" i="1" s="1"/>
  <c r="L150" i="1"/>
  <c r="I150" i="1" s="1"/>
  <c r="L149" i="1"/>
  <c r="H149" i="1" s="1"/>
  <c r="L148" i="1"/>
  <c r="I148" i="1" s="1"/>
  <c r="L147" i="1"/>
  <c r="H147" i="1" s="1"/>
  <c r="L146" i="1"/>
  <c r="I146" i="1" s="1"/>
  <c r="L145" i="1"/>
  <c r="G145" i="1" s="1"/>
  <c r="L144" i="1"/>
  <c r="H144" i="1" s="1"/>
  <c r="L143" i="1"/>
  <c r="H143" i="1" s="1"/>
  <c r="L142" i="1"/>
  <c r="I142" i="1" s="1"/>
  <c r="L141" i="1"/>
  <c r="H141" i="1" s="1"/>
  <c r="L140" i="1"/>
  <c r="H140" i="1" s="1"/>
  <c r="L139" i="1"/>
  <c r="H139" i="1" s="1"/>
  <c r="L138" i="1"/>
  <c r="G138" i="1" s="1"/>
  <c r="L137" i="1"/>
  <c r="H137" i="1" s="1"/>
  <c r="L136" i="1"/>
  <c r="G136" i="1" s="1"/>
  <c r="L135" i="1"/>
  <c r="H135" i="1" s="1"/>
  <c r="L134" i="1"/>
  <c r="I134" i="1" s="1"/>
  <c r="L133" i="1"/>
  <c r="H133" i="1" s="1"/>
  <c r="L132" i="1"/>
  <c r="I132" i="1" s="1"/>
  <c r="L131" i="1"/>
  <c r="H131" i="1" s="1"/>
  <c r="L130" i="1"/>
  <c r="G130" i="1" s="1"/>
  <c r="L129" i="1"/>
  <c r="H129" i="1" s="1"/>
  <c r="L128" i="1"/>
  <c r="H128" i="1" s="1"/>
  <c r="L127" i="1"/>
  <c r="L126" i="1"/>
  <c r="H126" i="1" s="1"/>
  <c r="L125" i="1"/>
  <c r="H125" i="1" s="1"/>
  <c r="L124" i="1"/>
  <c r="I124" i="1" s="1"/>
  <c r="L123" i="1"/>
  <c r="H123" i="1" s="1"/>
  <c r="L122" i="1"/>
  <c r="G122" i="1" s="1"/>
  <c r="L121" i="1"/>
  <c r="H121" i="1" s="1"/>
  <c r="L120" i="1"/>
  <c r="H120" i="1" s="1"/>
  <c r="L119" i="1"/>
  <c r="L118" i="1"/>
  <c r="G118" i="1" s="1"/>
  <c r="L117" i="1"/>
  <c r="H117" i="1" s="1"/>
  <c r="L116" i="1"/>
  <c r="I116" i="1" s="1"/>
  <c r="L115" i="1"/>
  <c r="H115" i="1" s="1"/>
  <c r="L114" i="1"/>
  <c r="G114" i="1" s="1"/>
  <c r="L113" i="1"/>
  <c r="H113" i="1" s="1"/>
  <c r="L112" i="1"/>
  <c r="G112" i="1" s="1"/>
  <c r="L111" i="1"/>
  <c r="L110" i="1"/>
  <c r="H110" i="1" s="1"/>
  <c r="L109" i="1"/>
  <c r="H109" i="1" s="1"/>
  <c r="L108" i="1"/>
  <c r="I108" i="1" s="1"/>
  <c r="L107" i="1"/>
  <c r="H107" i="1" s="1"/>
  <c r="L106" i="1"/>
  <c r="G106" i="1" s="1"/>
  <c r="L105" i="1"/>
  <c r="H105" i="1" s="1"/>
  <c r="L104" i="1"/>
  <c r="I104" i="1" s="1"/>
  <c r="L103" i="1"/>
  <c r="L102" i="1"/>
  <c r="I102" i="1" s="1"/>
  <c r="L101" i="1"/>
  <c r="H101" i="1" s="1"/>
  <c r="L100" i="1"/>
  <c r="I100" i="1" s="1"/>
  <c r="L99" i="1"/>
  <c r="H99" i="1" s="1"/>
  <c r="L98" i="1"/>
  <c r="G98" i="1" s="1"/>
  <c r="L97" i="1"/>
  <c r="H97" i="1" s="1"/>
  <c r="L96" i="1"/>
  <c r="I96" i="1" s="1"/>
  <c r="L95" i="1"/>
  <c r="L94" i="1"/>
  <c r="I94" i="1" s="1"/>
  <c r="L93" i="1"/>
  <c r="H93" i="1" s="1"/>
  <c r="L92" i="1"/>
  <c r="I92" i="1" s="1"/>
  <c r="L91" i="1"/>
  <c r="H91" i="1" s="1"/>
  <c r="L90" i="1"/>
  <c r="G90" i="1" s="1"/>
  <c r="L89" i="1"/>
  <c r="H89" i="1" s="1"/>
  <c r="L88" i="1"/>
  <c r="I88" i="1" s="1"/>
  <c r="L87" i="1"/>
  <c r="L86" i="1"/>
  <c r="I86" i="1" s="1"/>
  <c r="L85" i="1"/>
  <c r="H85" i="1" s="1"/>
  <c r="L84" i="1"/>
  <c r="I84" i="1" s="1"/>
  <c r="L83" i="1"/>
  <c r="H83" i="1" s="1"/>
  <c r="L82" i="1"/>
  <c r="G82" i="1" s="1"/>
  <c r="L81" i="1"/>
  <c r="H81" i="1" s="1"/>
  <c r="L80" i="1"/>
  <c r="I80" i="1" s="1"/>
  <c r="L79" i="1"/>
  <c r="L78" i="1"/>
  <c r="I78" i="1" s="1"/>
  <c r="L77" i="1"/>
  <c r="H77" i="1" s="1"/>
  <c r="L76" i="1"/>
  <c r="I76" i="1" s="1"/>
  <c r="L75" i="1"/>
  <c r="H75" i="1" s="1"/>
  <c r="L74" i="1"/>
  <c r="G74" i="1" s="1"/>
  <c r="L73" i="1"/>
  <c r="H73" i="1" s="1"/>
  <c r="L72" i="1"/>
  <c r="I72" i="1" s="1"/>
  <c r="L71" i="1"/>
  <c r="L70" i="1"/>
  <c r="H70" i="1" s="1"/>
  <c r="L69" i="1"/>
  <c r="H69" i="1" s="1"/>
  <c r="L68" i="1"/>
  <c r="I68" i="1" s="1"/>
  <c r="L67" i="1"/>
  <c r="H67" i="1" s="1"/>
  <c r="L66" i="1"/>
  <c r="G66" i="1" s="1"/>
  <c r="L65" i="1"/>
  <c r="H65" i="1" s="1"/>
  <c r="L64" i="1"/>
  <c r="H64" i="1" s="1"/>
  <c r="L63" i="1"/>
  <c r="L62" i="1"/>
  <c r="H62" i="1" s="1"/>
  <c r="L61" i="1"/>
  <c r="H61" i="1" s="1"/>
  <c r="L60" i="1"/>
  <c r="I60" i="1" s="1"/>
  <c r="L59" i="1"/>
  <c r="H59" i="1" s="1"/>
  <c r="L58" i="1"/>
  <c r="G58" i="1" s="1"/>
  <c r="L57" i="1"/>
  <c r="H57" i="1" s="1"/>
  <c r="L56" i="1"/>
  <c r="H56" i="1" s="1"/>
  <c r="L55" i="1"/>
  <c r="L54" i="1"/>
  <c r="G54" i="1" s="1"/>
  <c r="L53" i="1"/>
  <c r="H53" i="1" s="1"/>
  <c r="L52" i="1"/>
  <c r="I52" i="1" s="1"/>
  <c r="L51" i="1"/>
  <c r="H51" i="1" s="1"/>
  <c r="L50" i="1"/>
  <c r="G50" i="1" s="1"/>
  <c r="L49" i="1"/>
  <c r="H49" i="1" s="1"/>
  <c r="L48" i="1"/>
  <c r="G48" i="1" s="1"/>
  <c r="L47" i="1"/>
  <c r="L46" i="1"/>
  <c r="I46" i="1" s="1"/>
  <c r="L45" i="1"/>
  <c r="H45" i="1" s="1"/>
  <c r="L44" i="1"/>
  <c r="I44" i="1" s="1"/>
  <c r="L43" i="1"/>
  <c r="H43" i="1" s="1"/>
  <c r="L42" i="1"/>
  <c r="G42" i="1" s="1"/>
  <c r="L41" i="1"/>
  <c r="H41" i="1" s="1"/>
  <c r="L40" i="1"/>
  <c r="I40" i="1" s="1"/>
  <c r="L39" i="1"/>
  <c r="L38" i="1"/>
  <c r="I38" i="1" s="1"/>
  <c r="L37" i="1"/>
  <c r="H37" i="1" s="1"/>
  <c r="L36" i="1"/>
  <c r="I36" i="1" s="1"/>
  <c r="H36" i="1"/>
  <c r="L35" i="1"/>
  <c r="H35" i="1" s="1"/>
  <c r="L34" i="1"/>
  <c r="G34" i="1" s="1"/>
  <c r="L33" i="1"/>
  <c r="H33" i="1" s="1"/>
  <c r="L32" i="1"/>
  <c r="I32" i="1" s="1"/>
  <c r="L31" i="1"/>
  <c r="L30" i="1"/>
  <c r="I30" i="1" s="1"/>
  <c r="L29" i="1"/>
  <c r="H29" i="1" s="1"/>
  <c r="L28" i="1"/>
  <c r="I28" i="1" s="1"/>
  <c r="L27" i="1"/>
  <c r="H27" i="1" s="1"/>
  <c r="L26" i="1"/>
  <c r="I26" i="1" s="1"/>
  <c r="L25" i="1"/>
  <c r="H25" i="1" s="1"/>
  <c r="L24" i="1"/>
  <c r="G24" i="1" s="1"/>
  <c r="L23" i="1"/>
  <c r="H23" i="1" s="1"/>
  <c r="L22" i="1"/>
  <c r="H22" i="1" s="1"/>
  <c r="L21" i="1"/>
  <c r="H21" i="1" s="1"/>
  <c r="L20" i="1"/>
  <c r="I20" i="1" s="1"/>
  <c r="L19" i="1"/>
  <c r="H19" i="1" s="1"/>
  <c r="L18" i="1"/>
  <c r="I18" i="1" s="1"/>
  <c r="L17" i="1"/>
  <c r="H17" i="1" s="1"/>
  <c r="L16" i="1"/>
  <c r="G16" i="1" s="1"/>
  <c r="H16" i="1"/>
  <c r="L15" i="1"/>
  <c r="H15" i="1" s="1"/>
  <c r="L14" i="1"/>
  <c r="H14" i="1" s="1"/>
  <c r="L13" i="1"/>
  <c r="H13" i="1" s="1"/>
  <c r="L12" i="1"/>
  <c r="I12" i="1" s="1"/>
  <c r="L11" i="1"/>
  <c r="H11" i="1" s="1"/>
  <c r="L10" i="1"/>
  <c r="I10" i="1" s="1"/>
  <c r="L9" i="1"/>
  <c r="H9" i="1" s="1"/>
  <c r="L8" i="1"/>
  <c r="G8" i="1" s="1"/>
  <c r="L7" i="1"/>
  <c r="H7" i="1" s="1"/>
  <c r="L6" i="1"/>
  <c r="H6" i="1" s="1"/>
  <c r="L5" i="1"/>
  <c r="H5" i="1" s="1"/>
  <c r="L4" i="1"/>
  <c r="I4" i="1" s="1"/>
  <c r="L3" i="1"/>
  <c r="H3" i="1" s="1"/>
  <c r="L2" i="1"/>
  <c r="I2" i="1" s="1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5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G20" i="1" l="1"/>
  <c r="G80" i="1"/>
  <c r="H94" i="1"/>
  <c r="G144" i="1"/>
  <c r="I358" i="1"/>
  <c r="H74" i="1"/>
  <c r="H88" i="1"/>
  <c r="I118" i="1"/>
  <c r="I144" i="1"/>
  <c r="G120" i="1"/>
  <c r="G126" i="1"/>
  <c r="H186" i="1"/>
  <c r="H18" i="1"/>
  <c r="H32" i="1"/>
  <c r="I120" i="1"/>
  <c r="I126" i="1"/>
  <c r="I223" i="1"/>
  <c r="H230" i="1"/>
  <c r="I290" i="1"/>
  <c r="I296" i="1"/>
  <c r="I434" i="1"/>
  <c r="I268" i="1"/>
  <c r="I50" i="1"/>
  <c r="G92" i="1"/>
  <c r="I105" i="1"/>
  <c r="H224" i="1"/>
  <c r="I287" i="1"/>
  <c r="H20" i="1"/>
  <c r="I34" i="1"/>
  <c r="I106" i="1"/>
  <c r="H198" i="1"/>
  <c r="G274" i="1"/>
  <c r="I344" i="1"/>
  <c r="I374" i="1"/>
  <c r="H420" i="1"/>
  <c r="G40" i="1"/>
  <c r="H40" i="1"/>
  <c r="H82" i="1"/>
  <c r="H102" i="1"/>
  <c r="H180" i="1"/>
  <c r="I207" i="1"/>
  <c r="H234" i="1"/>
  <c r="H498" i="1"/>
  <c r="G36" i="1"/>
  <c r="I77" i="1"/>
  <c r="G310" i="1"/>
  <c r="H98" i="1"/>
  <c r="H170" i="1"/>
  <c r="H256" i="1"/>
  <c r="G22" i="1"/>
  <c r="I27" i="1"/>
  <c r="G84" i="1"/>
  <c r="I98" i="1"/>
  <c r="G132" i="1"/>
  <c r="H150" i="1"/>
  <c r="G164" i="1"/>
  <c r="I170" i="1"/>
  <c r="G240" i="1"/>
  <c r="I251" i="1"/>
  <c r="I256" i="1"/>
  <c r="I304" i="1"/>
  <c r="I360" i="1"/>
  <c r="H388" i="1"/>
  <c r="I458" i="1"/>
  <c r="G14" i="1"/>
  <c r="G28" i="1"/>
  <c r="G68" i="1"/>
  <c r="H80" i="1"/>
  <c r="H90" i="1"/>
  <c r="I99" i="1"/>
  <c r="G104" i="1"/>
  <c r="I139" i="1"/>
  <c r="H184" i="1"/>
  <c r="G189" i="1"/>
  <c r="I195" i="1"/>
  <c r="G219" i="1"/>
  <c r="I305" i="1"/>
  <c r="H310" i="1"/>
  <c r="I322" i="1"/>
  <c r="H334" i="1"/>
  <c r="I496" i="1"/>
  <c r="H24" i="1"/>
  <c r="H28" i="1"/>
  <c r="I33" i="1"/>
  <c r="I62" i="1"/>
  <c r="G86" i="1"/>
  <c r="H104" i="1"/>
  <c r="H134" i="1"/>
  <c r="I179" i="1"/>
  <c r="I208" i="1"/>
  <c r="I231" i="1"/>
  <c r="I282" i="1"/>
  <c r="I384" i="1"/>
  <c r="I390" i="1"/>
  <c r="H418" i="1"/>
  <c r="I438" i="1"/>
  <c r="I3" i="1"/>
  <c r="H10" i="1"/>
  <c r="I24" i="1"/>
  <c r="H38" i="1"/>
  <c r="I56" i="1"/>
  <c r="H86" i="1"/>
  <c r="H96" i="1"/>
  <c r="G100" i="1"/>
  <c r="I110" i="1"/>
  <c r="G173" i="1"/>
  <c r="G214" i="1"/>
  <c r="H226" i="1"/>
  <c r="H238" i="1"/>
  <c r="H270" i="1"/>
  <c r="H276" i="1"/>
  <c r="I11" i="1"/>
  <c r="I16" i="1"/>
  <c r="H30" i="1"/>
  <c r="H44" i="1"/>
  <c r="H92" i="1"/>
  <c r="I136" i="1"/>
  <c r="I163" i="1"/>
  <c r="I186" i="1"/>
  <c r="G239" i="1"/>
  <c r="H260" i="1"/>
  <c r="H308" i="1"/>
  <c r="H4" i="1"/>
  <c r="H26" i="1"/>
  <c r="H34" i="1"/>
  <c r="I41" i="1"/>
  <c r="I54" i="1"/>
  <c r="I93" i="1"/>
  <c r="I112" i="1"/>
  <c r="H118" i="1"/>
  <c r="G128" i="1"/>
  <c r="G134" i="1"/>
  <c r="I138" i="1"/>
  <c r="I154" i="1"/>
  <c r="I160" i="1"/>
  <c r="I192" i="1"/>
  <c r="I202" i="1"/>
  <c r="G207" i="1"/>
  <c r="H210" i="1"/>
  <c r="G231" i="1"/>
  <c r="H262" i="1"/>
  <c r="G267" i="1"/>
  <c r="G289" i="1"/>
  <c r="H304" i="1"/>
  <c r="G308" i="1"/>
  <c r="G311" i="1"/>
  <c r="G316" i="1"/>
  <c r="I319" i="1"/>
  <c r="H330" i="1"/>
  <c r="H458" i="1"/>
  <c r="G46" i="1"/>
  <c r="G110" i="1"/>
  <c r="G203" i="1"/>
  <c r="H244" i="1"/>
  <c r="G296" i="1"/>
  <c r="G317" i="1"/>
  <c r="H448" i="1"/>
  <c r="H42" i="1"/>
  <c r="H46" i="1"/>
  <c r="H2" i="1"/>
  <c r="G6" i="1"/>
  <c r="I19" i="1"/>
  <c r="I35" i="1"/>
  <c r="I42" i="1"/>
  <c r="G56" i="1"/>
  <c r="G62" i="1"/>
  <c r="I83" i="1"/>
  <c r="I91" i="1"/>
  <c r="H106" i="1"/>
  <c r="I114" i="1"/>
  <c r="G180" i="1"/>
  <c r="H194" i="1"/>
  <c r="I203" i="1"/>
  <c r="G208" i="1"/>
  <c r="G232" i="1"/>
  <c r="I244" i="1"/>
  <c r="H250" i="1"/>
  <c r="H280" i="1"/>
  <c r="G286" i="1"/>
  <c r="I301" i="1"/>
  <c r="G305" i="1"/>
  <c r="H312" i="1"/>
  <c r="I317" i="1"/>
  <c r="I378" i="1"/>
  <c r="H384" i="1"/>
  <c r="H442" i="1"/>
  <c r="I448" i="1"/>
  <c r="I466" i="1"/>
  <c r="I502" i="1"/>
  <c r="H450" i="1"/>
  <c r="H474" i="1"/>
  <c r="H480" i="1"/>
  <c r="H8" i="1"/>
  <c r="G12" i="1"/>
  <c r="H48" i="1"/>
  <c r="G4" i="1"/>
  <c r="I8" i="1"/>
  <c r="H12" i="1"/>
  <c r="I29" i="1"/>
  <c r="I48" i="1"/>
  <c r="H54" i="1"/>
  <c r="G64" i="1"/>
  <c r="G70" i="1"/>
  <c r="G76" i="1"/>
  <c r="I85" i="1"/>
  <c r="I89" i="1"/>
  <c r="I97" i="1"/>
  <c r="H100" i="1"/>
  <c r="H108" i="1"/>
  <c r="H112" i="1"/>
  <c r="H138" i="1"/>
  <c r="I143" i="1"/>
  <c r="G148" i="1"/>
  <c r="H154" i="1"/>
  <c r="G160" i="1"/>
  <c r="G187" i="1"/>
  <c r="G192" i="1"/>
  <c r="H202" i="1"/>
  <c r="I219" i="1"/>
  <c r="I234" i="1"/>
  <c r="I239" i="1"/>
  <c r="G257" i="1"/>
  <c r="G262" i="1"/>
  <c r="G319" i="1"/>
  <c r="G335" i="1"/>
  <c r="I362" i="1"/>
  <c r="I392" i="1"/>
  <c r="I450" i="1"/>
  <c r="I474" i="1"/>
  <c r="I480" i="1"/>
  <c r="I6" i="1"/>
  <c r="I9" i="1"/>
  <c r="I14" i="1"/>
  <c r="I17" i="1"/>
  <c r="I22" i="1"/>
  <c r="I25" i="1"/>
  <c r="I37" i="1"/>
  <c r="I43" i="1"/>
  <c r="I49" i="1"/>
  <c r="H52" i="1"/>
  <c r="H55" i="1"/>
  <c r="I55" i="1"/>
  <c r="I58" i="1"/>
  <c r="I64" i="1"/>
  <c r="I70" i="1"/>
  <c r="I101" i="1"/>
  <c r="I107" i="1"/>
  <c r="I113" i="1"/>
  <c r="H116" i="1"/>
  <c r="H119" i="1"/>
  <c r="I119" i="1"/>
  <c r="I122" i="1"/>
  <c r="I128" i="1"/>
  <c r="I135" i="1"/>
  <c r="I152" i="1"/>
  <c r="I155" i="1"/>
  <c r="I159" i="1"/>
  <c r="H166" i="1"/>
  <c r="I176" i="1"/>
  <c r="H193" i="1"/>
  <c r="I193" i="1"/>
  <c r="I212" i="1"/>
  <c r="G212" i="1"/>
  <c r="G216" i="1"/>
  <c r="H216" i="1"/>
  <c r="H225" i="1"/>
  <c r="G225" i="1"/>
  <c r="H249" i="1"/>
  <c r="I249" i="1"/>
  <c r="I254" i="1"/>
  <c r="H254" i="1"/>
  <c r="H272" i="1"/>
  <c r="H300" i="1"/>
  <c r="I300" i="1"/>
  <c r="I320" i="1"/>
  <c r="H320" i="1"/>
  <c r="G470" i="1"/>
  <c r="I470" i="1"/>
  <c r="G2" i="1"/>
  <c r="I7" i="1"/>
  <c r="G10" i="1"/>
  <c r="I15" i="1"/>
  <c r="G18" i="1"/>
  <c r="I23" i="1"/>
  <c r="G26" i="1"/>
  <c r="G32" i="1"/>
  <c r="G38" i="1"/>
  <c r="G44" i="1"/>
  <c r="H50" i="1"/>
  <c r="I53" i="1"/>
  <c r="I59" i="1"/>
  <c r="I65" i="1"/>
  <c r="H68" i="1"/>
  <c r="H71" i="1"/>
  <c r="I71" i="1"/>
  <c r="I74" i="1"/>
  <c r="G96" i="1"/>
  <c r="G102" i="1"/>
  <c r="G108" i="1"/>
  <c r="H114" i="1"/>
  <c r="I117" i="1"/>
  <c r="I123" i="1"/>
  <c r="I129" i="1"/>
  <c r="H132" i="1"/>
  <c r="H136" i="1"/>
  <c r="G139" i="1"/>
  <c r="G143" i="1"/>
  <c r="H146" i="1"/>
  <c r="G150" i="1"/>
  <c r="G153" i="1"/>
  <c r="I156" i="1"/>
  <c r="I167" i="1"/>
  <c r="I184" i="1"/>
  <c r="I187" i="1"/>
  <c r="I191" i="1"/>
  <c r="H209" i="1"/>
  <c r="I209" i="1"/>
  <c r="H217" i="1"/>
  <c r="I217" i="1"/>
  <c r="I222" i="1"/>
  <c r="G222" i="1"/>
  <c r="G235" i="1"/>
  <c r="I246" i="1"/>
  <c r="H255" i="1"/>
  <c r="I255" i="1"/>
  <c r="H263" i="1"/>
  <c r="I263" i="1"/>
  <c r="H273" i="1"/>
  <c r="I273" i="1"/>
  <c r="I292" i="1"/>
  <c r="G292" i="1"/>
  <c r="H321" i="1"/>
  <c r="G321" i="1"/>
  <c r="I326" i="1"/>
  <c r="H326" i="1"/>
  <c r="G452" i="1"/>
  <c r="H452" i="1"/>
  <c r="H95" i="1"/>
  <c r="I95" i="1"/>
  <c r="H145" i="1"/>
  <c r="I145" i="1"/>
  <c r="H205" i="1"/>
  <c r="G205" i="1"/>
  <c r="H221" i="1"/>
  <c r="I221" i="1"/>
  <c r="G72" i="1"/>
  <c r="G78" i="1"/>
  <c r="H111" i="1"/>
  <c r="I111" i="1"/>
  <c r="H199" i="1"/>
  <c r="I199" i="1"/>
  <c r="H269" i="1"/>
  <c r="G269" i="1"/>
  <c r="I278" i="1"/>
  <c r="H278" i="1"/>
  <c r="I288" i="1"/>
  <c r="H288" i="1"/>
  <c r="H327" i="1"/>
  <c r="I327" i="1"/>
  <c r="G327" i="1"/>
  <c r="H332" i="1"/>
  <c r="I332" i="1"/>
  <c r="H31" i="1"/>
  <c r="I31" i="1"/>
  <c r="H177" i="1"/>
  <c r="I177" i="1"/>
  <c r="I5" i="1"/>
  <c r="I13" i="1"/>
  <c r="I21" i="1"/>
  <c r="G60" i="1"/>
  <c r="H66" i="1"/>
  <c r="I69" i="1"/>
  <c r="H72" i="1"/>
  <c r="I75" i="1"/>
  <c r="H78" i="1"/>
  <c r="I81" i="1"/>
  <c r="H84" i="1"/>
  <c r="H87" i="1"/>
  <c r="I87" i="1"/>
  <c r="I90" i="1"/>
  <c r="G124" i="1"/>
  <c r="H130" i="1"/>
  <c r="I147" i="1"/>
  <c r="G157" i="1"/>
  <c r="H164" i="1"/>
  <c r="H168" i="1"/>
  <c r="G171" i="1"/>
  <c r="G175" i="1"/>
  <c r="H178" i="1"/>
  <c r="G182" i="1"/>
  <c r="G185" i="1"/>
  <c r="I188" i="1"/>
  <c r="H200" i="1"/>
  <c r="H214" i="1"/>
  <c r="H232" i="1"/>
  <c r="H236" i="1"/>
  <c r="I236" i="1"/>
  <c r="I240" i="1"/>
  <c r="H264" i="1"/>
  <c r="G264" i="1"/>
  <c r="H284" i="1"/>
  <c r="G284" i="1"/>
  <c r="I302" i="1"/>
  <c r="G302" i="1"/>
  <c r="H328" i="1"/>
  <c r="I328" i="1"/>
  <c r="H333" i="1"/>
  <c r="I333" i="1"/>
  <c r="G333" i="1"/>
  <c r="G410" i="1"/>
  <c r="I410" i="1"/>
  <c r="H410" i="1"/>
  <c r="G454" i="1"/>
  <c r="I454" i="1"/>
  <c r="H47" i="1"/>
  <c r="I47" i="1"/>
  <c r="G30" i="1"/>
  <c r="I45" i="1"/>
  <c r="I51" i="1"/>
  <c r="I57" i="1"/>
  <c r="H60" i="1"/>
  <c r="H63" i="1"/>
  <c r="I63" i="1"/>
  <c r="I66" i="1"/>
  <c r="G88" i="1"/>
  <c r="G94" i="1"/>
  <c r="I109" i="1"/>
  <c r="I115" i="1"/>
  <c r="I121" i="1"/>
  <c r="H124" i="1"/>
  <c r="H127" i="1"/>
  <c r="I127" i="1"/>
  <c r="I130" i="1"/>
  <c r="G137" i="1"/>
  <c r="I140" i="1"/>
  <c r="I151" i="1"/>
  <c r="I168" i="1"/>
  <c r="I171" i="1"/>
  <c r="I175" i="1"/>
  <c r="H182" i="1"/>
  <c r="I200" i="1"/>
  <c r="I211" i="1"/>
  <c r="G224" i="1"/>
  <c r="H237" i="1"/>
  <c r="G237" i="1"/>
  <c r="H247" i="1"/>
  <c r="G247" i="1"/>
  <c r="H252" i="1"/>
  <c r="G252" i="1"/>
  <c r="H265" i="1"/>
  <c r="G265" i="1"/>
  <c r="H279" i="1"/>
  <c r="I279" i="1"/>
  <c r="H285" i="1"/>
  <c r="I285" i="1"/>
  <c r="G285" i="1"/>
  <c r="I294" i="1"/>
  <c r="G294" i="1"/>
  <c r="H303" i="1"/>
  <c r="G303" i="1"/>
  <c r="H39" i="1"/>
  <c r="I39" i="1"/>
  <c r="H103" i="1"/>
  <c r="I103" i="1"/>
  <c r="H161" i="1"/>
  <c r="I161" i="1"/>
  <c r="I196" i="1"/>
  <c r="G196" i="1"/>
  <c r="H253" i="1"/>
  <c r="I253" i="1"/>
  <c r="G266" i="1"/>
  <c r="I266" i="1"/>
  <c r="H295" i="1"/>
  <c r="I295" i="1"/>
  <c r="G295" i="1"/>
  <c r="H241" i="1"/>
  <c r="I241" i="1"/>
  <c r="G52" i="1"/>
  <c r="H58" i="1"/>
  <c r="I61" i="1"/>
  <c r="I67" i="1"/>
  <c r="I73" i="1"/>
  <c r="H76" i="1"/>
  <c r="H79" i="1"/>
  <c r="I79" i="1"/>
  <c r="I82" i="1"/>
  <c r="G116" i="1"/>
  <c r="H122" i="1"/>
  <c r="I125" i="1"/>
  <c r="I131" i="1"/>
  <c r="G141" i="1"/>
  <c r="H148" i="1"/>
  <c r="H152" i="1"/>
  <c r="G155" i="1"/>
  <c r="G159" i="1"/>
  <c r="H162" i="1"/>
  <c r="G166" i="1"/>
  <c r="G169" i="1"/>
  <c r="I172" i="1"/>
  <c r="G176" i="1"/>
  <c r="I183" i="1"/>
  <c r="G193" i="1"/>
  <c r="G201" i="1"/>
  <c r="I204" i="1"/>
  <c r="H212" i="1"/>
  <c r="H215" i="1"/>
  <c r="G215" i="1"/>
  <c r="G220" i="1"/>
  <c r="G249" i="1"/>
  <c r="G254" i="1"/>
  <c r="G272" i="1"/>
  <c r="G300" i="1"/>
  <c r="I324" i="1"/>
  <c r="G324" i="1"/>
  <c r="G424" i="1"/>
  <c r="I424" i="1"/>
  <c r="H424" i="1"/>
  <c r="H434" i="1"/>
  <c r="H466" i="1"/>
  <c r="H502" i="1"/>
  <c r="H386" i="1"/>
  <c r="H400" i="1"/>
  <c r="H488" i="1"/>
  <c r="I386" i="1"/>
  <c r="I400" i="1"/>
  <c r="I488" i="1"/>
  <c r="G270" i="1"/>
  <c r="G280" i="1"/>
  <c r="G301" i="1"/>
  <c r="H392" i="1"/>
  <c r="G490" i="1"/>
  <c r="I490" i="1"/>
  <c r="H490" i="1"/>
  <c r="I216" i="1"/>
  <c r="I226" i="1"/>
  <c r="I269" i="1"/>
  <c r="I274" i="1"/>
  <c r="H277" i="1"/>
  <c r="I277" i="1"/>
  <c r="I312" i="1"/>
  <c r="H315" i="1"/>
  <c r="I315" i="1"/>
  <c r="H318" i="1"/>
  <c r="H323" i="1"/>
  <c r="G323" i="1"/>
  <c r="G338" i="1"/>
  <c r="I338" i="1"/>
  <c r="G394" i="1"/>
  <c r="I394" i="1"/>
  <c r="H293" i="1"/>
  <c r="I293" i="1"/>
  <c r="H229" i="1"/>
  <c r="I229" i="1"/>
  <c r="H259" i="1"/>
  <c r="G259" i="1"/>
  <c r="H299" i="1"/>
  <c r="I299" i="1"/>
  <c r="H307" i="1"/>
  <c r="G307" i="1"/>
  <c r="G354" i="1"/>
  <c r="I354" i="1"/>
  <c r="G370" i="1"/>
  <c r="I370" i="1"/>
  <c r="H370" i="1"/>
  <c r="I141" i="1"/>
  <c r="G146" i="1"/>
  <c r="I157" i="1"/>
  <c r="G162" i="1"/>
  <c r="I173" i="1"/>
  <c r="G178" i="1"/>
  <c r="I189" i="1"/>
  <c r="G194" i="1"/>
  <c r="I205" i="1"/>
  <c r="G210" i="1"/>
  <c r="H222" i="1"/>
  <c r="G230" i="1"/>
  <c r="I237" i="1"/>
  <c r="I252" i="1"/>
  <c r="I257" i="1"/>
  <c r="G260" i="1"/>
  <c r="I267" i="1"/>
  <c r="H283" i="1"/>
  <c r="I283" i="1"/>
  <c r="H286" i="1"/>
  <c r="H291" i="1"/>
  <c r="G291" i="1"/>
  <c r="I316" i="1"/>
  <c r="I321" i="1"/>
  <c r="H324" i="1"/>
  <c r="H329" i="1"/>
  <c r="G329" i="1"/>
  <c r="I335" i="1"/>
  <c r="G376" i="1"/>
  <c r="I376" i="1"/>
  <c r="H227" i="1"/>
  <c r="G227" i="1"/>
  <c r="H313" i="1"/>
  <c r="G313" i="1"/>
  <c r="G340" i="1"/>
  <c r="H340" i="1"/>
  <c r="G356" i="1"/>
  <c r="H356" i="1"/>
  <c r="G440" i="1"/>
  <c r="H440" i="1"/>
  <c r="G464" i="1"/>
  <c r="I464" i="1"/>
  <c r="H464" i="1"/>
  <c r="H275" i="1"/>
  <c r="G275" i="1"/>
  <c r="G135" i="1"/>
  <c r="I137" i="1"/>
  <c r="G142" i="1"/>
  <c r="G151" i="1"/>
  <c r="I153" i="1"/>
  <c r="G158" i="1"/>
  <c r="G167" i="1"/>
  <c r="I169" i="1"/>
  <c r="G174" i="1"/>
  <c r="G183" i="1"/>
  <c r="I185" i="1"/>
  <c r="G190" i="1"/>
  <c r="G199" i="1"/>
  <c r="I201" i="1"/>
  <c r="G206" i="1"/>
  <c r="I220" i="1"/>
  <c r="G223" i="1"/>
  <c r="I225" i="1"/>
  <c r="G228" i="1"/>
  <c r="I235" i="1"/>
  <c r="G238" i="1"/>
  <c r="H245" i="1"/>
  <c r="I245" i="1"/>
  <c r="G248" i="1"/>
  <c r="I250" i="1"/>
  <c r="G253" i="1"/>
  <c r="G258" i="1"/>
  <c r="I265" i="1"/>
  <c r="G268" i="1"/>
  <c r="G273" i="1"/>
  <c r="G276" i="1"/>
  <c r="I284" i="1"/>
  <c r="G287" i="1"/>
  <c r="I289" i="1"/>
  <c r="H292" i="1"/>
  <c r="H297" i="1"/>
  <c r="G297" i="1"/>
  <c r="I303" i="1"/>
  <c r="H314" i="1"/>
  <c r="G322" i="1"/>
  <c r="I330" i="1"/>
  <c r="H362" i="1"/>
  <c r="G372" i="1"/>
  <c r="H372" i="1"/>
  <c r="G408" i="1"/>
  <c r="I408" i="1"/>
  <c r="H408" i="1"/>
  <c r="H261" i="1"/>
  <c r="I261" i="1"/>
  <c r="G3" i="1"/>
  <c r="G7" i="1"/>
  <c r="G13" i="1"/>
  <c r="G17" i="1"/>
  <c r="G21" i="1"/>
  <c r="G27" i="1"/>
  <c r="G31" i="1"/>
  <c r="G35" i="1"/>
  <c r="G41" i="1"/>
  <c r="G45" i="1"/>
  <c r="G49" i="1"/>
  <c r="G53" i="1"/>
  <c r="G61" i="1"/>
  <c r="G65" i="1"/>
  <c r="G69" i="1"/>
  <c r="G77" i="1"/>
  <c r="G81" i="1"/>
  <c r="G87" i="1"/>
  <c r="G91" i="1"/>
  <c r="G95" i="1"/>
  <c r="G101" i="1"/>
  <c r="G105" i="1"/>
  <c r="G109" i="1"/>
  <c r="G113" i="1"/>
  <c r="G121" i="1"/>
  <c r="G140" i="1"/>
  <c r="H142" i="1"/>
  <c r="G165" i="1"/>
  <c r="G181" i="1"/>
  <c r="G188" i="1"/>
  <c r="H190" i="1"/>
  <c r="G204" i="1"/>
  <c r="H206" i="1"/>
  <c r="G246" i="1"/>
  <c r="H248" i="1"/>
  <c r="H258" i="1"/>
  <c r="G271" i="1"/>
  <c r="H281" i="1"/>
  <c r="G281" i="1"/>
  <c r="H298" i="1"/>
  <c r="G306" i="1"/>
  <c r="I314" i="1"/>
  <c r="H325" i="1"/>
  <c r="I325" i="1"/>
  <c r="G328" i="1"/>
  <c r="G336" i="1"/>
  <c r="H336" i="1"/>
  <c r="H331" i="1"/>
  <c r="I331" i="1"/>
  <c r="G5" i="1"/>
  <c r="G9" i="1"/>
  <c r="G11" i="1"/>
  <c r="G15" i="1"/>
  <c r="G19" i="1"/>
  <c r="G23" i="1"/>
  <c r="G25" i="1"/>
  <c r="G29" i="1"/>
  <c r="G33" i="1"/>
  <c r="G37" i="1"/>
  <c r="G39" i="1"/>
  <c r="G43" i="1"/>
  <c r="G47" i="1"/>
  <c r="G51" i="1"/>
  <c r="G55" i="1"/>
  <c r="G57" i="1"/>
  <c r="G59" i="1"/>
  <c r="G63" i="1"/>
  <c r="G67" i="1"/>
  <c r="G71" i="1"/>
  <c r="G73" i="1"/>
  <c r="G75" i="1"/>
  <c r="G79" i="1"/>
  <c r="G83" i="1"/>
  <c r="G85" i="1"/>
  <c r="G89" i="1"/>
  <c r="G93" i="1"/>
  <c r="G97" i="1"/>
  <c r="G99" i="1"/>
  <c r="G103" i="1"/>
  <c r="G107" i="1"/>
  <c r="G111" i="1"/>
  <c r="G115" i="1"/>
  <c r="G117" i="1"/>
  <c r="G119" i="1"/>
  <c r="G123" i="1"/>
  <c r="G125" i="1"/>
  <c r="G127" i="1"/>
  <c r="G129" i="1"/>
  <c r="G131" i="1"/>
  <c r="G133" i="1"/>
  <c r="G149" i="1"/>
  <c r="G156" i="1"/>
  <c r="H158" i="1"/>
  <c r="G172" i="1"/>
  <c r="H174" i="1"/>
  <c r="G197" i="1"/>
  <c r="H218" i="1"/>
  <c r="H228" i="1"/>
  <c r="G233" i="1"/>
  <c r="I133" i="1"/>
  <c r="G147" i="1"/>
  <c r="I149" i="1"/>
  <c r="G163" i="1"/>
  <c r="I165" i="1"/>
  <c r="G179" i="1"/>
  <c r="I181" i="1"/>
  <c r="G195" i="1"/>
  <c r="I197" i="1"/>
  <c r="G211" i="1"/>
  <c r="H213" i="1"/>
  <c r="I213" i="1"/>
  <c r="I218" i="1"/>
  <c r="G221" i="1"/>
  <c r="I233" i="1"/>
  <c r="G236" i="1"/>
  <c r="G241" i="1"/>
  <c r="H243" i="1"/>
  <c r="G243" i="1"/>
  <c r="G251" i="1"/>
  <c r="G261" i="1"/>
  <c r="H266" i="1"/>
  <c r="I271" i="1"/>
  <c r="H282" i="1"/>
  <c r="G290" i="1"/>
  <c r="G293" i="1"/>
  <c r="I298" i="1"/>
  <c r="I306" i="1"/>
  <c r="H309" i="1"/>
  <c r="I309" i="1"/>
  <c r="G331" i="1"/>
  <c r="G334" i="1"/>
  <c r="G342" i="1"/>
  <c r="I342" i="1"/>
  <c r="G352" i="1"/>
  <c r="H352" i="1"/>
  <c r="H404" i="1"/>
  <c r="G436" i="1"/>
  <c r="H436" i="1"/>
  <c r="G368" i="1"/>
  <c r="I368" i="1"/>
  <c r="H378" i="1"/>
  <c r="G406" i="1"/>
  <c r="I406" i="1"/>
  <c r="G416" i="1"/>
  <c r="H416" i="1"/>
  <c r="G482" i="1"/>
  <c r="H482" i="1"/>
  <c r="G426" i="1"/>
  <c r="I426" i="1"/>
  <c r="H426" i="1"/>
  <c r="G432" i="1"/>
  <c r="I432" i="1"/>
  <c r="G456" i="1"/>
  <c r="I456" i="1"/>
  <c r="G402" i="1"/>
  <c r="I402" i="1"/>
  <c r="H402" i="1"/>
  <c r="G472" i="1"/>
  <c r="I472" i="1"/>
  <c r="H472" i="1"/>
  <c r="G346" i="1"/>
  <c r="I346" i="1"/>
  <c r="I418" i="1"/>
  <c r="I422" i="1"/>
  <c r="I442" i="1"/>
  <c r="I486" i="1"/>
  <c r="I345" i="1"/>
  <c r="H345" i="1"/>
  <c r="I361" i="1"/>
  <c r="H361" i="1"/>
  <c r="I377" i="1"/>
  <c r="H377" i="1"/>
  <c r="I393" i="1"/>
  <c r="H393" i="1"/>
  <c r="I409" i="1"/>
  <c r="H409" i="1"/>
  <c r="I425" i="1"/>
  <c r="H425" i="1"/>
  <c r="I441" i="1"/>
  <c r="H441" i="1"/>
  <c r="I457" i="1"/>
  <c r="H457" i="1"/>
  <c r="I473" i="1"/>
  <c r="H473" i="1"/>
  <c r="I489" i="1"/>
  <c r="H489" i="1"/>
  <c r="I339" i="1"/>
  <c r="H339" i="1"/>
  <c r="I355" i="1"/>
  <c r="H355" i="1"/>
  <c r="I371" i="1"/>
  <c r="H371" i="1"/>
  <c r="I387" i="1"/>
  <c r="H387" i="1"/>
  <c r="I403" i="1"/>
  <c r="H403" i="1"/>
  <c r="I419" i="1"/>
  <c r="H419" i="1"/>
  <c r="I435" i="1"/>
  <c r="H435" i="1"/>
  <c r="I451" i="1"/>
  <c r="H451" i="1"/>
  <c r="I467" i="1"/>
  <c r="H467" i="1"/>
  <c r="I483" i="1"/>
  <c r="H483" i="1"/>
  <c r="I499" i="1"/>
  <c r="H499" i="1"/>
  <c r="I365" i="1"/>
  <c r="H365" i="1"/>
  <c r="I381" i="1"/>
  <c r="H381" i="1"/>
  <c r="I413" i="1"/>
  <c r="H413" i="1"/>
  <c r="I429" i="1"/>
  <c r="H429" i="1"/>
  <c r="I445" i="1"/>
  <c r="H445" i="1"/>
  <c r="I461" i="1"/>
  <c r="H461" i="1"/>
  <c r="H468" i="1"/>
  <c r="I477" i="1"/>
  <c r="H477" i="1"/>
  <c r="H484" i="1"/>
  <c r="I493" i="1"/>
  <c r="H493" i="1"/>
  <c r="H500" i="1"/>
  <c r="I349" i="1"/>
  <c r="H349" i="1"/>
  <c r="I397" i="1"/>
  <c r="H397" i="1"/>
  <c r="I340" i="1"/>
  <c r="I343" i="1"/>
  <c r="H343" i="1"/>
  <c r="H350" i="1"/>
  <c r="I356" i="1"/>
  <c r="I359" i="1"/>
  <c r="H359" i="1"/>
  <c r="H366" i="1"/>
  <c r="I372" i="1"/>
  <c r="I375" i="1"/>
  <c r="H375" i="1"/>
  <c r="H382" i="1"/>
  <c r="I388" i="1"/>
  <c r="I391" i="1"/>
  <c r="H391" i="1"/>
  <c r="H398" i="1"/>
  <c r="I404" i="1"/>
  <c r="I407" i="1"/>
  <c r="H407" i="1"/>
  <c r="H414" i="1"/>
  <c r="I420" i="1"/>
  <c r="I423" i="1"/>
  <c r="H423" i="1"/>
  <c r="H430" i="1"/>
  <c r="I436" i="1"/>
  <c r="I439" i="1"/>
  <c r="H439" i="1"/>
  <c r="H446" i="1"/>
  <c r="I452" i="1"/>
  <c r="I455" i="1"/>
  <c r="H455" i="1"/>
  <c r="H462" i="1"/>
  <c r="I468" i="1"/>
  <c r="I471" i="1"/>
  <c r="H471" i="1"/>
  <c r="H478" i="1"/>
  <c r="I484" i="1"/>
  <c r="I487" i="1"/>
  <c r="H487" i="1"/>
  <c r="H494" i="1"/>
  <c r="I500" i="1"/>
  <c r="I503" i="1"/>
  <c r="H503" i="1"/>
  <c r="I337" i="1"/>
  <c r="H337" i="1"/>
  <c r="H344" i="1"/>
  <c r="I350" i="1"/>
  <c r="I353" i="1"/>
  <c r="H353" i="1"/>
  <c r="H360" i="1"/>
  <c r="I366" i="1"/>
  <c r="I369" i="1"/>
  <c r="H369" i="1"/>
  <c r="H376" i="1"/>
  <c r="I382" i="1"/>
  <c r="I385" i="1"/>
  <c r="H385" i="1"/>
  <c r="I398" i="1"/>
  <c r="I401" i="1"/>
  <c r="H401" i="1"/>
  <c r="I414" i="1"/>
  <c r="I417" i="1"/>
  <c r="H417" i="1"/>
  <c r="I430" i="1"/>
  <c r="I433" i="1"/>
  <c r="H433" i="1"/>
  <c r="I446" i="1"/>
  <c r="I449" i="1"/>
  <c r="H449" i="1"/>
  <c r="I462" i="1"/>
  <c r="I465" i="1"/>
  <c r="H465" i="1"/>
  <c r="I478" i="1"/>
  <c r="I481" i="1"/>
  <c r="H481" i="1"/>
  <c r="I494" i="1"/>
  <c r="I497" i="1"/>
  <c r="H497" i="1"/>
  <c r="I504" i="1"/>
  <c r="G504" i="1"/>
  <c r="I363" i="1"/>
  <c r="H363" i="1"/>
  <c r="I395" i="1"/>
  <c r="H395" i="1"/>
  <c r="I491" i="1"/>
  <c r="H491" i="1"/>
  <c r="H348" i="1"/>
  <c r="H396" i="1"/>
  <c r="I405" i="1"/>
  <c r="H405" i="1"/>
  <c r="H412" i="1"/>
  <c r="I421" i="1"/>
  <c r="H421" i="1"/>
  <c r="H428" i="1"/>
  <c r="I437" i="1"/>
  <c r="H437" i="1"/>
  <c r="H444" i="1"/>
  <c r="I453" i="1"/>
  <c r="H453" i="1"/>
  <c r="H460" i="1"/>
  <c r="I469" i="1"/>
  <c r="H469" i="1"/>
  <c r="H476" i="1"/>
  <c r="I482" i="1"/>
  <c r="I485" i="1"/>
  <c r="H485" i="1"/>
  <c r="H492" i="1"/>
  <c r="I498" i="1"/>
  <c r="I501" i="1"/>
  <c r="H501" i="1"/>
  <c r="I347" i="1"/>
  <c r="H347" i="1"/>
  <c r="I379" i="1"/>
  <c r="H379" i="1"/>
  <c r="I411" i="1"/>
  <c r="H411" i="1"/>
  <c r="I427" i="1"/>
  <c r="H427" i="1"/>
  <c r="I443" i="1"/>
  <c r="H443" i="1"/>
  <c r="I459" i="1"/>
  <c r="H459" i="1"/>
  <c r="I475" i="1"/>
  <c r="H475" i="1"/>
  <c r="I341" i="1"/>
  <c r="H341" i="1"/>
  <c r="I357" i="1"/>
  <c r="H357" i="1"/>
  <c r="H364" i="1"/>
  <c r="I373" i="1"/>
  <c r="H373" i="1"/>
  <c r="H380" i="1"/>
  <c r="I389" i="1"/>
  <c r="H389" i="1"/>
  <c r="H342" i="1"/>
  <c r="G345" i="1"/>
  <c r="I348" i="1"/>
  <c r="I351" i="1"/>
  <c r="H351" i="1"/>
  <c r="H358" i="1"/>
  <c r="G361" i="1"/>
  <c r="I364" i="1"/>
  <c r="I367" i="1"/>
  <c r="H367" i="1"/>
  <c r="H374" i="1"/>
  <c r="G377" i="1"/>
  <c r="I380" i="1"/>
  <c r="I383" i="1"/>
  <c r="H383" i="1"/>
  <c r="H390" i="1"/>
  <c r="G393" i="1"/>
  <c r="I396" i="1"/>
  <c r="I399" i="1"/>
  <c r="H399" i="1"/>
  <c r="H406" i="1"/>
  <c r="G409" i="1"/>
  <c r="I412" i="1"/>
  <c r="I415" i="1"/>
  <c r="H415" i="1"/>
  <c r="H422" i="1"/>
  <c r="G425" i="1"/>
  <c r="I428" i="1"/>
  <c r="I431" i="1"/>
  <c r="H431" i="1"/>
  <c r="H438" i="1"/>
  <c r="G441" i="1"/>
  <c r="I444" i="1"/>
  <c r="I447" i="1"/>
  <c r="H447" i="1"/>
  <c r="H454" i="1"/>
  <c r="G457" i="1"/>
  <c r="I460" i="1"/>
  <c r="I463" i="1"/>
  <c r="H463" i="1"/>
  <c r="H470" i="1"/>
  <c r="G473" i="1"/>
  <c r="I476" i="1"/>
  <c r="I479" i="1"/>
  <c r="H479" i="1"/>
  <c r="H486" i="1"/>
  <c r="G489" i="1"/>
  <c r="I492" i="1"/>
  <c r="I495" i="1"/>
  <c r="H495" i="1"/>
  <c r="I505" i="1"/>
  <c r="H505" i="1"/>
</calcChain>
</file>

<file path=xl/sharedStrings.xml><?xml version="1.0" encoding="utf-8"?>
<sst xmlns="http://schemas.openxmlformats.org/spreadsheetml/2006/main" count="1099" uniqueCount="38">
  <si>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</si>
  <si>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</si>
  <si>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</si>
  <si>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</si>
  <si>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</si>
  <si>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</si>
  <si>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</si>
  <si>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</si>
  <si>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</si>
  <si>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</si>
  <si>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</si>
  <si>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</si>
  <si>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</si>
  <si>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</si>
  <si>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</si>
  <si>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</si>
  <si>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</si>
  <si>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</si>
  <si>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</si>
  <si>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</si>
  <si>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</si>
  <si>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</si>
  <si>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</si>
  <si>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</si>
  <si>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</si>
  <si>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</si>
  <si>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</si>
  <si>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Номер недели</t>
  </si>
  <si>
    <t>Названия строк</t>
  </si>
  <si>
    <t>Общий итог</t>
  </si>
  <si>
    <t>Названия столбцов</t>
  </si>
  <si>
    <t>Сумма по полю Товарооборот, руб</t>
  </si>
  <si>
    <t>топ-3 территорий по доле в общем товарообороте</t>
  </si>
  <si>
    <t>топ-3 территорий по товарообороту на склад за последнюю неделю</t>
  </si>
  <si>
    <t>доходность</t>
  </si>
  <si>
    <t>Сумма по полю Товарооборот в себестоимости</t>
  </si>
  <si>
    <t>Доходность</t>
  </si>
  <si>
    <t>Наценка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</si>
</sst>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2" fillId="4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  <xf numFmtId="10" fontId="0" fillId="0" borderId="0" xfId="1" applyNumberFormat="1" applyFont="1"/>
    <xf numFmtId="0" fontId="0" fillId="4" borderId="0" xfId="0" applyFill="1" applyAlignment="1">
      <alignment wrapText="1"/>
    </xf>
    <xf numFmtId="10" fontId="0" fillId="4" borderId="0" xfId="1" applyNumberFormat="1" applyFont="1" applyFill="1"/>
    <xf numFmtId="0" fontId="0" fillId="4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Понедельная динамика товарооборота и доходности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4 и график'!$B$1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'Сводная 4 и график'!$A$2:$A$7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'Сводная 4 и график'!$B$2:$B$7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B-4079-AED5-1A4ED721E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907888"/>
        <c:axId val="585906448"/>
      </c:barChart>
      <c:lineChart>
        <c:grouping val="standard"/>
        <c:varyColors val="0"/>
        <c:ser>
          <c:idx val="1"/>
          <c:order val="1"/>
          <c:tx>
            <c:strRef>
              <c:f>'Сводная 4 и график'!$D$1</c:f>
              <c:strCache>
                <c:ptCount val="1"/>
                <c:pt idx="0">
                  <c:v>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'Сводная 4 и график'!$A$2:$A$7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'Сводная 4 и график'!$D$2:$D$7</c:f>
              <c:numCache>
                <c:formatCode>0%</c:formatCode>
                <c:ptCount val="6"/>
                <c:pt idx="0">
                  <c:v>0.26034004280950063</c:v>
                </c:pt>
                <c:pt idx="1">
                  <c:v>0.26251745126878512</c:v>
                </c:pt>
                <c:pt idx="2">
                  <c:v>0.25915345633199605</c:v>
                </c:pt>
                <c:pt idx="3">
                  <c:v>0.2427856058392823</c:v>
                </c:pt>
                <c:pt idx="4">
                  <c:v>0.24514924136646221</c:v>
                </c:pt>
                <c:pt idx="5">
                  <c:v>0.24856762037287697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B-4079-AED5-1A4ED721E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905728"/>
        <c:axId val="585902128"/>
      </c:lineChart>
      <c:catAx>
        <c:axId val="58590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5906448"/>
        <c:crosses val="autoZero"/>
        <c:auto val="1"/>
        <c:lblAlgn val="ctr"/>
        <c:lblOffset val="100"/>
        <c:noMultiLvlLbl val="0"/>
      </c:catAx>
      <c:valAx>
        <c:axId val="5859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5907888"/>
        <c:crosses val="autoZero"/>
        <c:crossBetween val="between"/>
      </c:valAx>
      <c:valAx>
        <c:axId val="585902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5905728"/>
        <c:crosses val="max"/>
        <c:crossBetween val="between"/>
      </c:valAx>
      <c:catAx>
        <c:axId val="585905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59021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10</xdr:row>
      <xdr:rowOff>167640</xdr:rowOff>
    </xdr:from>
    <xdr:to>
      <xdr:col>2</xdr:col>
      <xdr:colOff>2849880</xdr:colOff>
      <xdr:row>25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A574BB-A343-9019-49EA-050F6C97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ат Алимов" refreshedDate="45671.879741898148" createdVersion="8" refreshedVersion="8" minRefreshableVersion="3" recordCount="504" xr:uid="{1EEE6A41-64D6-420C-A92D-64EC8F325998}">
  <cacheSource type="worksheet">
    <worksheetSource ref="A1:J505" sheet="Лист1"/>
  </cacheSource>
  <cacheFields count="10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599999"/>
        <n v="28181292"/>
        <n v="32354331"/>
        <n v="39034861.5"/>
        <n v="39498373.5"/>
        <n v="37257840.18135"/>
        <n v="33781581"/>
        <n v="41767140.104999997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1000003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15"/>
        <n v="21"/>
        <n v="20"/>
        <n v="18"/>
        <n v="19"/>
        <n v="31"/>
        <n v="10"/>
        <n v="17"/>
        <n v="129"/>
        <n v="128"/>
        <n v="125"/>
        <n v="124"/>
        <n v="36"/>
        <n v="37"/>
        <n v="23"/>
        <n v="22"/>
        <n v="16"/>
        <n v="59"/>
        <n v="60"/>
        <n v="54"/>
        <n v="7"/>
        <n v="9"/>
        <n v="6"/>
        <n v="123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омер недели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565363.01599999995"/>
    <n v="64235.456923076919"/>
    <x v="0"/>
    <n v="441"/>
    <n v="368"/>
    <x v="0"/>
  </r>
  <r>
    <d v="2020-05-30T00:00:00"/>
    <x v="0"/>
    <n v="10029"/>
    <x v="1"/>
    <n v="707654.63099999994"/>
    <n v="112379.2654"/>
    <x v="0"/>
    <n v="490"/>
    <n v="409"/>
    <x v="0"/>
  </r>
  <r>
    <d v="2020-05-28T00:00:00"/>
    <x v="0"/>
    <n v="8536.5"/>
    <x v="2"/>
    <n v="640961.69299999997"/>
    <n v="61475.592307692314"/>
    <x v="0"/>
    <n v="464"/>
    <n v="390"/>
    <x v="0"/>
  </r>
  <r>
    <d v="2020-05-16T00:00:00"/>
    <x v="1"/>
    <n v="38947.5"/>
    <x v="3"/>
    <n v="2740255.2110000001"/>
    <n v="294361.0811230769"/>
    <x v="1"/>
    <n v="2145"/>
    <n v="1947"/>
    <x v="1"/>
  </r>
  <r>
    <d v="2020-05-19T00:00:00"/>
    <x v="1"/>
    <n v="31842"/>
    <x v="4"/>
    <n v="2269371.446"/>
    <n v="328803.84615384613"/>
    <x v="1"/>
    <n v="1860"/>
    <n v="1704"/>
    <x v="2"/>
  </r>
  <r>
    <d v="2020-05-17T00:00:00"/>
    <x v="1"/>
    <n v="32023.5"/>
    <x v="5"/>
    <n v="2290967.0389999999"/>
    <n v="246817.75113846149"/>
    <x v="1"/>
    <n v="1874"/>
    <n v="1705"/>
    <x v="1"/>
  </r>
  <r>
    <d v="2020-05-09T00:00:00"/>
    <x v="1"/>
    <n v="31147.5"/>
    <x v="6"/>
    <n v="2261296.2760000001"/>
    <n v="225845"/>
    <x v="1"/>
    <n v="1735"/>
    <n v="1568"/>
    <x v="3"/>
  </r>
  <r>
    <d v="2020-05-04T00:00:00"/>
    <x v="1"/>
    <n v="25566"/>
    <x v="7"/>
    <n v="1875929.923"/>
    <n v="280340.16570000001"/>
    <x v="2"/>
    <n v="1519"/>
    <n v="1372"/>
    <x v="3"/>
  </r>
  <r>
    <d v="2020-04-29T00:00:00"/>
    <x v="1"/>
    <n v="29319"/>
    <x v="8"/>
    <n v="2115481.9890000001"/>
    <n v="139204.6"/>
    <x v="3"/>
    <n v="1684"/>
    <n v="1528"/>
    <x v="4"/>
  </r>
  <r>
    <d v="2020-05-02T00:00:00"/>
    <x v="1"/>
    <n v="29031"/>
    <x v="9"/>
    <n v="2165434.9249999998"/>
    <n v="185484.16923076901"/>
    <x v="3"/>
    <n v="1708"/>
    <n v="1534"/>
    <x v="4"/>
  </r>
  <r>
    <d v="2020-05-26T00:00:00"/>
    <x v="1"/>
    <n v="33423"/>
    <x v="10"/>
    <n v="2395998.3769999999"/>
    <n v="259067.63954615389"/>
    <x v="2"/>
    <n v="2044"/>
    <n v="1863"/>
    <x v="0"/>
  </r>
  <r>
    <d v="2020-05-01T00:00:00"/>
    <x v="1"/>
    <n v="32487"/>
    <x v="11"/>
    <n v="2397503.37"/>
    <n v="232079.84750769229"/>
    <x v="3"/>
    <n v="1826"/>
    <n v="1633"/>
    <x v="4"/>
  </r>
  <r>
    <d v="2020-05-12T00:00:00"/>
    <x v="1"/>
    <n v="28219.5"/>
    <x v="12"/>
    <n v="2050101.9779999999"/>
    <n v="309760.33573076921"/>
    <x v="1"/>
    <n v="1656"/>
    <n v="1516"/>
    <x v="1"/>
  </r>
  <r>
    <d v="2020-05-21T00:00:00"/>
    <x v="1"/>
    <n v="31272"/>
    <x v="13"/>
    <n v="2257728.2140000002"/>
    <n v="301623.79230769229"/>
    <x v="1"/>
    <n v="1787"/>
    <n v="1626"/>
    <x v="2"/>
  </r>
  <r>
    <d v="2020-05-20T00:00:00"/>
    <x v="1"/>
    <n v="34077"/>
    <x v="14"/>
    <n v="2389543.5279999999"/>
    <n v="459604.90796153841"/>
    <x v="1"/>
    <n v="1921"/>
    <n v="1767"/>
    <x v="2"/>
  </r>
  <r>
    <d v="2020-05-05T00:00:00"/>
    <x v="1"/>
    <n v="31566"/>
    <x v="15"/>
    <n v="2323003.267"/>
    <n v="287619.52953846147"/>
    <x v="2"/>
    <n v="1773"/>
    <n v="1604"/>
    <x v="3"/>
  </r>
  <r>
    <d v="2020-04-28T00:00:00"/>
    <x v="1"/>
    <n v="26940"/>
    <x v="16"/>
    <n v="1931011.487"/>
    <n v="149032.7917846154"/>
    <x v="3"/>
    <n v="1539"/>
    <n v="1404"/>
    <x v="4"/>
  </r>
  <r>
    <d v="2020-05-13T00:00:00"/>
    <x v="1"/>
    <n v="29241"/>
    <x v="17"/>
    <n v="2071714.7239999999"/>
    <n v="361201.8010384615"/>
    <x v="1"/>
    <n v="1698"/>
    <n v="1554"/>
    <x v="1"/>
  </r>
  <r>
    <d v="2020-05-03T00:00:00"/>
    <x v="1"/>
    <n v="26082"/>
    <x v="18"/>
    <n v="1925475.1140000001"/>
    <n v="247646.60936153849"/>
    <x v="2"/>
    <n v="1520"/>
    <n v="1373"/>
    <x v="4"/>
  </r>
  <r>
    <d v="2020-05-06T00:00:00"/>
    <x v="1"/>
    <n v="32511"/>
    <x v="19"/>
    <n v="2406562.0580000002"/>
    <n v="306098.4769230769"/>
    <x v="2"/>
    <n v="1784"/>
    <n v="1632"/>
    <x v="3"/>
  </r>
  <r>
    <d v="2020-05-23T00:00:00"/>
    <x v="1"/>
    <n v="42703.5"/>
    <x v="20"/>
    <n v="3056063.7349999999"/>
    <n v="223670.01693846149"/>
    <x v="1"/>
    <n v="2340"/>
    <n v="2146"/>
    <x v="2"/>
  </r>
  <r>
    <d v="2020-05-25T00:00:00"/>
    <x v="1"/>
    <n v="35592"/>
    <x v="21"/>
    <n v="2540760.0410000002"/>
    <n v="351098.05384615378"/>
    <x v="2"/>
    <n v="2087"/>
    <n v="1914"/>
    <x v="0"/>
  </r>
  <r>
    <d v="2020-04-30T00:00:00"/>
    <x v="1"/>
    <n v="30445.5"/>
    <x v="22"/>
    <n v="2244503.2000000002"/>
    <n v="203231.46096923071"/>
    <x v="4"/>
    <n v="1712"/>
    <n v="1552"/>
    <x v="4"/>
  </r>
  <r>
    <d v="2020-05-10T00:00:00"/>
    <x v="1"/>
    <n v="36619.5"/>
    <x v="23"/>
    <n v="2647972.3429999999"/>
    <n v="371661.65384615387"/>
    <x v="1"/>
    <n v="2016"/>
    <n v="1846"/>
    <x v="3"/>
  </r>
  <r>
    <d v="2020-05-08T00:00:00"/>
    <x v="1"/>
    <n v="29409"/>
    <x v="24"/>
    <n v="2133443.3050000002"/>
    <n v="355537.44449230772"/>
    <x v="1"/>
    <n v="1646"/>
    <n v="1492"/>
    <x v="3"/>
  </r>
  <r>
    <d v="2020-05-07T00:00:00"/>
    <x v="1"/>
    <n v="27018"/>
    <x v="25"/>
    <n v="2000889.987"/>
    <n v="283287.86923076923"/>
    <x v="1"/>
    <n v="1542"/>
    <n v="1405"/>
    <x v="3"/>
  </r>
  <r>
    <d v="2020-05-24T00:00:00"/>
    <x v="1"/>
    <n v="34303.5"/>
    <x v="26"/>
    <n v="2399312.9350000001"/>
    <n v="282325.24615384621"/>
    <x v="2"/>
    <n v="1999"/>
    <n v="1829"/>
    <x v="2"/>
  </r>
  <r>
    <d v="2020-05-31T00:00:00"/>
    <x v="1"/>
    <n v="36999"/>
    <x v="27"/>
    <n v="2757933.63"/>
    <n v="112971.7769230769"/>
    <x v="1"/>
    <n v="2271"/>
    <n v="2085"/>
    <x v="0"/>
  </r>
  <r>
    <d v="2020-05-30T00:00:00"/>
    <x v="1"/>
    <n v="44001"/>
    <x v="28"/>
    <n v="3132604.841"/>
    <n v="242715.26253846151"/>
    <x v="2"/>
    <n v="2597"/>
    <n v="2376"/>
    <x v="0"/>
  </r>
  <r>
    <d v="2020-05-28T00:00:00"/>
    <x v="1"/>
    <n v="30982.5"/>
    <x v="29"/>
    <n v="2232253.034"/>
    <n v="343211.54262307688"/>
    <x v="2"/>
    <n v="1886"/>
    <n v="1736"/>
    <x v="0"/>
  </r>
  <r>
    <d v="2020-05-16T00:00:00"/>
    <x v="2"/>
    <n v="88063.5"/>
    <x v="30"/>
    <n v="5779076.7979999986"/>
    <n v="152384.93586153851"/>
    <x v="5"/>
    <n v="5593"/>
    <n v="5177"/>
    <x v="1"/>
  </r>
  <r>
    <d v="2020-05-19T00:00:00"/>
    <x v="2"/>
    <n v="84024"/>
    <x v="31"/>
    <n v="5426339.5819999985"/>
    <n v="195070.25003076921"/>
    <x v="5"/>
    <n v="5389"/>
    <n v="5024"/>
    <x v="2"/>
  </r>
  <r>
    <d v="2020-05-17T00:00:00"/>
    <x v="2"/>
    <n v="78057"/>
    <x v="32"/>
    <n v="5115462.4009999996"/>
    <n v="61149.515384615377"/>
    <x v="5"/>
    <n v="5206"/>
    <n v="4843"/>
    <x v="1"/>
  </r>
  <r>
    <d v="2020-05-09T00:00:00"/>
    <x v="2"/>
    <n v="69720"/>
    <x v="33"/>
    <n v="4726931.9569999985"/>
    <n v="294634.35530769231"/>
    <x v="5"/>
    <n v="4556"/>
    <n v="4220"/>
    <x v="3"/>
  </r>
  <r>
    <d v="2020-05-04T00:00:00"/>
    <x v="2"/>
    <n v="72928.5"/>
    <x v="34"/>
    <n v="4993791.9560000002"/>
    <n v="215294.3769230769"/>
    <x v="5"/>
    <n v="4968"/>
    <n v="4596"/>
    <x v="3"/>
  </r>
  <r>
    <d v="2020-04-29T00:00:00"/>
    <x v="2"/>
    <n v="79527"/>
    <x v="35"/>
    <n v="5432087.9790000003"/>
    <n v="172769.19230769231"/>
    <x v="5"/>
    <n v="5378"/>
    <n v="4985"/>
    <x v="4"/>
  </r>
  <r>
    <d v="2020-05-02T00:00:00"/>
    <x v="2"/>
    <n v="60463.5"/>
    <x v="36"/>
    <n v="4218316.0290000001"/>
    <n v="244262.1210769231"/>
    <x v="5"/>
    <n v="4157"/>
    <n v="3823"/>
    <x v="4"/>
  </r>
  <r>
    <d v="2020-05-26T00:00:00"/>
    <x v="2"/>
    <n v="79975.5"/>
    <x v="37"/>
    <n v="5083946.1689999998"/>
    <n v="141931.13193076919"/>
    <x v="5"/>
    <n v="5493"/>
    <n v="5119"/>
    <x v="0"/>
  </r>
  <r>
    <d v="2020-05-01T00:00:00"/>
    <x v="2"/>
    <n v="97534.5"/>
    <x v="38"/>
    <n v="6855177.2400000002"/>
    <n v="185180.38007692309"/>
    <x v="5"/>
    <n v="6118"/>
    <n v="5564"/>
    <x v="4"/>
  </r>
  <r>
    <d v="2020-05-12T00:00:00"/>
    <x v="2"/>
    <n v="71520"/>
    <x v="39"/>
    <n v="4793096.1439999994"/>
    <n v="181432.0676923077"/>
    <x v="5"/>
    <n v="4800"/>
    <n v="4470"/>
    <x v="1"/>
  </r>
  <r>
    <d v="2020-05-21T00:00:00"/>
    <x v="2"/>
    <n v="79485"/>
    <x v="40"/>
    <n v="5212858.58"/>
    <n v="120955.3384615385"/>
    <x v="5"/>
    <n v="5207"/>
    <n v="4868"/>
    <x v="2"/>
  </r>
  <r>
    <d v="2020-05-20T00:00:00"/>
    <x v="2"/>
    <n v="93313.5"/>
    <x v="41"/>
    <n v="5922822.6779999994"/>
    <n v="714758.2"/>
    <x v="5"/>
    <n v="5698"/>
    <n v="5258"/>
    <x v="2"/>
  </r>
  <r>
    <d v="2020-05-05T00:00:00"/>
    <x v="2"/>
    <n v="76585.5"/>
    <x v="42"/>
    <n v="5290094.2719999999"/>
    <n v="386033.17544615391"/>
    <x v="5"/>
    <n v="5188"/>
    <n v="4800"/>
    <x v="3"/>
  </r>
  <r>
    <d v="2020-04-28T00:00:00"/>
    <x v="2"/>
    <n v="81826.5"/>
    <x v="43"/>
    <n v="5366333.7130000005"/>
    <n v="145122.77781538459"/>
    <x v="5"/>
    <n v="5465"/>
    <n v="5096"/>
    <x v="4"/>
  </r>
  <r>
    <d v="2020-05-13T00:00:00"/>
    <x v="2"/>
    <n v="78846"/>
    <x v="44"/>
    <n v="5288518.7799999993"/>
    <n v="227969.0153846154"/>
    <x v="5"/>
    <n v="5251"/>
    <n v="4853"/>
    <x v="1"/>
  </r>
  <r>
    <d v="2020-05-03T00:00:00"/>
    <x v="2"/>
    <n v="77263.5"/>
    <x v="45"/>
    <n v="5282661.8550000004"/>
    <n v="161473.07692307691"/>
    <x v="5"/>
    <n v="5155"/>
    <n v="4762"/>
    <x v="4"/>
  </r>
  <r>
    <d v="2020-05-06T00:00:00"/>
    <x v="2"/>
    <n v="68994"/>
    <x v="46"/>
    <n v="4695811.3490000004"/>
    <n v="157384.1788307692"/>
    <x v="5"/>
    <n v="4709"/>
    <n v="4348"/>
    <x v="3"/>
  </r>
  <r>
    <d v="2020-05-23T00:00:00"/>
    <x v="2"/>
    <n v="102889.5"/>
    <x v="47"/>
    <n v="6673236.3720000004"/>
    <n v="127223.84583076921"/>
    <x v="5"/>
    <n v="6276"/>
    <n v="5801"/>
    <x v="2"/>
  </r>
  <r>
    <d v="2020-05-25T00:00:00"/>
    <x v="2"/>
    <n v="76999.5"/>
    <x v="48"/>
    <n v="5032216.1889999993"/>
    <n v="100883.9538461538"/>
    <x v="5"/>
    <n v="5210"/>
    <n v="4841"/>
    <x v="0"/>
  </r>
  <r>
    <d v="2020-04-30T00:00:00"/>
    <x v="2"/>
    <n v="77565"/>
    <x v="49"/>
    <n v="5349682.4849999994"/>
    <n v="31578.207692307689"/>
    <x v="5"/>
    <n v="5120"/>
    <n v="4737"/>
    <x v="4"/>
  </r>
  <r>
    <d v="2020-05-10T00:00:00"/>
    <x v="2"/>
    <n v="84132"/>
    <x v="50"/>
    <n v="5637882.125"/>
    <n v="126673.26923076921"/>
    <x v="5"/>
    <n v="5495"/>
    <n v="5093"/>
    <x v="3"/>
  </r>
  <r>
    <d v="2020-05-08T00:00:00"/>
    <x v="2"/>
    <n v="69544.5"/>
    <x v="51"/>
    <n v="4773839.9380000001"/>
    <n v="201777.4038153846"/>
    <x v="5"/>
    <n v="4635"/>
    <n v="4266"/>
    <x v="3"/>
  </r>
  <r>
    <d v="2020-05-07T00:00:00"/>
    <x v="2"/>
    <n v="73204.5"/>
    <x v="52"/>
    <n v="5001227.6710000001"/>
    <n v="184167.76355384619"/>
    <x v="5"/>
    <n v="4903"/>
    <n v="4527"/>
    <x v="3"/>
  </r>
  <r>
    <d v="2020-05-24T00:00:00"/>
    <x v="2"/>
    <n v="76663.5"/>
    <x v="53"/>
    <n v="5048965.7960000001"/>
    <n v="94608.146153846144"/>
    <x v="5"/>
    <n v="5035"/>
    <n v="4683"/>
    <x v="2"/>
  </r>
  <r>
    <d v="2020-05-16T00:00:00"/>
    <x v="3"/>
    <n v="14265"/>
    <x v="54"/>
    <n v="1024403.986"/>
    <n v="72626.813907692311"/>
    <x v="6"/>
    <n v="760"/>
    <n v="672"/>
    <x v="1"/>
  </r>
  <r>
    <d v="2020-05-19T00:00:00"/>
    <x v="3"/>
    <n v="11526"/>
    <x v="55"/>
    <n v="820018.375"/>
    <n v="77816.215384615381"/>
    <x v="6"/>
    <n v="649"/>
    <n v="568"/>
    <x v="2"/>
  </r>
  <r>
    <d v="2020-05-17T00:00:00"/>
    <x v="3"/>
    <n v="10402.5"/>
    <x v="56"/>
    <n v="729677.51899999997"/>
    <n v="140731.96461538461"/>
    <x v="6"/>
    <n v="591"/>
    <n v="513"/>
    <x v="1"/>
  </r>
  <r>
    <d v="2020-05-09T00:00:00"/>
    <x v="3"/>
    <n v="13216.5"/>
    <x v="57"/>
    <n v="937716.15799999994"/>
    <n v="61387.776923076919"/>
    <x v="6"/>
    <n v="644"/>
    <n v="559"/>
    <x v="3"/>
  </r>
  <r>
    <d v="2020-05-04T00:00:00"/>
    <x v="3"/>
    <n v="9130.5"/>
    <x v="58"/>
    <n v="644150.51899999997"/>
    <n v="98026.490369230756"/>
    <x v="6"/>
    <n v="462"/>
    <n v="396"/>
    <x v="3"/>
  </r>
  <r>
    <d v="2020-04-29T00:00:00"/>
    <x v="3"/>
    <n v="10840.5"/>
    <x v="59"/>
    <n v="783753.29499999993"/>
    <n v="58214.93076923077"/>
    <x v="6"/>
    <n v="502"/>
    <n v="433"/>
    <x v="4"/>
  </r>
  <r>
    <d v="2020-05-02T00:00:00"/>
    <x v="3"/>
    <n v="7866"/>
    <x v="60"/>
    <n v="575518.06799999997"/>
    <n v="119723.4236307692"/>
    <x v="6"/>
    <n v="416"/>
    <n v="341"/>
    <x v="4"/>
  </r>
  <r>
    <d v="2020-05-26T00:00:00"/>
    <x v="3"/>
    <n v="11835"/>
    <x v="61"/>
    <n v="825345.05300000007"/>
    <n v="109486.3307692308"/>
    <x v="6"/>
    <n v="692"/>
    <n v="601"/>
    <x v="0"/>
  </r>
  <r>
    <d v="2020-05-01T00:00:00"/>
    <x v="3"/>
    <n v="11619"/>
    <x v="62"/>
    <n v="829782.37600000005"/>
    <n v="121759.6621076923"/>
    <x v="6"/>
    <n v="554"/>
    <n v="472"/>
    <x v="4"/>
  </r>
  <r>
    <d v="2020-05-12T00:00:00"/>
    <x v="3"/>
    <n v="9328.5"/>
    <x v="63"/>
    <n v="634517.67299999995"/>
    <n v="136157.98361538461"/>
    <x v="6"/>
    <n v="526"/>
    <n v="448"/>
    <x v="1"/>
  </r>
  <r>
    <d v="2020-05-21T00:00:00"/>
    <x v="3"/>
    <n v="11250"/>
    <x v="64"/>
    <n v="808524.505"/>
    <n v="94344.953846153847"/>
    <x v="6"/>
    <n v="677"/>
    <n v="591"/>
    <x v="2"/>
  </r>
  <r>
    <d v="2020-05-20T00:00:00"/>
    <x v="3"/>
    <n v="13063.5"/>
    <x v="65"/>
    <n v="910480.6449999999"/>
    <n v="64430.964123076919"/>
    <x v="6"/>
    <n v="745"/>
    <n v="654"/>
    <x v="2"/>
  </r>
  <r>
    <d v="2020-05-05T00:00:00"/>
    <x v="3"/>
    <n v="10147.5"/>
    <x v="66"/>
    <n v="718019.27600000007"/>
    <n v="92027.36809230769"/>
    <x v="6"/>
    <n v="511"/>
    <n v="437"/>
    <x v="3"/>
  </r>
  <r>
    <d v="2020-04-28T00:00:00"/>
    <x v="3"/>
    <n v="12331.5"/>
    <x v="67"/>
    <n v="896773.32399999991"/>
    <n v="51681.038461538461"/>
    <x v="6"/>
    <n v="580"/>
    <n v="506"/>
    <x v="4"/>
  </r>
  <r>
    <d v="2020-05-13T00:00:00"/>
    <x v="3"/>
    <n v="11202"/>
    <x v="68"/>
    <n v="799644.75899999996"/>
    <n v="111860.4937230769"/>
    <x v="6"/>
    <n v="612"/>
    <n v="530"/>
    <x v="1"/>
  </r>
  <r>
    <d v="2020-05-31T00:00:00"/>
    <x v="2"/>
    <n v="89149.5"/>
    <x v="69"/>
    <n v="5979210.0970000001"/>
    <n v="47580.146153846152"/>
    <x v="5"/>
    <n v="5760"/>
    <n v="5367"/>
    <x v="0"/>
  </r>
  <r>
    <d v="2020-05-03T00:00:00"/>
    <x v="3"/>
    <n v="8185.5"/>
    <x v="70"/>
    <n v="575840.67700000003"/>
    <n v="73920.584615384607"/>
    <x v="6"/>
    <n v="402"/>
    <n v="333"/>
    <x v="4"/>
  </r>
  <r>
    <d v="2020-05-30T00:00:00"/>
    <x v="2"/>
    <n v="108123"/>
    <x v="71"/>
    <n v="7329868.665"/>
    <n v="137418.15930769229"/>
    <x v="5"/>
    <n v="6735"/>
    <n v="6264"/>
    <x v="0"/>
  </r>
  <r>
    <d v="2020-05-06T00:00:00"/>
    <x v="3"/>
    <n v="9210"/>
    <x v="72"/>
    <n v="616683.38099999994"/>
    <n v="99623.130769230775"/>
    <x v="6"/>
    <n v="465"/>
    <n v="390"/>
    <x v="3"/>
  </r>
  <r>
    <d v="2020-05-23T00:00:00"/>
    <x v="3"/>
    <n v="14773.5"/>
    <x v="73"/>
    <n v="1069622.507"/>
    <n v="74049.523076923084"/>
    <x v="6"/>
    <n v="828"/>
    <n v="734"/>
    <x v="2"/>
  </r>
  <r>
    <d v="2020-05-28T00:00:00"/>
    <x v="2"/>
    <n v="78141"/>
    <x v="74"/>
    <n v="5084073.5159999998"/>
    <n v="142499.0153846154"/>
    <x v="5"/>
    <n v="5355"/>
    <n v="4969"/>
    <x v="0"/>
  </r>
  <r>
    <d v="2020-05-25T00:00:00"/>
    <x v="3"/>
    <n v="12280.5"/>
    <x v="75"/>
    <n v="871047.598"/>
    <n v="85172.084615384621"/>
    <x v="6"/>
    <n v="739"/>
    <n v="642"/>
    <x v="0"/>
  </r>
  <r>
    <d v="2020-04-30T00:00:00"/>
    <x v="3"/>
    <n v="8934"/>
    <x v="76"/>
    <n v="663415.49699999997"/>
    <n v="24274.438461538459"/>
    <x v="6"/>
    <n v="448"/>
    <n v="376"/>
    <x v="4"/>
  </r>
  <r>
    <d v="2020-05-10T00:00:00"/>
    <x v="3"/>
    <n v="12918"/>
    <x v="77"/>
    <n v="896111.80299999996"/>
    <n v="99729.923076923063"/>
    <x v="6"/>
    <n v="642"/>
    <n v="556"/>
    <x v="3"/>
  </r>
  <r>
    <d v="2020-05-08T00:00:00"/>
    <x v="3"/>
    <n v="12528"/>
    <x v="78"/>
    <n v="861486.47499999998"/>
    <n v="87212.130769230775"/>
    <x v="6"/>
    <n v="638"/>
    <n v="547"/>
    <x v="3"/>
  </r>
  <r>
    <d v="2020-05-07T00:00:00"/>
    <x v="3"/>
    <n v="11029.5"/>
    <x v="79"/>
    <n v="758428.73499999999"/>
    <n v="86710.804507692301"/>
    <x v="6"/>
    <n v="563"/>
    <n v="486"/>
    <x v="3"/>
  </r>
  <r>
    <d v="2020-05-24T00:00:00"/>
    <x v="3"/>
    <n v="9994.5"/>
    <x v="80"/>
    <n v="702631.81099999999"/>
    <n v="82264.567169230766"/>
    <x v="6"/>
    <n v="639"/>
    <n v="557"/>
    <x v="2"/>
  </r>
  <r>
    <d v="2020-05-31T00:00:00"/>
    <x v="3"/>
    <n v="12724.5"/>
    <x v="81"/>
    <n v="896490.07"/>
    <n v="49463.982984615388"/>
    <x v="6"/>
    <n v="749"/>
    <n v="655"/>
    <x v="0"/>
  </r>
  <r>
    <d v="2020-05-30T00:00:00"/>
    <x v="3"/>
    <n v="14728.5"/>
    <x v="82"/>
    <n v="1048221.139"/>
    <n v="86278.176699999996"/>
    <x v="6"/>
    <n v="865"/>
    <n v="763"/>
    <x v="0"/>
  </r>
  <r>
    <d v="2020-05-28T00:00:00"/>
    <x v="3"/>
    <n v="13038"/>
    <x v="83"/>
    <n v="939269.56700000004"/>
    <n v="74269.06047692307"/>
    <x v="6"/>
    <n v="791"/>
    <n v="697"/>
    <x v="0"/>
  </r>
  <r>
    <d v="2020-05-16T00:00:00"/>
    <x v="4"/>
    <n v="35482.5"/>
    <x v="84"/>
    <n v="2633868.1740000001"/>
    <n v="150484.18215384611"/>
    <x v="4"/>
    <n v="2080"/>
    <n v="1844"/>
    <x v="1"/>
  </r>
  <r>
    <d v="2020-05-19T00:00:00"/>
    <x v="4"/>
    <n v="32434.5"/>
    <x v="85"/>
    <n v="2368028.6850000001"/>
    <n v="225452.89078461539"/>
    <x v="4"/>
    <n v="1999"/>
    <n v="1799"/>
    <x v="2"/>
  </r>
  <r>
    <d v="2020-05-17T00:00:00"/>
    <x v="4"/>
    <n v="30486"/>
    <x v="86"/>
    <n v="2183502.7289999998"/>
    <n v="153558.0225769231"/>
    <x v="4"/>
    <n v="1871"/>
    <n v="1660"/>
    <x v="1"/>
  </r>
  <r>
    <d v="2020-05-09T00:00:00"/>
    <x v="4"/>
    <n v="32079"/>
    <x v="87"/>
    <n v="2319890.3459999999"/>
    <n v="194963.39216923079"/>
    <x v="4"/>
    <n v="1851"/>
    <n v="1635"/>
    <x v="3"/>
  </r>
  <r>
    <d v="2020-05-04T00:00:00"/>
    <x v="4"/>
    <n v="27072"/>
    <x v="88"/>
    <n v="1980824.9890000001"/>
    <n v="188174.3243923077"/>
    <x v="4"/>
    <n v="1582"/>
    <n v="1403"/>
    <x v="3"/>
  </r>
  <r>
    <d v="2020-04-29T00:00:00"/>
    <x v="4"/>
    <n v="25917"/>
    <x v="89"/>
    <n v="1937222.0460000001"/>
    <n v="159472.57584615381"/>
    <x v="3"/>
    <n v="1534"/>
    <n v="1369"/>
    <x v="4"/>
  </r>
  <r>
    <d v="2020-05-02T00:00:00"/>
    <x v="4"/>
    <n v="19461"/>
    <x v="90"/>
    <n v="1457108.148"/>
    <n v="183829.8140923077"/>
    <x v="4"/>
    <n v="1217"/>
    <n v="1048"/>
    <x v="4"/>
  </r>
  <r>
    <d v="2020-05-26T00:00:00"/>
    <x v="4"/>
    <n v="31407"/>
    <x v="91"/>
    <n v="2288433.4950000001"/>
    <n v="193538.8704076923"/>
    <x v="2"/>
    <n v="2036"/>
    <n v="1790"/>
    <x v="0"/>
  </r>
  <r>
    <d v="2020-05-01T00:00:00"/>
    <x v="4"/>
    <n v="25792.5"/>
    <x v="92"/>
    <n v="1915101.034"/>
    <n v="277477.31932307692"/>
    <x v="4"/>
    <n v="1497"/>
    <n v="1291"/>
    <x v="4"/>
  </r>
  <r>
    <d v="2020-05-12T00:00:00"/>
    <x v="4"/>
    <n v="26032.5"/>
    <x v="93"/>
    <n v="1847737.8370000001"/>
    <n v="141864.00330000001"/>
    <x v="4"/>
    <n v="1649"/>
    <n v="1460"/>
    <x v="1"/>
  </r>
  <r>
    <d v="2020-05-21T00:00:00"/>
    <x v="4"/>
    <n v="31707"/>
    <x v="94"/>
    <n v="2349459.5"/>
    <n v="187617.05315384621"/>
    <x v="4"/>
    <n v="1949"/>
    <n v="1724"/>
    <x v="2"/>
  </r>
  <r>
    <d v="2020-05-20T00:00:00"/>
    <x v="4"/>
    <n v="29955"/>
    <x v="95"/>
    <n v="2195766.1209999998"/>
    <n v="202002.1477538461"/>
    <x v="4"/>
    <n v="1889"/>
    <n v="1690"/>
    <x v="2"/>
  </r>
  <r>
    <d v="2020-05-05T00:00:00"/>
    <x v="4"/>
    <n v="22848"/>
    <x v="96"/>
    <n v="1657688.8529999999"/>
    <n v="178454.88537692311"/>
    <x v="4"/>
    <n v="1417"/>
    <n v="1245"/>
    <x v="3"/>
  </r>
  <r>
    <d v="2020-04-28T00:00:00"/>
    <x v="4"/>
    <n v="23314.5"/>
    <x v="97"/>
    <n v="1701780.4779999999"/>
    <n v="141999.4007846154"/>
    <x v="7"/>
    <n v="1439"/>
    <n v="1265"/>
    <x v="4"/>
  </r>
  <r>
    <d v="2020-05-13T00:00:00"/>
    <x v="4"/>
    <n v="26464.5"/>
    <x v="98"/>
    <n v="1886244.7409999999"/>
    <n v="207105.1593538461"/>
    <x v="4"/>
    <n v="1625"/>
    <n v="1444"/>
    <x v="1"/>
  </r>
  <r>
    <d v="2020-05-03T00:00:00"/>
    <x v="4"/>
    <n v="23539.5"/>
    <x v="99"/>
    <n v="1735984.6140000001"/>
    <n v="170377.85753846151"/>
    <x v="4"/>
    <n v="1402"/>
    <n v="1234"/>
    <x v="4"/>
  </r>
  <r>
    <d v="2020-05-06T00:00:00"/>
    <x v="4"/>
    <n v="24678"/>
    <x v="100"/>
    <n v="1781999.058"/>
    <n v="359577.90600769228"/>
    <x v="4"/>
    <n v="1499"/>
    <n v="1323"/>
    <x v="3"/>
  </r>
  <r>
    <d v="2020-05-23T00:00:00"/>
    <x v="4"/>
    <n v="38176.5"/>
    <x v="101"/>
    <n v="2831498.2740000002"/>
    <n v="146460.30097692311"/>
    <x v="2"/>
    <n v="2266"/>
    <n v="1993"/>
    <x v="2"/>
  </r>
  <r>
    <d v="2020-05-25T00:00:00"/>
    <x v="4"/>
    <n v="30603"/>
    <x v="102"/>
    <n v="2288224.429"/>
    <n v="167381.28187692311"/>
    <x v="2"/>
    <n v="2011"/>
    <n v="1791"/>
    <x v="0"/>
  </r>
  <r>
    <d v="2020-04-30T00:00:00"/>
    <x v="4"/>
    <n v="24211.5"/>
    <x v="103"/>
    <n v="1801564.392"/>
    <n v="97090.63692307692"/>
    <x v="4"/>
    <n v="1499"/>
    <n v="1322"/>
    <x v="4"/>
  </r>
  <r>
    <d v="2020-05-10T00:00:00"/>
    <x v="4"/>
    <n v="31399.5"/>
    <x v="104"/>
    <n v="2267667.5189999999"/>
    <n v="169650.8692307692"/>
    <x v="4"/>
    <n v="1848"/>
    <n v="1649"/>
    <x v="3"/>
  </r>
  <r>
    <d v="2020-05-08T00:00:00"/>
    <x v="4"/>
    <n v="25294.5"/>
    <x v="105"/>
    <n v="1811009.898"/>
    <n v="151659.1771384615"/>
    <x v="4"/>
    <n v="1522"/>
    <n v="1340"/>
    <x v="3"/>
  </r>
  <r>
    <d v="2020-05-07T00:00:00"/>
    <x v="4"/>
    <n v="25468.5"/>
    <x v="106"/>
    <n v="1875294.65"/>
    <n v="221739.4562307692"/>
    <x v="4"/>
    <n v="1530"/>
    <n v="1338"/>
    <x v="3"/>
  </r>
  <r>
    <d v="2020-05-24T00:00:00"/>
    <x v="4"/>
    <n v="31854"/>
    <x v="107"/>
    <n v="2431800.3939999999"/>
    <n v="155421.8769230769"/>
    <x v="2"/>
    <n v="2015"/>
    <n v="1803"/>
    <x v="2"/>
  </r>
  <r>
    <d v="2020-05-31T00:00:00"/>
    <x v="4"/>
    <n v="32359.5"/>
    <x v="108"/>
    <n v="2374135.6800000002"/>
    <n v="106116.6461538462"/>
    <x v="2"/>
    <n v="2060"/>
    <n v="1826"/>
    <x v="0"/>
  </r>
  <r>
    <d v="2020-05-30T00:00:00"/>
    <x v="4"/>
    <n v="39867"/>
    <x v="109"/>
    <n v="2919786.2949999999"/>
    <n v="182639.11723076919"/>
    <x v="2"/>
    <n v="2451"/>
    <n v="2178"/>
    <x v="0"/>
  </r>
  <r>
    <d v="2020-05-28T00:00:00"/>
    <x v="4"/>
    <n v="31974"/>
    <x v="110"/>
    <n v="2389834.3130000001"/>
    <n v="174780.66518461541"/>
    <x v="2"/>
    <n v="2088"/>
    <n v="1848"/>
    <x v="0"/>
  </r>
  <r>
    <d v="2020-05-16T00:00:00"/>
    <x v="5"/>
    <n v="321412.5"/>
    <x v="111"/>
    <n v="23691368.555"/>
    <n v="595097.15929230768"/>
    <x v="8"/>
    <n v="17914"/>
    <n v="16631"/>
    <x v="1"/>
  </r>
  <r>
    <d v="2020-05-19T00:00:00"/>
    <x v="5"/>
    <n v="276568.5"/>
    <x v="112"/>
    <n v="19768696.5"/>
    <n v="759335.80469230772"/>
    <x v="8"/>
    <n v="16191"/>
    <n v="15102"/>
    <x v="2"/>
  </r>
  <r>
    <d v="2020-05-17T00:00:00"/>
    <x v="5"/>
    <n v="269029.5"/>
    <x v="113"/>
    <n v="19515982.116"/>
    <n v="551393.4769230769"/>
    <x v="8"/>
    <n v="15744"/>
    <n v="14685"/>
    <x v="1"/>
  </r>
  <r>
    <d v="2020-05-09T00:00:00"/>
    <x v="5"/>
    <n v="285972"/>
    <x v="114"/>
    <n v="21483666.921"/>
    <n v="549316.95015384618"/>
    <x v="8"/>
    <n v="16420"/>
    <n v="15169"/>
    <x v="3"/>
  </r>
  <r>
    <d v="2020-05-04T00:00:00"/>
    <x v="5"/>
    <n v="283942.5"/>
    <x v="115"/>
    <n v="21174604.829999998"/>
    <n v="988153.40803076921"/>
    <x v="8"/>
    <n v="16525"/>
    <n v="15310"/>
    <x v="3"/>
  </r>
  <r>
    <d v="2020-04-29T00:00:00"/>
    <x v="5"/>
    <n v="298059"/>
    <x v="116"/>
    <n v="22717731.618000001"/>
    <n v="661329.17833846144"/>
    <x v="9"/>
    <n v="17368"/>
    <n v="16077"/>
    <x v="4"/>
  </r>
  <r>
    <d v="2020-05-02T00:00:00"/>
    <x v="5"/>
    <n v="232903.5"/>
    <x v="117"/>
    <n v="17790852.443999998"/>
    <n v="634118.86923076923"/>
    <x v="8"/>
    <n v="14009"/>
    <n v="12920"/>
    <x v="4"/>
  </r>
  <r>
    <d v="2020-05-26T00:00:00"/>
    <x v="5"/>
    <n v="276966"/>
    <x v="118"/>
    <n v="20223763.805"/>
    <n v="645572.57826153841"/>
    <x v="8"/>
    <n v="16459"/>
    <n v="15355"/>
    <x v="0"/>
  </r>
  <r>
    <d v="2020-05-01T00:00:00"/>
    <x v="5"/>
    <n v="296149.5"/>
    <x v="119"/>
    <n v="22737807.546999998"/>
    <n v="896375.16923076916"/>
    <x v="8"/>
    <n v="17002"/>
    <n v="15570"/>
    <x v="4"/>
  </r>
  <r>
    <d v="2020-05-12T00:00:00"/>
    <x v="5"/>
    <n v="281796"/>
    <x v="120"/>
    <n v="20980503.504999999"/>
    <n v="776209.03169999993"/>
    <x v="8"/>
    <n v="16387"/>
    <n v="15322"/>
    <x v="1"/>
  </r>
  <r>
    <d v="2020-05-21T00:00:00"/>
    <x v="5"/>
    <n v="288936"/>
    <x v="121"/>
    <n v="20824687.999000002"/>
    <n v="822353.43936153851"/>
    <x v="8"/>
    <n v="16373"/>
    <n v="15223"/>
    <x v="2"/>
  </r>
  <r>
    <d v="2020-05-20T00:00:00"/>
    <x v="5"/>
    <n v="300151.5"/>
    <x v="122"/>
    <n v="21545834.136"/>
    <n v="1052145.902676923"/>
    <x v="8"/>
    <n v="17095"/>
    <n v="15919"/>
    <x v="2"/>
  </r>
  <r>
    <d v="2020-05-05T00:00:00"/>
    <x v="5"/>
    <n v="262734"/>
    <x v="123"/>
    <n v="19610637.317000002"/>
    <n v="919330.0461538462"/>
    <x v="8"/>
    <n v="15665"/>
    <n v="14501"/>
    <x v="3"/>
  </r>
  <r>
    <d v="2020-04-28T00:00:00"/>
    <x v="5"/>
    <n v="286002"/>
    <x v="124"/>
    <n v="21437602.309999999"/>
    <n v="637711.59372307686"/>
    <x v="9"/>
    <n v="16450"/>
    <n v="15320"/>
    <x v="4"/>
  </r>
  <r>
    <d v="2020-05-13T00:00:00"/>
    <x v="5"/>
    <n v="258459"/>
    <x v="125"/>
    <n v="19153152.526999999"/>
    <n v="636197.23340769229"/>
    <x v="8"/>
    <n v="15304"/>
    <n v="14315"/>
    <x v="1"/>
  </r>
  <r>
    <d v="2020-05-03T00:00:00"/>
    <x v="5"/>
    <n v="274083"/>
    <x v="126"/>
    <n v="20563887.598999999"/>
    <n v="779849.36538461538"/>
    <x v="8"/>
    <n v="15778"/>
    <n v="14624"/>
    <x v="4"/>
  </r>
  <r>
    <d v="2020-05-06T00:00:00"/>
    <x v="5"/>
    <n v="277512"/>
    <x v="127"/>
    <n v="20810852.736000001"/>
    <n v="790162.57692307688"/>
    <x v="8"/>
    <n v="16376"/>
    <n v="15197"/>
    <x v="3"/>
  </r>
  <r>
    <d v="2020-05-23T00:00:00"/>
    <x v="5"/>
    <n v="356982"/>
    <x v="128"/>
    <n v="26357141.037"/>
    <n v="601482.07692307688"/>
    <x v="8"/>
    <n v="19856"/>
    <n v="18325"/>
    <x v="2"/>
  </r>
  <r>
    <d v="2020-05-25T00:00:00"/>
    <x v="5"/>
    <n v="266983.5"/>
    <x v="129"/>
    <n v="19659432.723000001"/>
    <n v="698314.9846153846"/>
    <x v="8"/>
    <n v="15822"/>
    <n v="14753"/>
    <x v="0"/>
  </r>
  <r>
    <d v="2020-04-30T00:00:00"/>
    <x v="5"/>
    <n v="311131.5"/>
    <x v="130"/>
    <n v="23595019.660999998"/>
    <n v="265444.33165384608"/>
    <x v="8"/>
    <n v="18042"/>
    <n v="16631"/>
    <x v="4"/>
  </r>
  <r>
    <d v="2020-05-10T00:00:00"/>
    <x v="5"/>
    <n v="287206.5"/>
    <x v="131"/>
    <n v="21276357.105999999"/>
    <n v="541588.89356153843"/>
    <x v="8"/>
    <n v="16437"/>
    <n v="15285"/>
    <x v="3"/>
  </r>
  <r>
    <d v="2020-05-08T00:00:00"/>
    <x v="5"/>
    <n v="370092"/>
    <x v="132"/>
    <n v="28012065.350000001"/>
    <n v="725212.99592307687"/>
    <x v="8"/>
    <n v="20452"/>
    <n v="18857"/>
    <x v="3"/>
  </r>
  <r>
    <d v="2020-05-07T00:00:00"/>
    <x v="5"/>
    <n v="247813.5"/>
    <x v="133"/>
    <n v="18582990.427999999"/>
    <n v="865201.87857692305"/>
    <x v="8"/>
    <n v="14582"/>
    <n v="13512"/>
    <x v="3"/>
  </r>
  <r>
    <d v="2020-05-24T00:00:00"/>
    <x v="5"/>
    <n v="287740.5"/>
    <x v="134"/>
    <n v="21369401.386999998"/>
    <n v="607679.34615384613"/>
    <x v="8"/>
    <n v="16432"/>
    <n v="15345"/>
    <x v="2"/>
  </r>
  <r>
    <d v="2020-05-16T00:00:00"/>
    <x v="6"/>
    <n v="408810"/>
    <x v="135"/>
    <n v="31033323.693"/>
    <n v="571764.09076923074"/>
    <x v="10"/>
    <n v="22291"/>
    <n v="20635"/>
    <x v="1"/>
  </r>
  <r>
    <d v="2020-05-19T00:00:00"/>
    <x v="6"/>
    <n v="362536.5"/>
    <x v="136"/>
    <n v="26762183.377"/>
    <n v="650375.76849230775"/>
    <x v="10"/>
    <n v="20771"/>
    <n v="19338"/>
    <x v="2"/>
  </r>
  <r>
    <d v="2020-05-17T00:00:00"/>
    <x v="6"/>
    <n v="357072"/>
    <x v="137"/>
    <n v="26914635.671"/>
    <n v="566638.92575384618"/>
    <x v="10"/>
    <n v="20079"/>
    <n v="18721"/>
    <x v="1"/>
  </r>
  <r>
    <d v="2020-05-09T00:00:00"/>
    <x v="6"/>
    <n v="359214"/>
    <x v="138"/>
    <n v="27863789.055"/>
    <n v="582268.72615384613"/>
    <x v="10"/>
    <n v="20132"/>
    <n v="18617"/>
    <x v="3"/>
  </r>
  <r>
    <d v="2020-05-04T00:00:00"/>
    <x v="6"/>
    <n v="360255"/>
    <x v="139"/>
    <n v="27588003.988000002"/>
    <n v="1078421.345076923"/>
    <x v="10"/>
    <n v="20495"/>
    <n v="18964"/>
    <x v="3"/>
  </r>
  <r>
    <d v="2020-04-29T00:00:00"/>
    <x v="6"/>
    <n v="387220.5"/>
    <x v="140"/>
    <n v="30476170.215"/>
    <n v="642893.56656923075"/>
    <x v="10"/>
    <n v="21863"/>
    <n v="20160"/>
    <x v="4"/>
  </r>
  <r>
    <d v="2020-05-02T00:00:00"/>
    <x v="6"/>
    <n v="296580"/>
    <x v="141"/>
    <n v="23119777.98"/>
    <n v="657754.31880000001"/>
    <x v="10"/>
    <n v="16932"/>
    <n v="15601"/>
    <x v="4"/>
  </r>
  <r>
    <d v="2020-05-26T00:00:00"/>
    <x v="6"/>
    <n v="369861"/>
    <x v="142"/>
    <n v="27592063.502999999"/>
    <n v="589339.03384615376"/>
    <x v="11"/>
    <n v="21153"/>
    <n v="19673"/>
    <x v="0"/>
  </r>
  <r>
    <d v="2020-05-01T00:00:00"/>
    <x v="6"/>
    <n v="372504"/>
    <x v="143"/>
    <n v="29141359.438000001"/>
    <n v="848425.41843846149"/>
    <x v="10"/>
    <n v="20602"/>
    <n v="18845"/>
    <x v="4"/>
  </r>
  <r>
    <d v="2020-05-12T00:00:00"/>
    <x v="6"/>
    <n v="373392"/>
    <x v="144"/>
    <n v="28453665.594999999"/>
    <n v="535419.89796923078"/>
    <x v="10"/>
    <n v="21106"/>
    <n v="19651"/>
    <x v="1"/>
  </r>
  <r>
    <d v="2020-05-21T00:00:00"/>
    <x v="6"/>
    <n v="378043.5"/>
    <x v="145"/>
    <n v="28083686.690000001"/>
    <n v="713697.60769230768"/>
    <x v="10"/>
    <n v="20911"/>
    <n v="19358"/>
    <x v="2"/>
  </r>
  <r>
    <d v="2020-05-20T00:00:00"/>
    <x v="6"/>
    <n v="388668"/>
    <x v="146"/>
    <n v="28736966.634"/>
    <n v="997757.75384615385"/>
    <x v="10"/>
    <n v="21674"/>
    <n v="20155"/>
    <x v="2"/>
  </r>
  <r>
    <d v="2020-05-05T00:00:00"/>
    <x v="6"/>
    <n v="333792"/>
    <x v="147"/>
    <n v="25644478.342"/>
    <n v="919576.96055384621"/>
    <x v="10"/>
    <n v="18944"/>
    <n v="17541"/>
    <x v="3"/>
  </r>
  <r>
    <d v="2020-04-28T00:00:00"/>
    <x v="6"/>
    <n v="376060.5"/>
    <x v="148"/>
    <n v="29154014.884"/>
    <n v="611904.23352307687"/>
    <x v="10"/>
    <n v="20914"/>
    <n v="19479"/>
    <x v="4"/>
  </r>
  <r>
    <d v="2020-05-13T00:00:00"/>
    <x v="6"/>
    <n v="350068.5"/>
    <x v="149"/>
    <n v="26793668.159000002"/>
    <n v="582815.36153846153"/>
    <x v="10"/>
    <n v="19965"/>
    <n v="18573"/>
    <x v="1"/>
  </r>
  <r>
    <d v="2020-05-31T00:00:00"/>
    <x v="5"/>
    <n v="294337.5"/>
    <x v="150"/>
    <n v="22491044.693"/>
    <n v="283716.73846153851"/>
    <x v="8"/>
    <n v="17235"/>
    <n v="16052"/>
    <x v="0"/>
  </r>
  <r>
    <d v="2020-05-03T00:00:00"/>
    <x v="6"/>
    <n v="342666"/>
    <x v="151"/>
    <n v="26408496.048"/>
    <n v="820373.56815384608"/>
    <x v="10"/>
    <n v="18861"/>
    <n v="17420"/>
    <x v="4"/>
  </r>
  <r>
    <d v="2020-05-30T00:00:00"/>
    <x v="5"/>
    <n v="364882.5"/>
    <x v="152"/>
    <n v="27535617.434"/>
    <n v="541116.6988461538"/>
    <x v="8"/>
    <n v="20243"/>
    <n v="18711"/>
    <x v="0"/>
  </r>
  <r>
    <d v="2020-05-06T00:00:00"/>
    <x v="6"/>
    <n v="355278"/>
    <x v="153"/>
    <n v="27467616.703000002"/>
    <n v="942702.9"/>
    <x v="10"/>
    <n v="20218"/>
    <n v="18647"/>
    <x v="3"/>
  </r>
  <r>
    <d v="2020-05-23T00:00:00"/>
    <x v="6"/>
    <n v="456885"/>
    <x v="154"/>
    <n v="34793888.932999998"/>
    <n v="595793.09065384604"/>
    <x v="10"/>
    <n v="24574"/>
    <n v="22609"/>
    <x v="2"/>
  </r>
  <r>
    <d v="2020-05-28T00:00:00"/>
    <x v="5"/>
    <n v="278491.5"/>
    <x v="155"/>
    <n v="20806418.796"/>
    <n v="591565.35384615383"/>
    <x v="8"/>
    <n v="16453"/>
    <n v="15289"/>
    <x v="0"/>
  </r>
  <r>
    <d v="2020-05-25T00:00:00"/>
    <x v="6"/>
    <n v="349734"/>
    <x v="156"/>
    <n v="26438356.802999999"/>
    <n v="742420.26923076913"/>
    <x v="11"/>
    <n v="20358"/>
    <n v="18890"/>
    <x v="0"/>
  </r>
  <r>
    <d v="2020-04-30T00:00:00"/>
    <x v="6"/>
    <n v="401580"/>
    <x v="157"/>
    <n v="31156525.940000001"/>
    <n v="343786.08461538458"/>
    <x v="10"/>
    <n v="22368"/>
    <n v="20625"/>
    <x v="4"/>
  </r>
  <r>
    <d v="2020-05-10T00:00:00"/>
    <x v="6"/>
    <n v="368649"/>
    <x v="158"/>
    <n v="28090230.958999999"/>
    <n v="532663.16153846146"/>
    <x v="10"/>
    <n v="20368"/>
    <n v="18884"/>
    <x v="3"/>
  </r>
  <r>
    <d v="2020-05-08T00:00:00"/>
    <x v="6"/>
    <n v="463530"/>
    <x v="159"/>
    <n v="36012087.989"/>
    <n v="700442.11537692312"/>
    <x v="10"/>
    <n v="24620"/>
    <n v="22641"/>
    <x v="3"/>
  </r>
  <r>
    <d v="2020-05-07T00:00:00"/>
    <x v="6"/>
    <n v="319110"/>
    <x v="160"/>
    <n v="24610757.489"/>
    <n v="1101833.4472307691"/>
    <x v="10"/>
    <n v="18014"/>
    <n v="16675"/>
    <x v="3"/>
  </r>
  <r>
    <d v="2020-05-24T00:00:00"/>
    <x v="6"/>
    <n v="375744"/>
    <x v="161"/>
    <n v="28822960.471000001"/>
    <n v="574198.11538461538"/>
    <x v="10"/>
    <n v="21004"/>
    <n v="19556"/>
    <x v="2"/>
  </r>
  <r>
    <d v="2020-05-16T00:00:00"/>
    <x v="7"/>
    <n v="81331.5"/>
    <x v="162"/>
    <n v="5305378.9040000001"/>
    <n v="156413.8362153846"/>
    <x v="12"/>
    <n v="5286"/>
    <n v="4867"/>
    <x v="1"/>
  </r>
  <r>
    <d v="2020-05-19T00:00:00"/>
    <x v="7"/>
    <n v="75796.5"/>
    <x v="163"/>
    <n v="4915101.7949999999"/>
    <n v="253686.7171923077"/>
    <x v="12"/>
    <n v="5094"/>
    <n v="4716"/>
    <x v="2"/>
  </r>
  <r>
    <d v="2020-05-17T00:00:00"/>
    <x v="7"/>
    <n v="72861"/>
    <x v="164"/>
    <n v="4711294.2009999994"/>
    <n v="125880.9"/>
    <x v="12"/>
    <n v="4918"/>
    <n v="4554"/>
    <x v="1"/>
  </r>
  <r>
    <d v="2020-05-09T00:00:00"/>
    <x v="7"/>
    <n v="83373"/>
    <x v="165"/>
    <n v="5531366.3810000001"/>
    <n v="221053.8796769231"/>
    <x v="12"/>
    <n v="5413"/>
    <n v="4959"/>
    <x v="3"/>
  </r>
  <r>
    <d v="2020-05-04T00:00:00"/>
    <x v="7"/>
    <n v="64108.5"/>
    <x v="166"/>
    <n v="4257859.3720000004"/>
    <n v="337872.83273076918"/>
    <x v="12"/>
    <n v="4508"/>
    <n v="4149"/>
    <x v="3"/>
  </r>
  <r>
    <d v="2020-04-29T00:00:00"/>
    <x v="7"/>
    <n v="74707.5"/>
    <x v="167"/>
    <n v="4968152.9469999997"/>
    <n v="118941.2939846154"/>
    <x v="12"/>
    <n v="4937"/>
    <n v="4561"/>
    <x v="4"/>
  </r>
  <r>
    <d v="2020-05-02T00:00:00"/>
    <x v="7"/>
    <n v="46216.5"/>
    <x v="168"/>
    <n v="3133704.9279999998"/>
    <n v="179531.89196153849"/>
    <x v="12"/>
    <n v="3442"/>
    <n v="3147"/>
    <x v="4"/>
  </r>
  <r>
    <d v="2020-05-26T00:00:00"/>
    <x v="7"/>
    <n v="67726.5"/>
    <x v="169"/>
    <n v="4506085.4840000002"/>
    <n v="167003.69436153851"/>
    <x v="12"/>
    <n v="4770"/>
    <n v="4424"/>
    <x v="0"/>
  </r>
  <r>
    <d v="2020-05-01T00:00:00"/>
    <x v="7"/>
    <n v="82228.5"/>
    <x v="170"/>
    <n v="5546127.1919999998"/>
    <n v="196859.98644615381"/>
    <x v="12"/>
    <n v="5457"/>
    <n v="4916"/>
    <x v="4"/>
  </r>
  <r>
    <d v="2020-05-12T00:00:00"/>
    <x v="7"/>
    <n v="64390.5"/>
    <x v="171"/>
    <n v="4230689.2069999985"/>
    <n v="183154.05167692309"/>
    <x v="12"/>
    <n v="4418"/>
    <n v="4088"/>
    <x v="1"/>
  </r>
  <r>
    <d v="2020-05-21T00:00:00"/>
    <x v="7"/>
    <n v="73126.5"/>
    <x v="172"/>
    <n v="4847142.9859999996"/>
    <n v="142998.2095"/>
    <x v="12"/>
    <n v="4816"/>
    <n v="4452"/>
    <x v="2"/>
  </r>
  <r>
    <d v="2020-05-20T00:00:00"/>
    <x v="7"/>
    <n v="99631.5"/>
    <x v="173"/>
    <n v="6279205.8499999996"/>
    <n v="279127.27602307691"/>
    <x v="12"/>
    <n v="5914"/>
    <n v="5384"/>
    <x v="2"/>
  </r>
  <r>
    <d v="2020-05-05T00:00:00"/>
    <x v="7"/>
    <n v="66396"/>
    <x v="174"/>
    <n v="4433831.2509999992"/>
    <n v="232587.42287692311"/>
    <x v="12"/>
    <n v="4575"/>
    <n v="4206"/>
    <x v="3"/>
  </r>
  <r>
    <d v="2020-04-28T00:00:00"/>
    <x v="7"/>
    <n v="73147.5"/>
    <x v="175"/>
    <n v="4798265.1129999999"/>
    <n v="123081.6351538461"/>
    <x v="12"/>
    <n v="4923"/>
    <n v="4560"/>
    <x v="4"/>
  </r>
  <r>
    <d v="2020-05-13T00:00:00"/>
    <x v="7"/>
    <n v="73062"/>
    <x v="176"/>
    <n v="4890619.2620000001"/>
    <n v="181964.68769230769"/>
    <x v="12"/>
    <n v="4967"/>
    <n v="4583"/>
    <x v="1"/>
  </r>
  <r>
    <d v="2020-05-31T00:00:00"/>
    <x v="6"/>
    <n v="379663.5"/>
    <x v="177"/>
    <n v="29726473.223999999"/>
    <n v="305744.98843076918"/>
    <x v="11"/>
    <n v="21392"/>
    <n v="19869"/>
    <x v="0"/>
  </r>
  <r>
    <d v="2020-05-03T00:00:00"/>
    <x v="7"/>
    <n v="70581"/>
    <x v="178"/>
    <n v="4762185.0609999998"/>
    <n v="172821.83076923079"/>
    <x v="12"/>
    <n v="4751"/>
    <n v="4370"/>
    <x v="4"/>
  </r>
  <r>
    <d v="2020-05-30T00:00:00"/>
    <x v="6"/>
    <n v="453123"/>
    <x v="179"/>
    <n v="35190775.284999996"/>
    <n v="552625.80000000005"/>
    <x v="11"/>
    <n v="24325"/>
    <n v="22469"/>
    <x v="0"/>
  </r>
  <r>
    <d v="2020-05-06T00:00:00"/>
    <x v="7"/>
    <n v="63012"/>
    <x v="180"/>
    <n v="4155234.554"/>
    <n v="234787.55649230769"/>
    <x v="12"/>
    <n v="4384"/>
    <n v="4025"/>
    <x v="3"/>
  </r>
  <r>
    <d v="2020-05-23T00:00:00"/>
    <x v="7"/>
    <n v="89556"/>
    <x v="181"/>
    <n v="6068194.523"/>
    <n v="139983.69020000001"/>
    <x v="12"/>
    <n v="5651"/>
    <n v="5212"/>
    <x v="2"/>
  </r>
  <r>
    <d v="2020-05-28T00:00:00"/>
    <x v="6"/>
    <n v="364638"/>
    <x v="182"/>
    <n v="27829971.363000002"/>
    <n v="628647.33076923073"/>
    <x v="11"/>
    <n v="20868"/>
    <n v="19342"/>
    <x v="0"/>
  </r>
  <r>
    <d v="2020-05-25T00:00:00"/>
    <x v="7"/>
    <n v="66316.5"/>
    <x v="183"/>
    <n v="4375924.2359999996"/>
    <n v="135246.9592923077"/>
    <x v="12"/>
    <n v="4641"/>
    <n v="4274"/>
    <x v="0"/>
  </r>
  <r>
    <d v="2020-04-30T00:00:00"/>
    <x v="7"/>
    <n v="78235.5"/>
    <x v="184"/>
    <n v="5260171.5349999992"/>
    <n v="70931.816676923074"/>
    <x v="12"/>
    <n v="5143"/>
    <n v="4715"/>
    <x v="4"/>
  </r>
  <r>
    <d v="2020-05-10T00:00:00"/>
    <x v="7"/>
    <n v="88311"/>
    <x v="185"/>
    <n v="5922893.7209999999"/>
    <n v="161614.12454615379"/>
    <x v="12"/>
    <n v="5746"/>
    <n v="5277"/>
    <x v="3"/>
  </r>
  <r>
    <d v="2020-05-08T00:00:00"/>
    <x v="7"/>
    <n v="61804.5"/>
    <x v="186"/>
    <n v="4091691.3250000002"/>
    <n v="232169.67161538461"/>
    <x v="12"/>
    <n v="4199"/>
    <n v="3867"/>
    <x v="3"/>
  </r>
  <r>
    <d v="2020-05-07T00:00:00"/>
    <x v="7"/>
    <n v="71067"/>
    <x v="187"/>
    <n v="4747959.6140000001"/>
    <n v="157793.2742461538"/>
    <x v="12"/>
    <n v="4826"/>
    <n v="4426"/>
    <x v="3"/>
  </r>
  <r>
    <d v="2020-05-24T00:00:00"/>
    <x v="7"/>
    <n v="74649"/>
    <x v="188"/>
    <n v="5042435.841"/>
    <n v="156805.83461538461"/>
    <x v="12"/>
    <n v="4915"/>
    <n v="4562"/>
    <x v="2"/>
  </r>
  <r>
    <d v="2020-05-16T00:00:00"/>
    <x v="8"/>
    <n v="44560.5"/>
    <x v="189"/>
    <n v="3259483.304"/>
    <n v="145385.33866923081"/>
    <x v="1"/>
    <n v="2427"/>
    <n v="2213"/>
    <x v="1"/>
  </r>
  <r>
    <d v="2020-05-19T00:00:00"/>
    <x v="8"/>
    <n v="38250"/>
    <x v="190"/>
    <n v="2795344.17"/>
    <n v="245048.26007692309"/>
    <x v="1"/>
    <n v="2245"/>
    <n v="2053"/>
    <x v="2"/>
  </r>
  <r>
    <d v="2020-05-17T00:00:00"/>
    <x v="8"/>
    <n v="34830"/>
    <x v="191"/>
    <n v="2528990.5839999998"/>
    <n v="292821.22307692311"/>
    <x v="1"/>
    <n v="2054"/>
    <n v="1883"/>
    <x v="1"/>
  </r>
  <r>
    <d v="2020-05-09T00:00:00"/>
    <x v="8"/>
    <n v="32239.5"/>
    <x v="192"/>
    <n v="2384575.3629999999"/>
    <n v="184346.05176923081"/>
    <x v="1"/>
    <n v="1891"/>
    <n v="1709"/>
    <x v="3"/>
  </r>
  <r>
    <d v="2020-05-04T00:00:00"/>
    <x v="8"/>
    <n v="30780"/>
    <x v="193"/>
    <n v="2169377.2250000001"/>
    <n v="215836.18461538461"/>
    <x v="2"/>
    <n v="1804"/>
    <n v="1638"/>
    <x v="3"/>
  </r>
  <r>
    <d v="2020-04-29T00:00:00"/>
    <x v="8"/>
    <n v="29142"/>
    <x v="194"/>
    <n v="2033299.28"/>
    <n v="202681.39594615379"/>
    <x v="4"/>
    <n v="1676"/>
    <n v="1516"/>
    <x v="4"/>
  </r>
  <r>
    <d v="2020-05-02T00:00:00"/>
    <x v="8"/>
    <n v="26428.5"/>
    <x v="195"/>
    <n v="1911613.1440000001"/>
    <n v="187667.93086153851"/>
    <x v="2"/>
    <n v="1613"/>
    <n v="1457"/>
    <x v="4"/>
  </r>
  <r>
    <d v="2020-05-26T00:00:00"/>
    <x v="8"/>
    <n v="40744.5"/>
    <x v="196"/>
    <n v="2861069.8420000002"/>
    <n v="170303.6201538461"/>
    <x v="1"/>
    <n v="2418"/>
    <n v="2215"/>
    <x v="0"/>
  </r>
  <r>
    <d v="2020-05-01T00:00:00"/>
    <x v="8"/>
    <n v="46620"/>
    <x v="197"/>
    <n v="3389723.9589999998"/>
    <n v="329717.03827692312"/>
    <x v="2"/>
    <n v="2468"/>
    <n v="2221"/>
    <x v="4"/>
  </r>
  <r>
    <d v="2020-05-12T00:00:00"/>
    <x v="8"/>
    <n v="32419.5"/>
    <x v="198"/>
    <n v="2363955.7910000002"/>
    <n v="200042.36143846161"/>
    <x v="1"/>
    <n v="1926"/>
    <n v="1745"/>
    <x v="1"/>
  </r>
  <r>
    <d v="2020-05-21T00:00:00"/>
    <x v="8"/>
    <n v="40819.5"/>
    <x v="199"/>
    <n v="3046897.7940000002"/>
    <n v="144594.40769230769"/>
    <x v="1"/>
    <n v="2335"/>
    <n v="2126"/>
    <x v="2"/>
  </r>
  <r>
    <d v="2020-05-20T00:00:00"/>
    <x v="8"/>
    <n v="41391"/>
    <x v="200"/>
    <n v="3141103.9569999999"/>
    <n v="205451.17950769229"/>
    <x v="1"/>
    <n v="2410"/>
    <n v="2202"/>
    <x v="2"/>
  </r>
  <r>
    <d v="2020-05-05T00:00:00"/>
    <x v="8"/>
    <n v="29482.5"/>
    <x v="201"/>
    <n v="2021918.12"/>
    <n v="219587.1531846154"/>
    <x v="2"/>
    <n v="1757"/>
    <n v="1596"/>
    <x v="3"/>
  </r>
  <r>
    <d v="2020-04-28T00:00:00"/>
    <x v="8"/>
    <n v="32181"/>
    <x v="202"/>
    <n v="2246478.6170000001"/>
    <n v="140503.93076923079"/>
    <x v="4"/>
    <n v="1846"/>
    <n v="1681"/>
    <x v="4"/>
  </r>
  <r>
    <d v="2020-05-13T00:00:00"/>
    <x v="8"/>
    <n v="35535"/>
    <x v="203"/>
    <n v="2580984.0299999998"/>
    <n v="208081.82515384609"/>
    <x v="1"/>
    <n v="2061"/>
    <n v="1876"/>
    <x v="1"/>
  </r>
  <r>
    <d v="2020-05-31T00:00:00"/>
    <x v="7"/>
    <n v="76234.5"/>
    <x v="204"/>
    <n v="5172874.4439999992"/>
    <n v="60556.251538461533"/>
    <x v="13"/>
    <n v="5215"/>
    <n v="4848"/>
    <x v="0"/>
  </r>
  <r>
    <d v="2020-05-03T00:00:00"/>
    <x v="8"/>
    <n v="29935.5"/>
    <x v="205"/>
    <n v="2102974.0010000002"/>
    <n v="175338.6411076923"/>
    <x v="2"/>
    <n v="1716"/>
    <n v="1561"/>
    <x v="4"/>
  </r>
  <r>
    <d v="2020-05-30T00:00:00"/>
    <x v="7"/>
    <n v="106926"/>
    <x v="206"/>
    <n v="7354572.0109999999"/>
    <n v="193869.59292307691"/>
    <x v="13"/>
    <n v="6645"/>
    <n v="6122"/>
    <x v="0"/>
  </r>
  <r>
    <d v="2020-05-06T00:00:00"/>
    <x v="8"/>
    <n v="30342"/>
    <x v="207"/>
    <n v="2094375.01"/>
    <n v="174068.47880000001"/>
    <x v="2"/>
    <n v="1747"/>
    <n v="1570"/>
    <x v="3"/>
  </r>
  <r>
    <d v="2020-05-23T00:00:00"/>
    <x v="8"/>
    <n v="42999"/>
    <x v="208"/>
    <n v="3151914.3420000002"/>
    <n v="162279.9956153846"/>
    <x v="1"/>
    <n v="2460"/>
    <n v="2226"/>
    <x v="2"/>
  </r>
  <r>
    <d v="2020-05-28T00:00:00"/>
    <x v="7"/>
    <n v="69945"/>
    <x v="209"/>
    <n v="4743581.9779999992"/>
    <n v="226018.55243846151"/>
    <x v="13"/>
    <n v="4840"/>
    <n v="4475"/>
    <x v="0"/>
  </r>
  <r>
    <d v="2020-05-25T00:00:00"/>
    <x v="8"/>
    <n v="38740.5"/>
    <x v="210"/>
    <n v="2769041.2769999998"/>
    <n v="180495.52483076919"/>
    <x v="1"/>
    <n v="2330"/>
    <n v="2142"/>
    <x v="0"/>
  </r>
  <r>
    <d v="2020-04-30T00:00:00"/>
    <x v="8"/>
    <n v="31231.5"/>
    <x v="211"/>
    <n v="2211817.6570000001"/>
    <n v="63441.684615384613"/>
    <x v="2"/>
    <n v="1756"/>
    <n v="1586"/>
    <x v="4"/>
  </r>
  <r>
    <d v="2020-05-10T00:00:00"/>
    <x v="8"/>
    <n v="37489.5"/>
    <x v="212"/>
    <n v="2745646.9479999999"/>
    <n v="258287.05384615381"/>
    <x v="1"/>
    <n v="2120"/>
    <n v="1921"/>
    <x v="3"/>
  </r>
  <r>
    <d v="2020-05-08T00:00:00"/>
    <x v="8"/>
    <n v="34399.5"/>
    <x v="213"/>
    <n v="2481896.3339999998"/>
    <n v="156377.1245692308"/>
    <x v="1"/>
    <n v="1957"/>
    <n v="1755"/>
    <x v="3"/>
  </r>
  <r>
    <d v="2020-05-07T00:00:00"/>
    <x v="8"/>
    <n v="32851.5"/>
    <x v="214"/>
    <n v="2253872.1379999998"/>
    <n v="160756.5076923077"/>
    <x v="1"/>
    <n v="1879"/>
    <n v="1695"/>
    <x v="3"/>
  </r>
  <r>
    <d v="2020-05-24T00:00:00"/>
    <x v="8"/>
    <n v="38194.5"/>
    <x v="215"/>
    <n v="2798056.2480000001"/>
    <n v="174707.8383846154"/>
    <x v="1"/>
    <n v="2254"/>
    <n v="2061"/>
    <x v="2"/>
  </r>
  <r>
    <d v="2020-05-31T00:00:00"/>
    <x v="8"/>
    <n v="42423"/>
    <x v="216"/>
    <n v="3105853.9130000002"/>
    <n v="53605.712153846151"/>
    <x v="14"/>
    <n v="2522"/>
    <n v="2295"/>
    <x v="0"/>
  </r>
  <r>
    <d v="2020-05-30T00:00:00"/>
    <x v="8"/>
    <n v="48286.5"/>
    <x v="217"/>
    <n v="3473157.5449999999"/>
    <n v="205639.5514153846"/>
    <x v="15"/>
    <n v="2793"/>
    <n v="2539"/>
    <x v="0"/>
  </r>
  <r>
    <d v="2020-05-28T00:00:00"/>
    <x v="8"/>
    <n v="41442"/>
    <x v="218"/>
    <n v="3004872.3489999999"/>
    <n v="190911.8840153846"/>
    <x v="15"/>
    <n v="2454"/>
    <n v="2239"/>
    <x v="0"/>
  </r>
  <r>
    <d v="2020-05-16T00:00:00"/>
    <x v="9"/>
    <n v="18600"/>
    <x v="219"/>
    <n v="1268422.666"/>
    <n v="189642.93076923079"/>
    <x v="0"/>
    <n v="1111"/>
    <n v="992"/>
    <x v="1"/>
  </r>
  <r>
    <d v="2020-05-19T00:00:00"/>
    <x v="9"/>
    <n v="16638"/>
    <x v="220"/>
    <n v="1137103.412"/>
    <n v="258642.5153846154"/>
    <x v="16"/>
    <n v="1012"/>
    <n v="900"/>
    <x v="2"/>
  </r>
  <r>
    <d v="2020-05-17T00:00:00"/>
    <x v="9"/>
    <n v="15609"/>
    <x v="221"/>
    <n v="1086345.0160000001"/>
    <n v="224718.40769230769"/>
    <x v="0"/>
    <n v="971"/>
    <n v="856"/>
    <x v="1"/>
  </r>
  <r>
    <d v="2020-05-09T00:00:00"/>
    <x v="9"/>
    <n v="13948.5"/>
    <x v="222"/>
    <n v="974409.1449999999"/>
    <n v="299208.26923076919"/>
    <x v="0"/>
    <n v="849"/>
    <n v="740"/>
    <x v="3"/>
  </r>
  <r>
    <d v="2020-05-04T00:00:00"/>
    <x v="9"/>
    <n v="12301.5"/>
    <x v="223"/>
    <n v="874153.34499999997"/>
    <n v="243709.48269230771"/>
    <x v="0"/>
    <n v="750"/>
    <n v="647"/>
    <x v="3"/>
  </r>
  <r>
    <d v="2020-04-29T00:00:00"/>
    <x v="9"/>
    <n v="13014"/>
    <x v="224"/>
    <n v="928035.23599999992"/>
    <n v="185811.06153846151"/>
    <x v="0"/>
    <n v="786"/>
    <n v="695"/>
    <x v="4"/>
  </r>
  <r>
    <d v="2020-05-02T00:00:00"/>
    <x v="9"/>
    <n v="12313.5"/>
    <x v="225"/>
    <n v="843395.10900000005"/>
    <n v="137019.67692307691"/>
    <x v="0"/>
    <n v="751"/>
    <n v="651"/>
    <x v="4"/>
  </r>
  <r>
    <d v="2020-05-26T00:00:00"/>
    <x v="9"/>
    <n v="17391"/>
    <x v="226"/>
    <n v="1209901.0160000001"/>
    <n v="272121.81538461539"/>
    <x v="7"/>
    <n v="1140"/>
    <n v="1016"/>
    <x v="0"/>
  </r>
  <r>
    <d v="2020-05-01T00:00:00"/>
    <x v="9"/>
    <n v="17113.5"/>
    <x v="227"/>
    <n v="1193019.642"/>
    <n v="272484.63076923077"/>
    <x v="0"/>
    <n v="996"/>
    <n v="888"/>
    <x v="4"/>
  </r>
  <r>
    <d v="2020-05-12T00:00:00"/>
    <x v="9"/>
    <n v="12802.5"/>
    <x v="228"/>
    <n v="914932.571"/>
    <n v="284287.79007692297"/>
    <x v="0"/>
    <n v="845"/>
    <n v="743"/>
    <x v="1"/>
  </r>
  <r>
    <d v="2020-05-21T00:00:00"/>
    <x v="9"/>
    <n v="16554"/>
    <x v="229"/>
    <n v="1137748.7320000001"/>
    <n v="227139.5141692308"/>
    <x v="7"/>
    <n v="1045"/>
    <n v="930"/>
    <x v="2"/>
  </r>
  <r>
    <d v="2020-05-20T00:00:00"/>
    <x v="9"/>
    <n v="17329.5"/>
    <x v="230"/>
    <n v="1175778.8370000001"/>
    <n v="286968.87692307692"/>
    <x v="16"/>
    <n v="1050"/>
    <n v="938"/>
    <x v="2"/>
  </r>
  <r>
    <d v="2020-05-05T00:00:00"/>
    <x v="9"/>
    <n v="15987"/>
    <x v="231"/>
    <n v="1116620.7919999999"/>
    <n v="220298.15353846151"/>
    <x v="0"/>
    <n v="922"/>
    <n v="823"/>
    <x v="3"/>
  </r>
  <r>
    <d v="2020-04-28T00:00:00"/>
    <x v="9"/>
    <n v="13303.5"/>
    <x v="232"/>
    <n v="914116.79200000002"/>
    <n v="173095.92050000001"/>
    <x v="0"/>
    <n v="780"/>
    <n v="690"/>
    <x v="4"/>
  </r>
  <r>
    <d v="2020-05-13T00:00:00"/>
    <x v="9"/>
    <n v="14305.5"/>
    <x v="233"/>
    <n v="987216.74099999992"/>
    <n v="233030.6"/>
    <x v="0"/>
    <n v="898"/>
    <n v="795"/>
    <x v="1"/>
  </r>
  <r>
    <d v="2020-05-03T00:00:00"/>
    <x v="9"/>
    <n v="12924"/>
    <x v="234"/>
    <n v="902752.71699999995"/>
    <n v="193184.6"/>
    <x v="0"/>
    <n v="784"/>
    <n v="696"/>
    <x v="4"/>
  </r>
  <r>
    <d v="2020-05-06T00:00:00"/>
    <x v="9"/>
    <n v="14061"/>
    <x v="235"/>
    <n v="983096.41700000002"/>
    <n v="373408.83343076921"/>
    <x v="0"/>
    <n v="839"/>
    <n v="733"/>
    <x v="3"/>
  </r>
  <r>
    <d v="2020-05-23T00:00:00"/>
    <x v="9"/>
    <n v="21958.5"/>
    <x v="236"/>
    <n v="1515956.368"/>
    <n v="206787.9363846154"/>
    <x v="7"/>
    <n v="1294"/>
    <n v="1155"/>
    <x v="2"/>
  </r>
  <r>
    <d v="2020-05-25T00:00:00"/>
    <x v="9"/>
    <n v="17211"/>
    <x v="237"/>
    <n v="1217527.6070000001"/>
    <n v="246242.8615384615"/>
    <x v="7"/>
    <n v="1142"/>
    <n v="1020"/>
    <x v="0"/>
  </r>
  <r>
    <d v="2020-04-30T00:00:00"/>
    <x v="9"/>
    <n v="12753"/>
    <x v="238"/>
    <n v="904501.45600000001"/>
    <n v="58978.558669230762"/>
    <x v="0"/>
    <n v="791"/>
    <n v="691"/>
    <x v="4"/>
  </r>
  <r>
    <d v="2020-05-10T00:00:00"/>
    <x v="9"/>
    <n v="16435.5"/>
    <x v="239"/>
    <n v="1176721.1640000001"/>
    <n v="252262.82307692309"/>
    <x v="0"/>
    <n v="950"/>
    <n v="848"/>
    <x v="3"/>
  </r>
  <r>
    <d v="2020-05-08T00:00:00"/>
    <x v="9"/>
    <n v="14494.5"/>
    <x v="240"/>
    <n v="1018857.6679999999"/>
    <n v="197493.5307692308"/>
    <x v="0"/>
    <n v="879"/>
    <n v="768"/>
    <x v="3"/>
  </r>
  <r>
    <d v="2020-05-07T00:00:00"/>
    <x v="9"/>
    <n v="12705"/>
    <x v="241"/>
    <n v="898508.49699999997"/>
    <n v="273904.81530769228"/>
    <x v="0"/>
    <n v="805"/>
    <n v="703"/>
    <x v="3"/>
  </r>
  <r>
    <d v="2020-05-24T00:00:00"/>
    <x v="9"/>
    <n v="18075"/>
    <x v="242"/>
    <n v="1256993.4809999999"/>
    <n v="213288.93846153849"/>
    <x v="7"/>
    <n v="1128"/>
    <n v="1001"/>
    <x v="2"/>
  </r>
  <r>
    <d v="2020-05-16T00:00:00"/>
    <x v="10"/>
    <n v="13120.5"/>
    <x v="243"/>
    <n v="985281.03599999985"/>
    <n v="143418.86295384611"/>
    <x v="0"/>
    <n v="747"/>
    <n v="647"/>
    <x v="1"/>
  </r>
  <r>
    <d v="2020-05-19T00:00:00"/>
    <x v="10"/>
    <n v="16237.5"/>
    <x v="244"/>
    <n v="1195875.8799999999"/>
    <n v="173178.52204615381"/>
    <x v="0"/>
    <n v="930"/>
    <n v="827"/>
    <x v="2"/>
  </r>
  <r>
    <d v="2020-05-17T00:00:00"/>
    <x v="10"/>
    <n v="11967"/>
    <x v="245"/>
    <n v="851805.179"/>
    <n v="171981.49101538461"/>
    <x v="0"/>
    <n v="692"/>
    <n v="591"/>
    <x v="1"/>
  </r>
  <r>
    <d v="2020-05-09T00:00:00"/>
    <x v="10"/>
    <n v="12037.5"/>
    <x v="246"/>
    <n v="910141.15500000003"/>
    <n v="143296.04318461541"/>
    <x v="0"/>
    <n v="623"/>
    <n v="535"/>
    <x v="3"/>
  </r>
  <r>
    <d v="2020-05-04T00:00:00"/>
    <x v="10"/>
    <n v="7087.5"/>
    <x v="247"/>
    <n v="541946.12800000003"/>
    <n v="150795.58461538461"/>
    <x v="0"/>
    <n v="390"/>
    <n v="315"/>
    <x v="3"/>
  </r>
  <r>
    <d v="2020-04-29T00:00:00"/>
    <x v="11"/>
    <n v="25816.5"/>
    <x v="248"/>
    <n v="1868643.672"/>
    <n v="137636.84266153851"/>
    <x v="3"/>
    <n v="1599"/>
    <n v="1450"/>
    <x v="4"/>
  </r>
  <r>
    <d v="2020-05-02T00:00:00"/>
    <x v="10"/>
    <n v="4624.5"/>
    <x v="249"/>
    <n v="377401.46199999988"/>
    <n v="65936.343369230759"/>
    <x v="0"/>
    <n v="274"/>
    <n v="203"/>
    <x v="4"/>
  </r>
  <r>
    <d v="2020-05-26T00:00:00"/>
    <x v="10"/>
    <n v="12259.5"/>
    <x v="250"/>
    <n v="906579.62099999993"/>
    <n v="217611.1875384615"/>
    <x v="0"/>
    <n v="812"/>
    <n v="711"/>
    <x v="0"/>
  </r>
  <r>
    <d v="2020-05-01T00:00:00"/>
    <x v="10"/>
    <n v="5446.5"/>
    <x v="251"/>
    <n v="422390.908"/>
    <n v="42729.218369230774"/>
    <x v="0"/>
    <n v="294"/>
    <n v="225"/>
    <x v="4"/>
  </r>
  <r>
    <d v="2020-05-12T00:00:00"/>
    <x v="10"/>
    <n v="11296.5"/>
    <x v="252"/>
    <n v="829947.41200000001"/>
    <n v="196319.5046923077"/>
    <x v="0"/>
    <n v="624"/>
    <n v="538"/>
    <x v="1"/>
  </r>
  <r>
    <d v="2020-05-21T00:00:00"/>
    <x v="10"/>
    <n v="12135"/>
    <x v="253"/>
    <n v="899589.3060000001"/>
    <n v="184440.5307692308"/>
    <x v="0"/>
    <n v="749"/>
    <n v="652"/>
    <x v="2"/>
  </r>
  <r>
    <d v="2020-05-20T00:00:00"/>
    <x v="10"/>
    <n v="12630"/>
    <x v="254"/>
    <n v="915994.11899999983"/>
    <n v="161654.4692307692"/>
    <x v="0"/>
    <n v="760"/>
    <n v="664"/>
    <x v="2"/>
  </r>
  <r>
    <d v="2020-05-05T00:00:00"/>
    <x v="10"/>
    <n v="8223"/>
    <x v="255"/>
    <n v="622755.04999999993"/>
    <n v="172368.62218461541"/>
    <x v="0"/>
    <n v="455"/>
    <n v="381"/>
    <x v="3"/>
  </r>
  <r>
    <d v="2020-04-28T00:00:00"/>
    <x v="11"/>
    <n v="25149"/>
    <x v="256"/>
    <n v="1804070.1240000001"/>
    <n v="125553.02143076919"/>
    <x v="3"/>
    <n v="1505"/>
    <n v="1368"/>
    <x v="4"/>
  </r>
  <r>
    <d v="2020-05-13T00:00:00"/>
    <x v="10"/>
    <n v="10401"/>
    <x v="257"/>
    <n v="785961.28899999999"/>
    <n v="253438.94004615379"/>
    <x v="0"/>
    <n v="599"/>
    <n v="515"/>
    <x v="1"/>
  </r>
  <r>
    <d v="2020-05-31T00:00:00"/>
    <x v="9"/>
    <n v="17689.5"/>
    <x v="258"/>
    <n v="1279369.1529999999"/>
    <n v="119890.8538461538"/>
    <x v="7"/>
    <n v="1186"/>
    <n v="1054"/>
    <x v="0"/>
  </r>
  <r>
    <d v="2020-05-03T00:00:00"/>
    <x v="10"/>
    <n v="8127"/>
    <x v="259"/>
    <n v="644221.49399999995"/>
    <n v="95245.727138461531"/>
    <x v="0"/>
    <n v="455"/>
    <n v="384"/>
    <x v="4"/>
  </r>
  <r>
    <d v="2020-05-30T00:00:00"/>
    <x v="9"/>
    <n v="27250.5"/>
    <x v="260"/>
    <n v="1983435.05"/>
    <n v="175066.5069230769"/>
    <x v="7"/>
    <n v="1697"/>
    <n v="1499"/>
    <x v="0"/>
  </r>
  <r>
    <d v="2020-05-06T00:00:00"/>
    <x v="10"/>
    <n v="8464.5"/>
    <x v="261"/>
    <n v="651727.3679999999"/>
    <n v="154318.62433846149"/>
    <x v="0"/>
    <n v="467"/>
    <n v="389"/>
    <x v="3"/>
  </r>
  <r>
    <d v="2020-05-23T00:00:00"/>
    <x v="10"/>
    <n v="14167.5"/>
    <x v="262"/>
    <n v="1074904.135"/>
    <n v="269233.34436923079"/>
    <x v="0"/>
    <n v="840"/>
    <n v="725"/>
    <x v="2"/>
  </r>
  <r>
    <d v="2020-05-28T00:00:00"/>
    <x v="9"/>
    <n v="16500"/>
    <x v="263"/>
    <n v="1187884.8940000001"/>
    <n v="279400.0153846154"/>
    <x v="7"/>
    <n v="1097"/>
    <n v="968"/>
    <x v="0"/>
  </r>
  <r>
    <d v="2020-05-25T00:00:00"/>
    <x v="10"/>
    <n v="13260"/>
    <x v="264"/>
    <n v="985675.48699999996"/>
    <n v="224353.45695384621"/>
    <x v="0"/>
    <n v="835"/>
    <n v="736"/>
    <x v="0"/>
  </r>
  <r>
    <d v="2020-04-30T00:00:00"/>
    <x v="10"/>
    <n v="4285.5"/>
    <x v="265"/>
    <n v="333054.54800000001"/>
    <n v="11494.630769230769"/>
    <x v="0"/>
    <n v="262"/>
    <n v="195"/>
    <x v="4"/>
  </r>
  <r>
    <d v="2020-05-10T00:00:00"/>
    <x v="10"/>
    <n v="13440"/>
    <x v="266"/>
    <n v="1018063.802"/>
    <n v="178012.59307692311"/>
    <x v="0"/>
    <n v="706"/>
    <n v="608"/>
    <x v="3"/>
  </r>
  <r>
    <d v="2020-05-08T00:00:00"/>
    <x v="10"/>
    <n v="9058.5"/>
    <x v="267"/>
    <n v="669115.93699999992"/>
    <n v="171987.47029999999"/>
    <x v="0"/>
    <n v="492"/>
    <n v="412"/>
    <x v="3"/>
  </r>
  <r>
    <d v="2020-05-07T00:00:00"/>
    <x v="10"/>
    <n v="8719.5"/>
    <x v="268"/>
    <n v="654599.97699999996"/>
    <n v="184385.1884923077"/>
    <x v="0"/>
    <n v="480"/>
    <n v="398"/>
    <x v="3"/>
  </r>
  <r>
    <d v="2020-05-24T00:00:00"/>
    <x v="10"/>
    <n v="12666"/>
    <x v="269"/>
    <n v="953822.62099999993"/>
    <n v="340158.78723076917"/>
    <x v="0"/>
    <n v="779"/>
    <n v="673"/>
    <x v="2"/>
  </r>
  <r>
    <d v="2020-05-16T00:00:00"/>
    <x v="11"/>
    <n v="34563"/>
    <x v="270"/>
    <n v="2340316.3050000002"/>
    <n v="109812.4538461538"/>
    <x v="4"/>
    <n v="2039"/>
    <n v="1868"/>
    <x v="1"/>
  </r>
  <r>
    <d v="2020-05-19T00:00:00"/>
    <x v="11"/>
    <n v="28882.5"/>
    <x v="271"/>
    <n v="1956748.263"/>
    <n v="108543.0314307692"/>
    <x v="4"/>
    <n v="1831"/>
    <n v="1667"/>
    <x v="2"/>
  </r>
  <r>
    <d v="2020-05-17T00:00:00"/>
    <x v="11"/>
    <n v="28275"/>
    <x v="272"/>
    <n v="1954139.7150000001"/>
    <n v="79541.984615384616"/>
    <x v="4"/>
    <n v="1790"/>
    <n v="1633"/>
    <x v="1"/>
  </r>
  <r>
    <d v="2020-05-09T00:00:00"/>
    <x v="11"/>
    <n v="26271"/>
    <x v="273"/>
    <n v="1880070.5109999999"/>
    <n v="141472.14615384609"/>
    <x v="4"/>
    <n v="1542"/>
    <n v="1412"/>
    <x v="3"/>
  </r>
  <r>
    <d v="2020-05-04T00:00:00"/>
    <x v="11"/>
    <n v="23587.5"/>
    <x v="274"/>
    <n v="1685753.1839999999"/>
    <n v="135489.15811538461"/>
    <x v="4"/>
    <n v="1479"/>
    <n v="1346"/>
    <x v="3"/>
  </r>
  <r>
    <d v="2020-05-02T00:00:00"/>
    <x v="11"/>
    <n v="18427.5"/>
    <x v="275"/>
    <n v="1337535.2990000001"/>
    <n v="121636.08074615381"/>
    <x v="4"/>
    <n v="1206"/>
    <n v="1080"/>
    <x v="4"/>
  </r>
  <r>
    <d v="2020-05-26T00:00:00"/>
    <x v="11"/>
    <n v="27156"/>
    <x v="276"/>
    <n v="1897998.2520000001"/>
    <n v="96303.4"/>
    <x v="2"/>
    <n v="1814"/>
    <n v="1655"/>
    <x v="0"/>
  </r>
  <r>
    <d v="2020-05-01T00:00:00"/>
    <x v="11"/>
    <n v="35190"/>
    <x v="277"/>
    <n v="2533138.7200000002"/>
    <n v="102615.5"/>
    <x v="4"/>
    <n v="1987"/>
    <n v="1791"/>
    <x v="4"/>
  </r>
  <r>
    <d v="2020-05-12T00:00:00"/>
    <x v="11"/>
    <n v="25483.5"/>
    <x v="278"/>
    <n v="1757185.773"/>
    <n v="114933.59230769231"/>
    <x v="4"/>
    <n v="1598"/>
    <n v="1454"/>
    <x v="1"/>
  </r>
  <r>
    <d v="2020-05-21T00:00:00"/>
    <x v="11"/>
    <n v="25362"/>
    <x v="279"/>
    <n v="1755958.3049999999"/>
    <n v="102833.3779230769"/>
    <x v="4"/>
    <n v="1650"/>
    <n v="1505"/>
    <x v="2"/>
  </r>
  <r>
    <d v="2020-05-20T00:00:00"/>
    <x v="11"/>
    <n v="28849.5"/>
    <x v="280"/>
    <n v="2010739.0730000001"/>
    <n v="106300.0107076923"/>
    <x v="4"/>
    <n v="1823"/>
    <n v="1678"/>
    <x v="2"/>
  </r>
  <r>
    <d v="2020-05-05T00:00:00"/>
    <x v="11"/>
    <n v="26367"/>
    <x v="281"/>
    <n v="1873451.2720000001"/>
    <n v="149632.49369999999"/>
    <x v="4"/>
    <n v="1622"/>
    <n v="1482"/>
    <x v="3"/>
  </r>
  <r>
    <d v="2020-05-13T00:00:00"/>
    <x v="11"/>
    <n v="25539"/>
    <x v="282"/>
    <n v="1783039.3049999999"/>
    <n v="139331.31929230769"/>
    <x v="4"/>
    <n v="1605"/>
    <n v="1447"/>
    <x v="1"/>
  </r>
  <r>
    <d v="2020-05-31T00:00:00"/>
    <x v="10"/>
    <n v="14808"/>
    <x v="283"/>
    <n v="1084824.9950000001"/>
    <n v="167974.06755384611"/>
    <x v="16"/>
    <n v="917"/>
    <n v="802"/>
    <x v="0"/>
  </r>
  <r>
    <d v="2020-05-03T00:00:00"/>
    <x v="11"/>
    <n v="21343.5"/>
    <x v="284"/>
    <n v="1485927.8740000001"/>
    <n v="100092.6805230769"/>
    <x v="4"/>
    <n v="1314"/>
    <n v="1192"/>
    <x v="4"/>
  </r>
  <r>
    <d v="2020-05-30T00:00:00"/>
    <x v="10"/>
    <n v="17946"/>
    <x v="285"/>
    <n v="1298844.2"/>
    <n v="137945.5276"/>
    <x v="16"/>
    <n v="1048"/>
    <n v="918"/>
    <x v="0"/>
  </r>
  <r>
    <d v="2020-05-06T00:00:00"/>
    <x v="11"/>
    <n v="24337.5"/>
    <x v="286"/>
    <n v="1715939.54"/>
    <n v="115138.50836153849"/>
    <x v="4"/>
    <n v="1509"/>
    <n v="1374"/>
    <x v="3"/>
  </r>
  <r>
    <d v="2020-05-23T00:00:00"/>
    <x v="11"/>
    <n v="36997.5"/>
    <x v="287"/>
    <n v="2533823.1740000001"/>
    <n v="109891.5384615385"/>
    <x v="4"/>
    <n v="2195"/>
    <n v="1999"/>
    <x v="2"/>
  </r>
  <r>
    <d v="2020-05-28T00:00:00"/>
    <x v="10"/>
    <n v="13864.5"/>
    <x v="288"/>
    <n v="995597.5199999999"/>
    <n v="216733.4461538461"/>
    <x v="16"/>
    <n v="876"/>
    <n v="762"/>
    <x v="0"/>
  </r>
  <r>
    <d v="2020-05-25T00:00:00"/>
    <x v="11"/>
    <n v="28494"/>
    <x v="289"/>
    <n v="1972327.267"/>
    <n v="174025.3846153846"/>
    <x v="2"/>
    <n v="1899"/>
    <n v="1738"/>
    <x v="0"/>
  </r>
  <r>
    <d v="2020-04-30T00:00:00"/>
    <x v="11"/>
    <n v="27883.5"/>
    <x v="290"/>
    <n v="2016381.645"/>
    <n v="41912.707692307689"/>
    <x v="4"/>
    <n v="1662"/>
    <n v="1506"/>
    <x v="4"/>
  </r>
  <r>
    <d v="2020-05-10T00:00:00"/>
    <x v="11"/>
    <n v="31224"/>
    <x v="291"/>
    <n v="2174380.5970000001"/>
    <n v="80170.980907692297"/>
    <x v="4"/>
    <n v="1836"/>
    <n v="1680"/>
    <x v="3"/>
  </r>
  <r>
    <d v="2020-05-08T00:00:00"/>
    <x v="11"/>
    <n v="25020"/>
    <x v="292"/>
    <n v="1780335.608"/>
    <n v="140320.89928461541"/>
    <x v="4"/>
    <n v="1520"/>
    <n v="1380"/>
    <x v="3"/>
  </r>
  <r>
    <d v="2020-05-07T00:00:00"/>
    <x v="11"/>
    <n v="26184"/>
    <x v="293"/>
    <n v="1837113.1939999999"/>
    <n v="115064.4361230769"/>
    <x v="4"/>
    <n v="1580"/>
    <n v="1435"/>
    <x v="3"/>
  </r>
  <r>
    <d v="2020-05-24T00:00:00"/>
    <x v="11"/>
    <n v="29824.5"/>
    <x v="294"/>
    <n v="2092407.26"/>
    <n v="62346.415384615379"/>
    <x v="4"/>
    <n v="1868"/>
    <n v="1706"/>
    <x v="2"/>
  </r>
  <r>
    <d v="2020-04-29T00:00:00"/>
    <x v="12"/>
    <n v="208351.5"/>
    <x v="295"/>
    <n v="15729720.814999999"/>
    <n v="273156.71999999997"/>
    <x v="17"/>
    <n v="13186"/>
    <n v="12251"/>
    <x v="4"/>
  </r>
  <r>
    <d v="2020-04-28T00:00:00"/>
    <x v="12"/>
    <n v="204637.5"/>
    <x v="296"/>
    <n v="15426373.358999999"/>
    <n v="255889.23846153851"/>
    <x v="17"/>
    <n v="12943"/>
    <n v="12072"/>
    <x v="4"/>
  </r>
  <r>
    <d v="2020-05-31T00:00:00"/>
    <x v="11"/>
    <n v="31372.5"/>
    <x v="297"/>
    <n v="2251714.5490000001"/>
    <n v="37852.04366923077"/>
    <x v="1"/>
    <n v="2056"/>
    <n v="1879"/>
    <x v="0"/>
  </r>
  <r>
    <d v="2020-05-30T00:00:00"/>
    <x v="11"/>
    <n v="34681.5"/>
    <x v="298"/>
    <n v="2408136.8190000001"/>
    <n v="113231.09230769231"/>
    <x v="2"/>
    <n v="2174"/>
    <n v="1957"/>
    <x v="0"/>
  </r>
  <r>
    <d v="2020-05-28T00:00:00"/>
    <x v="11"/>
    <n v="28197"/>
    <x v="299"/>
    <n v="2038847.0090000001"/>
    <n v="74270.530769230769"/>
    <x v="2"/>
    <n v="1875"/>
    <n v="1701"/>
    <x v="0"/>
  </r>
  <r>
    <d v="2020-05-16T00:00:00"/>
    <x v="12"/>
    <n v="236551.5"/>
    <x v="300"/>
    <n v="17329462.175999999"/>
    <n v="258177.63846153839"/>
    <x v="18"/>
    <n v="14049"/>
    <n v="13118"/>
    <x v="1"/>
  </r>
  <r>
    <d v="2020-05-19T00:00:00"/>
    <x v="12"/>
    <n v="223597.5"/>
    <x v="301"/>
    <n v="15975681.728"/>
    <n v="296759.42307692312"/>
    <x v="18"/>
    <n v="13867"/>
    <n v="12987"/>
    <x v="2"/>
  </r>
  <r>
    <d v="2020-05-17T00:00:00"/>
    <x v="12"/>
    <n v="193363.5"/>
    <x v="302"/>
    <n v="14278298.844000001"/>
    <n v="264289.06153846148"/>
    <x v="18"/>
    <n v="11698"/>
    <n v="10989"/>
    <x v="1"/>
  </r>
  <r>
    <d v="2020-05-09T00:00:00"/>
    <x v="12"/>
    <n v="188319"/>
    <x v="303"/>
    <n v="13973128.512"/>
    <n v="403874.8839461538"/>
    <x v="17"/>
    <n v="12016"/>
    <n v="11137"/>
    <x v="3"/>
  </r>
  <r>
    <d v="2020-05-04T00:00:00"/>
    <x v="12"/>
    <n v="237544.5"/>
    <x v="304"/>
    <n v="17650186.028999999"/>
    <n v="347608.63846153842"/>
    <x v="17"/>
    <n v="14423"/>
    <n v="13432"/>
    <x v="3"/>
  </r>
  <r>
    <d v="2020-04-29T00:00:00"/>
    <x v="13"/>
    <n v="203209.5"/>
    <x v="305"/>
    <n v="15206983.089"/>
    <n v="284467.66153846157"/>
    <x v="19"/>
    <n v="12747"/>
    <n v="11884"/>
    <x v="4"/>
  </r>
  <r>
    <d v="2020-05-02T00:00:00"/>
    <x v="12"/>
    <n v="185979"/>
    <x v="306"/>
    <n v="14386025.838"/>
    <n v="361439.69230769231"/>
    <x v="17"/>
    <n v="12429"/>
    <n v="11477"/>
    <x v="4"/>
  </r>
  <r>
    <d v="2020-05-26T00:00:00"/>
    <x v="12"/>
    <n v="244905"/>
    <x v="307"/>
    <n v="18210825.697000001"/>
    <n v="272401.2"/>
    <x v="17"/>
    <n v="15369"/>
    <n v="14299"/>
    <x v="0"/>
  </r>
  <r>
    <d v="2020-05-01T00:00:00"/>
    <x v="12"/>
    <n v="239409"/>
    <x v="308"/>
    <n v="18463277.771000002"/>
    <n v="369443.4"/>
    <x v="17"/>
    <n v="15222"/>
    <n v="13873"/>
    <x v="4"/>
  </r>
  <r>
    <d v="2020-05-12T00:00:00"/>
    <x v="12"/>
    <n v="192886.5"/>
    <x v="309"/>
    <n v="13834210.461999999"/>
    <n v="383344.65076923068"/>
    <x v="18"/>
    <n v="12000"/>
    <n v="11194"/>
    <x v="1"/>
  </r>
  <r>
    <d v="2020-05-21T00:00:00"/>
    <x v="12"/>
    <n v="224233.5"/>
    <x v="310"/>
    <n v="16496134.313999999"/>
    <n v="334550.50769230758"/>
    <x v="18"/>
    <n v="14005"/>
    <n v="13002"/>
    <x v="2"/>
  </r>
  <r>
    <d v="2020-05-20T00:00:00"/>
    <x v="12"/>
    <n v="219622.5"/>
    <x v="311"/>
    <n v="15958453.927999999"/>
    <n v="417117.17692307691"/>
    <x v="18"/>
    <n v="13792"/>
    <n v="12834"/>
    <x v="2"/>
  </r>
  <r>
    <d v="2020-05-05T00:00:00"/>
    <x v="12"/>
    <n v="213582"/>
    <x v="312"/>
    <n v="15790923.195"/>
    <n v="365011.08061538462"/>
    <x v="17"/>
    <n v="13469"/>
    <n v="12486"/>
    <x v="3"/>
  </r>
  <r>
    <d v="2020-04-28T00:00:00"/>
    <x v="13"/>
    <n v="195705"/>
    <x v="313"/>
    <n v="14633542.982000001"/>
    <n v="268185.43076923082"/>
    <x v="19"/>
    <n v="12306"/>
    <n v="11532"/>
    <x v="4"/>
  </r>
  <r>
    <d v="2020-05-13T00:00:00"/>
    <x v="12"/>
    <n v="193722"/>
    <x v="314"/>
    <n v="13979092.231000001"/>
    <n v="418713.96153846162"/>
    <x v="18"/>
    <n v="12007"/>
    <n v="11245"/>
    <x v="1"/>
  </r>
  <r>
    <d v="2020-05-03T00:00:00"/>
    <x v="12"/>
    <n v="257215.5"/>
    <x v="315"/>
    <n v="19179229.932"/>
    <n v="254778.0738461538"/>
    <x v="17"/>
    <n v="15277"/>
    <n v="14163"/>
    <x v="4"/>
  </r>
  <r>
    <d v="2020-05-06T00:00:00"/>
    <x v="12"/>
    <n v="224779.5"/>
    <x v="316"/>
    <n v="16792969.818"/>
    <n v="443086.25303076918"/>
    <x v="17"/>
    <n v="14103"/>
    <n v="13118"/>
    <x v="3"/>
  </r>
  <r>
    <d v="2020-05-23T00:00:00"/>
    <x v="12"/>
    <n v="292018.5"/>
    <x v="317"/>
    <n v="21740920.339000002"/>
    <n v="206427.73076923081"/>
    <x v="18"/>
    <n v="17295"/>
    <n v="16010"/>
    <x v="2"/>
  </r>
  <r>
    <d v="2020-05-25T00:00:00"/>
    <x v="12"/>
    <n v="198751.5"/>
    <x v="318"/>
    <n v="14894008.652000001"/>
    <n v="316452.66153846157"/>
    <x v="17"/>
    <n v="12983"/>
    <n v="12056"/>
    <x v="0"/>
  </r>
  <r>
    <d v="2020-04-30T00:00:00"/>
    <x v="12"/>
    <n v="214386"/>
    <x v="319"/>
    <n v="16370527.077"/>
    <n v="115618.05384615379"/>
    <x v="17"/>
    <n v="13251"/>
    <n v="12255"/>
    <x v="4"/>
  </r>
  <r>
    <d v="2020-05-10T00:00:00"/>
    <x v="12"/>
    <n v="243825"/>
    <x v="320"/>
    <n v="18159589.107999999"/>
    <n v="258558.5"/>
    <x v="17"/>
    <n v="14569"/>
    <n v="13566"/>
    <x v="3"/>
  </r>
  <r>
    <d v="2020-05-08T00:00:00"/>
    <x v="12"/>
    <n v="232701"/>
    <x v="321"/>
    <n v="17462223.403999999"/>
    <n v="512464.9846153846"/>
    <x v="17"/>
    <n v="14098"/>
    <n v="13106"/>
    <x v="3"/>
  </r>
  <r>
    <d v="2020-05-07T00:00:00"/>
    <x v="12"/>
    <n v="219411"/>
    <x v="322"/>
    <n v="16627687.641000001"/>
    <n v="518998.75384615379"/>
    <x v="17"/>
    <n v="13495"/>
    <n v="12517"/>
    <x v="3"/>
  </r>
  <r>
    <d v="2020-05-24T00:00:00"/>
    <x v="12"/>
    <n v="200029.5"/>
    <x v="323"/>
    <n v="15125624.642000001"/>
    <n v="318671.85465384612"/>
    <x v="18"/>
    <n v="12822"/>
    <n v="11916"/>
    <x v="2"/>
  </r>
  <r>
    <d v="2020-05-16T00:00:00"/>
    <x v="13"/>
    <n v="225480"/>
    <x v="324"/>
    <n v="16443448.492000001"/>
    <n v="291468.59999999998"/>
    <x v="19"/>
    <n v="13170"/>
    <n v="12299"/>
    <x v="1"/>
  </r>
  <r>
    <d v="2020-05-19T00:00:00"/>
    <x v="13"/>
    <n v="211453.5"/>
    <x v="325"/>
    <n v="15078027.685000001"/>
    <n v="293452.29237692308"/>
    <x v="19"/>
    <n v="13070"/>
    <n v="12244"/>
    <x v="2"/>
  </r>
  <r>
    <d v="2020-05-17T00:00:00"/>
    <x v="13"/>
    <n v="184801.5"/>
    <x v="326"/>
    <n v="13533023.128"/>
    <n v="246229.69714615389"/>
    <x v="19"/>
    <n v="11128"/>
    <n v="10467"/>
    <x v="1"/>
  </r>
  <r>
    <d v="2020-05-09T00:00:00"/>
    <x v="13"/>
    <n v="177976.5"/>
    <x v="327"/>
    <n v="13150397.668"/>
    <n v="444057.73347692302"/>
    <x v="19"/>
    <n v="11288"/>
    <n v="10492"/>
    <x v="3"/>
  </r>
  <r>
    <d v="2020-05-04T00:00:00"/>
    <x v="13"/>
    <n v="223617"/>
    <x v="328"/>
    <n v="16597666.015000001"/>
    <n v="404297.74615384609"/>
    <x v="19"/>
    <n v="13606"/>
    <n v="12697"/>
    <x v="3"/>
  </r>
  <r>
    <d v="2020-05-02T00:00:00"/>
    <x v="13"/>
    <n v="176397"/>
    <x v="329"/>
    <n v="13628439.164000001"/>
    <n v="370802.93846153852"/>
    <x v="19"/>
    <n v="11622"/>
    <n v="10754"/>
    <x v="4"/>
  </r>
  <r>
    <d v="2020-05-26T00:00:00"/>
    <x v="13"/>
    <n v="232369.5"/>
    <x v="330"/>
    <n v="17297352.184999999"/>
    <n v="279472.16153846151"/>
    <x v="19"/>
    <n v="14482"/>
    <n v="13510"/>
    <x v="0"/>
  </r>
  <r>
    <d v="2020-05-01T00:00:00"/>
    <x v="13"/>
    <n v="226540.5"/>
    <x v="331"/>
    <n v="17342946.796999998"/>
    <n v="380499.56092307688"/>
    <x v="19"/>
    <n v="14205"/>
    <n v="13026"/>
    <x v="4"/>
  </r>
  <r>
    <d v="2020-05-12T00:00:00"/>
    <x v="13"/>
    <n v="189679.5"/>
    <x v="332"/>
    <n v="13500671.992000001"/>
    <n v="344959.87384615379"/>
    <x v="19"/>
    <n v="11614"/>
    <n v="10862"/>
    <x v="1"/>
  </r>
  <r>
    <d v="2020-05-21T00:00:00"/>
    <x v="13"/>
    <n v="213640.5"/>
    <x v="333"/>
    <n v="15681371.557"/>
    <n v="296732.59615384613"/>
    <x v="19"/>
    <n v="13240"/>
    <n v="12360"/>
    <x v="2"/>
  </r>
  <r>
    <d v="2020-05-20T00:00:00"/>
    <x v="13"/>
    <n v="214885.5"/>
    <x v="334"/>
    <n v="15600701.423"/>
    <n v="410370.5153846154"/>
    <x v="19"/>
    <n v="13298"/>
    <n v="12428"/>
    <x v="2"/>
  </r>
  <r>
    <d v="2020-05-05T00:00:00"/>
    <x v="13"/>
    <n v="203832"/>
    <x v="335"/>
    <n v="15015521.49"/>
    <n v="398269.43076923082"/>
    <x v="19"/>
    <n v="12775"/>
    <n v="11887"/>
    <x v="3"/>
  </r>
  <r>
    <d v="2020-05-13T00:00:00"/>
    <x v="13"/>
    <n v="188662.5"/>
    <x v="336"/>
    <n v="13568684.674000001"/>
    <n v="349844.36153846153"/>
    <x v="19"/>
    <n v="11522"/>
    <n v="10803"/>
    <x v="1"/>
  </r>
  <r>
    <d v="2020-05-31T00:00:00"/>
    <x v="12"/>
    <n v="215277"/>
    <x v="337"/>
    <n v="16285354.714"/>
    <n v="183249.26153846149"/>
    <x v="17"/>
    <n v="13684"/>
    <n v="12690"/>
    <x v="0"/>
  </r>
  <r>
    <d v="2020-05-03T00:00:00"/>
    <x v="13"/>
    <n v="248148"/>
    <x v="338"/>
    <n v="18491870.614999998"/>
    <n v="270910.05384615378"/>
    <x v="19"/>
    <n v="14823"/>
    <n v="13751"/>
    <x v="4"/>
  </r>
  <r>
    <d v="2020-05-30T00:00:00"/>
    <x v="12"/>
    <n v="246414"/>
    <x v="339"/>
    <n v="18595804.535"/>
    <n v="282204.5230769231"/>
    <x v="17"/>
    <n v="15030"/>
    <n v="13956"/>
    <x v="0"/>
  </r>
  <r>
    <d v="2020-05-06T00:00:00"/>
    <x v="13"/>
    <n v="216498"/>
    <x v="340"/>
    <n v="16128268.832"/>
    <n v="389877.53846153838"/>
    <x v="19"/>
    <n v="13406"/>
    <n v="12518"/>
    <x v="3"/>
  </r>
  <r>
    <d v="2020-05-23T00:00:00"/>
    <x v="13"/>
    <n v="275793"/>
    <x v="341"/>
    <n v="20508194.545000002"/>
    <n v="239346.81538461539"/>
    <x v="19"/>
    <n v="16221"/>
    <n v="15065"/>
    <x v="2"/>
  </r>
  <r>
    <d v="2020-05-28T00:00:00"/>
    <x v="12"/>
    <n v="199753.5"/>
    <x v="342"/>
    <n v="15173462.744000001"/>
    <n v="257491.36923076931"/>
    <x v="18"/>
    <n v="12854"/>
    <n v="11954"/>
    <x v="0"/>
  </r>
  <r>
    <d v="2020-05-25T00:00:00"/>
    <x v="13"/>
    <n v="192948"/>
    <x v="343"/>
    <n v="14358653.390000001"/>
    <n v="319377.7946153846"/>
    <x v="19"/>
    <n v="12336"/>
    <n v="11519"/>
    <x v="0"/>
  </r>
  <r>
    <d v="2020-04-30T00:00:00"/>
    <x v="13"/>
    <n v="206038.5"/>
    <x v="344"/>
    <n v="15789926.043"/>
    <n v="115102.0384615385"/>
    <x v="19"/>
    <n v="12817"/>
    <n v="11865"/>
    <x v="4"/>
  </r>
  <r>
    <d v="2020-05-10T00:00:00"/>
    <x v="13"/>
    <n v="231559.5"/>
    <x v="345"/>
    <n v="17121204.866"/>
    <n v="269535.72538461542"/>
    <x v="19"/>
    <n v="13832"/>
    <n v="12864"/>
    <x v="3"/>
  </r>
  <r>
    <d v="2020-05-08T00:00:00"/>
    <x v="13"/>
    <n v="225076.5"/>
    <x v="346"/>
    <n v="16722171.227"/>
    <n v="479024.68461538461"/>
    <x v="19"/>
    <n v="13563"/>
    <n v="12604"/>
    <x v="3"/>
  </r>
  <r>
    <d v="2020-05-07T00:00:00"/>
    <x v="13"/>
    <n v="209415"/>
    <x v="347"/>
    <n v="15847839.739"/>
    <n v="521163.87692307692"/>
    <x v="19"/>
    <n v="12743"/>
    <n v="11858"/>
    <x v="3"/>
  </r>
  <r>
    <d v="2020-05-24T00:00:00"/>
    <x v="13"/>
    <n v="193719"/>
    <x v="348"/>
    <n v="14541424.878"/>
    <n v="304806.9854230769"/>
    <x v="19"/>
    <n v="12211"/>
    <n v="11427"/>
    <x v="2"/>
  </r>
  <r>
    <d v="2020-04-29T00:00:00"/>
    <x v="14"/>
    <n v="12250.5"/>
    <x v="349"/>
    <n v="867080.68200000003"/>
    <n v="102160.2153846154"/>
    <x v="0"/>
    <n v="659"/>
    <n v="575"/>
    <x v="4"/>
  </r>
  <r>
    <d v="2020-04-28T00:00:00"/>
    <x v="14"/>
    <n v="12541.5"/>
    <x v="350"/>
    <n v="874678.696"/>
    <n v="83886.676923076913"/>
    <x v="0"/>
    <n v="636"/>
    <n v="547"/>
    <x v="4"/>
  </r>
  <r>
    <d v="2020-05-31T00:00:00"/>
    <x v="13"/>
    <n v="206758.5"/>
    <x v="351"/>
    <n v="15667372.686000001"/>
    <n v="180007.08753846149"/>
    <x v="19"/>
    <n v="13106"/>
    <n v="12164"/>
    <x v="0"/>
  </r>
  <r>
    <d v="2020-05-30T00:00:00"/>
    <x v="13"/>
    <n v="244734"/>
    <x v="352"/>
    <n v="18429449.488000002"/>
    <n v="303444.36538461538"/>
    <x v="19"/>
    <n v="14590"/>
    <n v="13551"/>
    <x v="0"/>
  </r>
  <r>
    <d v="2020-05-28T00:00:00"/>
    <x v="13"/>
    <n v="191641.5"/>
    <x v="353"/>
    <n v="14481164.23"/>
    <n v="266079.27846153837"/>
    <x v="19"/>
    <n v="12409"/>
    <n v="11582"/>
    <x v="0"/>
  </r>
  <r>
    <d v="2020-05-16T00:00:00"/>
    <x v="14"/>
    <n v="16368"/>
    <x v="354"/>
    <n v="1092945.2830000001"/>
    <n v="175846.6446153846"/>
    <x v="16"/>
    <n v="920"/>
    <n v="818"/>
    <x v="1"/>
  </r>
  <r>
    <d v="2020-05-19T00:00:00"/>
    <x v="14"/>
    <n v="14427"/>
    <x v="355"/>
    <n v="963035.41399999999"/>
    <n v="202056.34519230769"/>
    <x v="7"/>
    <n v="857"/>
    <n v="757"/>
    <x v="2"/>
  </r>
  <r>
    <d v="2020-05-17T00:00:00"/>
    <x v="14"/>
    <n v="13440"/>
    <x v="356"/>
    <n v="935379.42299999984"/>
    <n v="111375.6648"/>
    <x v="16"/>
    <n v="859"/>
    <n v="746"/>
    <x v="1"/>
  </r>
  <r>
    <d v="2020-05-09T00:00:00"/>
    <x v="14"/>
    <n v="11745"/>
    <x v="357"/>
    <n v="795942.652"/>
    <n v="165952.05877692299"/>
    <x v="0"/>
    <n v="654"/>
    <n v="570"/>
    <x v="3"/>
  </r>
  <r>
    <d v="2020-05-04T00:00:00"/>
    <x v="14"/>
    <n v="11062.5"/>
    <x v="358"/>
    <n v="762082.74899999995"/>
    <n v="125305.5639923077"/>
    <x v="0"/>
    <n v="622"/>
    <n v="538"/>
    <x v="3"/>
  </r>
  <r>
    <d v="2020-05-02T00:00:00"/>
    <x v="14"/>
    <n v="10018.5"/>
    <x v="359"/>
    <n v="697541.2969999999"/>
    <n v="106508.8230769231"/>
    <x v="0"/>
    <n v="567"/>
    <n v="493"/>
    <x v="4"/>
  </r>
  <r>
    <d v="2020-05-26T00:00:00"/>
    <x v="15"/>
    <n v="10437"/>
    <x v="360"/>
    <n v="737888.36599999992"/>
    <n v="39424.853846153841"/>
    <x v="20"/>
    <n v="577"/>
    <n v="389"/>
    <x v="0"/>
  </r>
  <r>
    <d v="2020-05-01T00:00:00"/>
    <x v="14"/>
    <n v="13644"/>
    <x v="361"/>
    <n v="971710.87099999993"/>
    <n v="291527.8831384615"/>
    <x v="0"/>
    <n v="721"/>
    <n v="625"/>
    <x v="4"/>
  </r>
  <r>
    <d v="2020-05-12T00:00:00"/>
    <x v="14"/>
    <n v="13443"/>
    <x v="362"/>
    <n v="921493.48300000001"/>
    <n v="218151.6"/>
    <x v="0"/>
    <n v="750"/>
    <n v="659"/>
    <x v="1"/>
  </r>
  <r>
    <d v="2020-05-21T00:00:00"/>
    <x v="14"/>
    <n v="14182.5"/>
    <x v="363"/>
    <n v="968784.86499999987"/>
    <n v="94547"/>
    <x v="3"/>
    <n v="888"/>
    <n v="786"/>
    <x v="2"/>
  </r>
  <r>
    <d v="2020-05-20T00:00:00"/>
    <x v="14"/>
    <n v="14928"/>
    <x v="364"/>
    <n v="1025585.52"/>
    <n v="84618.754369230766"/>
    <x v="7"/>
    <n v="890"/>
    <n v="794"/>
    <x v="2"/>
  </r>
  <r>
    <d v="2020-05-05T00:00:00"/>
    <x v="14"/>
    <n v="13941"/>
    <x v="365"/>
    <n v="974448.12600000005"/>
    <n v="152152.96544615389"/>
    <x v="0"/>
    <n v="750"/>
    <n v="658"/>
    <x v="3"/>
  </r>
  <r>
    <d v="2020-05-13T00:00:00"/>
    <x v="14"/>
    <n v="14643"/>
    <x v="366"/>
    <n v="971555.08299999998"/>
    <n v="124018.3361461538"/>
    <x v="0"/>
    <n v="854"/>
    <n v="756"/>
    <x v="1"/>
  </r>
  <r>
    <d v="2020-05-03T00:00:00"/>
    <x v="14"/>
    <n v="10032"/>
    <x v="367"/>
    <n v="698626.03299999994"/>
    <n v="97812.892307692295"/>
    <x v="0"/>
    <n v="585"/>
    <n v="502"/>
    <x v="4"/>
  </r>
  <r>
    <d v="2020-05-06T00:00:00"/>
    <x v="14"/>
    <n v="12468"/>
    <x v="368"/>
    <n v="858367.60399999993"/>
    <n v="88833.638169230762"/>
    <x v="0"/>
    <n v="701"/>
    <n v="611"/>
    <x v="3"/>
  </r>
  <r>
    <d v="2020-05-23T00:00:00"/>
    <x v="14"/>
    <n v="17943"/>
    <x v="369"/>
    <n v="1194154.7660000001"/>
    <n v="124621.0307692308"/>
    <x v="3"/>
    <n v="1031"/>
    <n v="918"/>
    <x v="2"/>
  </r>
  <r>
    <d v="2020-05-25T00:00:00"/>
    <x v="14"/>
    <n v="15807"/>
    <x v="370"/>
    <n v="1070563.6440000001"/>
    <n v="123343.2415384615"/>
    <x v="3"/>
    <n v="989"/>
    <n v="887"/>
    <x v="0"/>
  </r>
  <r>
    <d v="2020-04-30T00:00:00"/>
    <x v="14"/>
    <n v="11976"/>
    <x v="371"/>
    <n v="861334.61399999994"/>
    <n v="20847.353846153841"/>
    <x v="0"/>
    <n v="644"/>
    <n v="550"/>
    <x v="4"/>
  </r>
  <r>
    <d v="2020-05-10T00:00:00"/>
    <x v="14"/>
    <n v="14566.5"/>
    <x v="372"/>
    <n v="1013050.383"/>
    <n v="102510.40189230769"/>
    <x v="0"/>
    <n v="792"/>
    <n v="695"/>
    <x v="3"/>
  </r>
  <r>
    <d v="2020-05-08T00:00:00"/>
    <x v="14"/>
    <n v="12976.5"/>
    <x v="373"/>
    <n v="892743.74599999993"/>
    <n v="396844.24095384608"/>
    <x v="0"/>
    <n v="703"/>
    <n v="609"/>
    <x v="3"/>
  </r>
  <r>
    <d v="2020-05-07T00:00:00"/>
    <x v="14"/>
    <n v="11719.5"/>
    <x v="374"/>
    <n v="809986.38600000006"/>
    <n v="106745.0362384615"/>
    <x v="0"/>
    <n v="676"/>
    <n v="591"/>
    <x v="3"/>
  </r>
  <r>
    <d v="2020-05-24T00:00:00"/>
    <x v="14"/>
    <n v="17197.5"/>
    <x v="375"/>
    <n v="1130117.3810000001"/>
    <n v="121581.84923076921"/>
    <x v="3"/>
    <n v="1006"/>
    <n v="904"/>
    <x v="2"/>
  </r>
  <r>
    <d v="2020-05-26T00:00:00"/>
    <x v="14"/>
    <n v="14419.5"/>
    <x v="376"/>
    <n v="970917.12399999995"/>
    <n v="88147.13846153846"/>
    <x v="3"/>
    <n v="914"/>
    <n v="804"/>
    <x v="0"/>
  </r>
  <r>
    <d v="2020-06-01T00:00:00"/>
    <x v="0"/>
    <n v="7816.5"/>
    <x v="377"/>
    <n v="550528.66300000006"/>
    <n v="190344.3008"/>
    <x v="0"/>
    <n v="453"/>
    <n v="370"/>
    <x v="5"/>
  </r>
  <r>
    <d v="2020-05-31T00:00:00"/>
    <x v="16"/>
    <n v="6409.5"/>
    <x v="378"/>
    <n v="459762.61999999988"/>
    <n v="28040.97692307692"/>
    <x v="21"/>
    <n v="345"/>
    <n v="255"/>
    <x v="0"/>
  </r>
  <r>
    <d v="2020-05-30T00:00:00"/>
    <x v="15"/>
    <n v="11220"/>
    <x v="379"/>
    <n v="802403.80799999996"/>
    <n v="136423.6052307692"/>
    <x v="20"/>
    <n v="532"/>
    <n v="449"/>
    <x v="0"/>
  </r>
  <r>
    <d v="2020-05-29T00:00:00"/>
    <x v="0"/>
    <n v="8350.5"/>
    <x v="380"/>
    <n v="601485.12600000005"/>
    <n v="83014.635053846156"/>
    <x v="0"/>
    <n v="400"/>
    <n v="329"/>
    <x v="0"/>
  </r>
  <r>
    <d v="2020-05-28T00:00:00"/>
    <x v="15"/>
    <n v="8428.5"/>
    <x v="381"/>
    <n v="594994.696"/>
    <n v="42699.38461538461"/>
    <x v="20"/>
    <n v="420"/>
    <n v="347"/>
    <x v="0"/>
  </r>
  <r>
    <d v="2020-05-27T00:00:00"/>
    <x v="1"/>
    <n v="32817"/>
    <x v="382"/>
    <n v="2415980.7719999999"/>
    <n v="346048.63569230773"/>
    <x v="2"/>
    <n v="2079"/>
    <n v="1893"/>
    <x v="0"/>
  </r>
  <r>
    <d v="2020-05-22T00:00:00"/>
    <x v="1"/>
    <n v="36031.5"/>
    <x v="383"/>
    <n v="2549333.4130000002"/>
    <n v="289900.09384615382"/>
    <x v="1"/>
    <n v="2046"/>
    <n v="1853"/>
    <x v="2"/>
  </r>
  <r>
    <d v="2020-05-31T00:00:00"/>
    <x v="17"/>
    <n v="5127"/>
    <x v="384"/>
    <n v="412625.88699999999"/>
    <n v="8642.376923076923"/>
    <x v="22"/>
    <n v="261"/>
    <n v="188"/>
    <x v="0"/>
  </r>
  <r>
    <d v="2020-05-11T00:00:00"/>
    <x v="1"/>
    <n v="27187.5"/>
    <x v="385"/>
    <n v="1950422.9029999999"/>
    <n v="381635.95355384622"/>
    <x v="1"/>
    <n v="1597"/>
    <n v="1457"/>
    <x v="1"/>
  </r>
  <r>
    <d v="2020-05-30T00:00:00"/>
    <x v="14"/>
    <n v="20688"/>
    <x v="386"/>
    <n v="1458979.4909999999"/>
    <n v="98432.213407692296"/>
    <x v="3"/>
    <n v="1216"/>
    <n v="1101"/>
    <x v="0"/>
  </r>
  <r>
    <d v="2020-05-28T00:00:00"/>
    <x v="14"/>
    <n v="15678"/>
    <x v="387"/>
    <n v="1121336.507"/>
    <n v="101620.2923076923"/>
    <x v="3"/>
    <n v="1020"/>
    <n v="911"/>
    <x v="0"/>
  </r>
  <r>
    <d v="2020-05-18T00:00:00"/>
    <x v="1"/>
    <n v="31329"/>
    <x v="388"/>
    <n v="2229453.5079999999"/>
    <n v="331756.18072307692"/>
    <x v="1"/>
    <n v="1834"/>
    <n v="1660"/>
    <x v="2"/>
  </r>
  <r>
    <d v="2020-05-14T00:00:00"/>
    <x v="1"/>
    <n v="29658"/>
    <x v="389"/>
    <n v="2160539.9959999998"/>
    <n v="312856.16153846151"/>
    <x v="1"/>
    <n v="1706"/>
    <n v="1548"/>
    <x v="1"/>
  </r>
  <r>
    <d v="2020-05-15T00:00:00"/>
    <x v="1"/>
    <n v="34150.5"/>
    <x v="390"/>
    <n v="2442084.5610000002"/>
    <n v="277257.14947692299"/>
    <x v="1"/>
    <n v="1926"/>
    <n v="1742"/>
    <x v="1"/>
  </r>
  <r>
    <d v="2020-06-01T00:00:00"/>
    <x v="1"/>
    <n v="31947"/>
    <x v="391"/>
    <n v="2320195.4449999998"/>
    <n v="383761.6669230769"/>
    <x v="1"/>
    <n v="2025"/>
    <n v="1849"/>
    <x v="5"/>
  </r>
  <r>
    <d v="2020-05-31T00:00:00"/>
    <x v="15"/>
    <n v="10416"/>
    <x v="392"/>
    <n v="744833.00199999998"/>
    <n v="19998.63846153846"/>
    <x v="20"/>
    <n v="530"/>
    <n v="447"/>
    <x v="0"/>
  </r>
  <r>
    <d v="2020-05-29T00:00:00"/>
    <x v="1"/>
    <n v="35431.5"/>
    <x v="393"/>
    <n v="2545757.0550000002"/>
    <n v="202281.06923076921"/>
    <x v="2"/>
    <n v="2111"/>
    <n v="1917"/>
    <x v="0"/>
  </r>
  <r>
    <d v="2020-05-27T00:00:00"/>
    <x v="2"/>
    <n v="78544.5"/>
    <x v="394"/>
    <n v="5109499.6169999996"/>
    <n v="76226.26923076922"/>
    <x v="5"/>
    <n v="5330"/>
    <n v="4977"/>
    <x v="0"/>
  </r>
  <r>
    <d v="2020-05-22T00:00:00"/>
    <x v="2"/>
    <n v="97963.5"/>
    <x v="395"/>
    <n v="6415904.9240000006"/>
    <n v="150138.82307692309"/>
    <x v="5"/>
    <n v="5965"/>
    <n v="5533"/>
    <x v="2"/>
  </r>
  <r>
    <d v="2020-06-01T00:00:00"/>
    <x v="2"/>
    <n v="77269.5"/>
    <x v="396"/>
    <n v="5152925.182"/>
    <n v="219200.1155769231"/>
    <x v="5"/>
    <n v="5468"/>
    <n v="5081"/>
    <x v="5"/>
  </r>
  <r>
    <d v="2020-05-31T00:00:00"/>
    <x v="14"/>
    <n v="16143"/>
    <x v="397"/>
    <n v="1183524.9380000001"/>
    <n v="41938.950392307692"/>
    <x v="3"/>
    <n v="1029"/>
    <n v="925"/>
    <x v="0"/>
  </r>
  <r>
    <d v="2020-05-11T00:00:00"/>
    <x v="2"/>
    <n v="72220.5"/>
    <x v="398"/>
    <n v="4782829.6060000006"/>
    <n v="186502.14615384609"/>
    <x v="5"/>
    <n v="4826"/>
    <n v="4483"/>
    <x v="1"/>
  </r>
  <r>
    <d v="2020-05-18T00:00:00"/>
    <x v="2"/>
    <n v="78058.5"/>
    <x v="399"/>
    <n v="5024858.7929999996"/>
    <n v="140406.07692307691"/>
    <x v="5"/>
    <n v="5165"/>
    <n v="4813"/>
    <x v="2"/>
  </r>
  <r>
    <d v="2020-05-14T00:00:00"/>
    <x v="2"/>
    <n v="70498.5"/>
    <x v="400"/>
    <n v="4580254.1549999993"/>
    <n v="131801.93944615379"/>
    <x v="5"/>
    <n v="4695"/>
    <n v="4372"/>
    <x v="1"/>
  </r>
  <r>
    <d v="2020-05-15T00:00:00"/>
    <x v="2"/>
    <n v="78961.5"/>
    <x v="401"/>
    <n v="5258162.2879999997"/>
    <n v="162133.18461538461"/>
    <x v="5"/>
    <n v="5184"/>
    <n v="4778"/>
    <x v="1"/>
  </r>
  <r>
    <d v="2020-05-27T00:00:00"/>
    <x v="3"/>
    <n v="12490.5"/>
    <x v="402"/>
    <n v="878389.06499999994"/>
    <n v="67454.765369230765"/>
    <x v="6"/>
    <n v="757"/>
    <n v="660"/>
    <x v="0"/>
  </r>
  <r>
    <d v="2020-05-22T00:00:00"/>
    <x v="3"/>
    <n v="18036"/>
    <x v="403"/>
    <n v="1301439.284"/>
    <n v="69189.123076923075"/>
    <x v="6"/>
    <n v="965"/>
    <n v="861"/>
    <x v="2"/>
  </r>
  <r>
    <d v="2020-06-01T00:00:00"/>
    <x v="3"/>
    <n v="11416.5"/>
    <x v="404"/>
    <n v="815296.88"/>
    <n v="145147.8454615385"/>
    <x v="6"/>
    <n v="719"/>
    <n v="627"/>
    <x v="5"/>
  </r>
  <r>
    <d v="2020-05-11T00:00:00"/>
    <x v="3"/>
    <n v="9007.5"/>
    <x v="405"/>
    <n v="622482.40399999998"/>
    <n v="113093.6615384615"/>
    <x v="6"/>
    <n v="494"/>
    <n v="421"/>
    <x v="1"/>
  </r>
  <r>
    <d v="2020-05-29T00:00:00"/>
    <x v="2"/>
    <n v="87552"/>
    <x v="406"/>
    <n v="5815890.3319999985"/>
    <n v="161811.89230769229"/>
    <x v="5"/>
    <n v="5751"/>
    <n v="5319"/>
    <x v="0"/>
  </r>
  <r>
    <d v="2020-05-18T00:00:00"/>
    <x v="3"/>
    <n v="11680.5"/>
    <x v="407"/>
    <n v="813406.68400000001"/>
    <n v="117272.7846153846"/>
    <x v="6"/>
    <n v="645"/>
    <n v="565"/>
    <x v="2"/>
  </r>
  <r>
    <d v="2020-05-14T00:00:00"/>
    <x v="3"/>
    <n v="12037.5"/>
    <x v="408"/>
    <n v="877726.201"/>
    <n v="69249.011815384612"/>
    <x v="6"/>
    <n v="627"/>
    <n v="545"/>
    <x v="1"/>
  </r>
  <r>
    <d v="2020-05-15T00:00:00"/>
    <x v="3"/>
    <n v="14421"/>
    <x v="409"/>
    <n v="1038033.787"/>
    <n v="68487.358569230768"/>
    <x v="6"/>
    <n v="743"/>
    <n v="652"/>
    <x v="1"/>
  </r>
  <r>
    <d v="2020-05-29T00:00:00"/>
    <x v="3"/>
    <n v="14823"/>
    <x v="410"/>
    <n v="1068326.9369999999"/>
    <n v="76299.023384615386"/>
    <x v="6"/>
    <n v="873"/>
    <n v="770"/>
    <x v="0"/>
  </r>
  <r>
    <d v="2020-05-27T00:00:00"/>
    <x v="4"/>
    <n v="31257"/>
    <x v="411"/>
    <n v="2311405.017"/>
    <n v="148582.33846153849"/>
    <x v="2"/>
    <n v="2079"/>
    <n v="1856"/>
    <x v="0"/>
  </r>
  <r>
    <d v="2020-05-22T00:00:00"/>
    <x v="4"/>
    <n v="38074.5"/>
    <x v="412"/>
    <n v="2805831.5210000002"/>
    <n v="124540.74078461539"/>
    <x v="2"/>
    <n v="2306"/>
    <n v="2054"/>
    <x v="2"/>
  </r>
  <r>
    <d v="2020-06-01T00:00:00"/>
    <x v="4"/>
    <n v="32170.5"/>
    <x v="413"/>
    <n v="2355616.679"/>
    <n v="219429.2774153846"/>
    <x v="2"/>
    <n v="2136"/>
    <n v="1899"/>
    <x v="5"/>
  </r>
  <r>
    <d v="2020-05-11T00:00:00"/>
    <x v="4"/>
    <n v="42397.5"/>
    <x v="414"/>
    <n v="3086459.8369999998"/>
    <n v="164514.63076923069"/>
    <x v="4"/>
    <n v="2530"/>
    <n v="2270"/>
    <x v="1"/>
  </r>
  <r>
    <d v="2020-05-18T00:00:00"/>
    <x v="4"/>
    <n v="28668"/>
    <x v="415"/>
    <n v="2042294.1669999999"/>
    <n v="160977.42935384609"/>
    <x v="4"/>
    <n v="1858"/>
    <n v="1648"/>
    <x v="2"/>
  </r>
  <r>
    <d v="2020-05-14T00:00:00"/>
    <x v="4"/>
    <n v="27411"/>
    <x v="416"/>
    <n v="1933378.3459999999"/>
    <n v="141658.27661538459"/>
    <x v="4"/>
    <n v="1675"/>
    <n v="1475"/>
    <x v="1"/>
  </r>
  <r>
    <d v="2020-05-15T00:00:00"/>
    <x v="4"/>
    <n v="32854.5"/>
    <x v="417"/>
    <n v="2391958.463"/>
    <n v="129383.8666615385"/>
    <x v="4"/>
    <n v="1940"/>
    <n v="1715"/>
    <x v="1"/>
  </r>
  <r>
    <d v="2020-05-29T00:00:00"/>
    <x v="4"/>
    <n v="35346"/>
    <x v="418"/>
    <n v="2595610.66"/>
    <n v="195198.78461538459"/>
    <x v="2"/>
    <n v="2249"/>
    <n v="2000"/>
    <x v="0"/>
  </r>
  <r>
    <d v="2020-05-27T00:00:00"/>
    <x v="5"/>
    <n v="286558.5"/>
    <x v="419"/>
    <n v="21169527.456999999"/>
    <n v="646741.28130000003"/>
    <x v="8"/>
    <n v="17115"/>
    <n v="15962"/>
    <x v="0"/>
  </r>
  <r>
    <d v="2020-05-22T00:00:00"/>
    <x v="5"/>
    <n v="304092"/>
    <x v="420"/>
    <n v="22276452.265000001"/>
    <n v="570447.6369538462"/>
    <x v="8"/>
    <n v="17088"/>
    <n v="15804"/>
    <x v="2"/>
  </r>
  <r>
    <d v="2020-06-01T00:00:00"/>
    <x v="5"/>
    <n v="272926.5"/>
    <x v="421"/>
    <n v="20952913.508000001"/>
    <n v="872904.40428461542"/>
    <x v="9"/>
    <n v="16285"/>
    <n v="15130"/>
    <x v="5"/>
  </r>
  <r>
    <d v="2020-05-11T00:00:00"/>
    <x v="5"/>
    <n v="237099"/>
    <x v="422"/>
    <n v="17679930.469999999"/>
    <n v="622499.33031538466"/>
    <x v="8"/>
    <n v="14043"/>
    <n v="13167"/>
    <x v="1"/>
  </r>
  <r>
    <d v="2020-05-18T00:00:00"/>
    <x v="5"/>
    <n v="273900"/>
    <x v="423"/>
    <n v="19680985.969000001"/>
    <n v="764540.58792307694"/>
    <x v="8"/>
    <n v="16110"/>
    <n v="14992"/>
    <x v="2"/>
  </r>
  <r>
    <d v="2020-05-14T00:00:00"/>
    <x v="5"/>
    <n v="274059"/>
    <x v="424"/>
    <n v="20493717.226"/>
    <n v="806120.19333076919"/>
    <x v="8"/>
    <n v="15804"/>
    <n v="14738"/>
    <x v="1"/>
  </r>
  <r>
    <d v="2020-05-15T00:00:00"/>
    <x v="5"/>
    <n v="318816"/>
    <x v="425"/>
    <n v="23895072.432"/>
    <n v="616932.92353846144"/>
    <x v="8"/>
    <n v="17808"/>
    <n v="16486"/>
    <x v="1"/>
  </r>
  <r>
    <d v="2020-05-27T00:00:00"/>
    <x v="6"/>
    <n v="370012.5"/>
    <x v="426"/>
    <n v="28040467.215999998"/>
    <n v="681486.56664615381"/>
    <x v="11"/>
    <n v="21384"/>
    <n v="19897"/>
    <x v="0"/>
  </r>
  <r>
    <d v="2020-05-22T00:00:00"/>
    <x v="6"/>
    <n v="393018"/>
    <x v="427"/>
    <n v="29683782.432999991"/>
    <n v="636230.32011538453"/>
    <x v="10"/>
    <n v="21427"/>
    <n v="19799"/>
    <x v="2"/>
  </r>
  <r>
    <d v="2020-06-01T00:00:00"/>
    <x v="6"/>
    <n v="349699.5"/>
    <x v="428"/>
    <n v="27640203.134"/>
    <n v="744856.58547692304"/>
    <x v="23"/>
    <n v="20325"/>
    <n v="18935"/>
    <x v="5"/>
  </r>
  <r>
    <d v="2020-05-11T00:00:00"/>
    <x v="6"/>
    <n v="318565.5"/>
    <x v="429"/>
    <n v="24232690.171"/>
    <n v="605833.76570769225"/>
    <x v="10"/>
    <n v="18066"/>
    <n v="16883"/>
    <x v="1"/>
  </r>
  <r>
    <d v="2020-05-29T00:00:00"/>
    <x v="5"/>
    <n v="422965.5"/>
    <x v="430"/>
    <n v="32361318.846999999"/>
    <n v="525087.91538461542"/>
    <x v="8"/>
    <n v="22403"/>
    <n v="20676"/>
    <x v="0"/>
  </r>
  <r>
    <d v="2020-05-18T00:00:00"/>
    <x v="6"/>
    <n v="355081.5"/>
    <x v="431"/>
    <n v="26228948.559"/>
    <n v="898617.75030769221"/>
    <x v="10"/>
    <n v="20449"/>
    <n v="19060"/>
    <x v="2"/>
  </r>
  <r>
    <d v="2020-05-14T00:00:00"/>
    <x v="6"/>
    <n v="358387.5"/>
    <x v="432"/>
    <n v="27483828.208999999"/>
    <n v="506964.83088461543"/>
    <x v="10"/>
    <n v="20247"/>
    <n v="18812"/>
    <x v="1"/>
  </r>
  <r>
    <d v="2020-05-15T00:00:00"/>
    <x v="6"/>
    <n v="403261.5"/>
    <x v="433"/>
    <n v="31105053.390999999"/>
    <n v="571050.76427692303"/>
    <x v="10"/>
    <n v="21862"/>
    <n v="20235"/>
    <x v="1"/>
  </r>
  <r>
    <d v="2020-05-27T00:00:00"/>
    <x v="7"/>
    <n v="69010.5"/>
    <x v="434"/>
    <n v="4624968.49"/>
    <n v="168769.33384615381"/>
    <x v="12"/>
    <n v="4951"/>
    <n v="4584"/>
    <x v="0"/>
  </r>
  <r>
    <d v="2020-05-22T00:00:00"/>
    <x v="7"/>
    <n v="75820.5"/>
    <x v="435"/>
    <n v="5046963.6720000003"/>
    <n v="196334.07284615381"/>
    <x v="12"/>
    <n v="4857"/>
    <n v="4456"/>
    <x v="2"/>
  </r>
  <r>
    <d v="2020-06-01T00:00:00"/>
    <x v="7"/>
    <n v="64740"/>
    <x v="436"/>
    <n v="4332158.4330000002"/>
    <n v="205428.24997692299"/>
    <x v="13"/>
    <n v="4722"/>
    <n v="4352"/>
    <x v="5"/>
  </r>
  <r>
    <d v="2020-05-11T00:00:00"/>
    <x v="7"/>
    <n v="59574"/>
    <x v="437"/>
    <n v="3929032.2650000001"/>
    <n v="208822.33076923079"/>
    <x v="12"/>
    <n v="4150"/>
    <n v="3838"/>
    <x v="1"/>
  </r>
  <r>
    <d v="2020-05-29T00:00:00"/>
    <x v="6"/>
    <n v="524481"/>
    <x v="438"/>
    <n v="41382275.211000003"/>
    <n v="512623.0388076923"/>
    <x v="11"/>
    <n v="25828"/>
    <n v="23974"/>
    <x v="0"/>
  </r>
  <r>
    <d v="2020-05-18T00:00:00"/>
    <x v="7"/>
    <n v="70278"/>
    <x v="439"/>
    <n v="4485664.5060000001"/>
    <n v="182019.63597692311"/>
    <x v="12"/>
    <n v="4885"/>
    <n v="4502"/>
    <x v="2"/>
  </r>
  <r>
    <d v="2020-05-14T00:00:00"/>
    <x v="7"/>
    <n v="63645"/>
    <x v="440"/>
    <n v="4245727.3389999997"/>
    <n v="137701.4149"/>
    <x v="12"/>
    <n v="4285"/>
    <n v="3950"/>
    <x v="1"/>
  </r>
  <r>
    <d v="2020-05-15T00:00:00"/>
    <x v="7"/>
    <n v="75642"/>
    <x v="441"/>
    <n v="5100877.9309999999"/>
    <n v="159537.6183538461"/>
    <x v="12"/>
    <n v="4862"/>
    <n v="4476"/>
    <x v="1"/>
  </r>
  <r>
    <d v="2020-05-27T00:00:00"/>
    <x v="8"/>
    <n v="40420.5"/>
    <x v="442"/>
    <n v="2893288.446"/>
    <n v="291528.45785384608"/>
    <x v="1"/>
    <n v="2430"/>
    <n v="2216"/>
    <x v="0"/>
  </r>
  <r>
    <d v="2020-05-22T00:00:00"/>
    <x v="8"/>
    <n v="53838"/>
    <x v="443"/>
    <n v="4017247.747"/>
    <n v="147709.1977769231"/>
    <x v="1"/>
    <n v="2861"/>
    <n v="2612"/>
    <x v="2"/>
  </r>
  <r>
    <d v="2020-06-01T00:00:00"/>
    <x v="8"/>
    <n v="40528.5"/>
    <x v="444"/>
    <n v="2972895.4169999999"/>
    <n v="336001.08039230772"/>
    <x v="14"/>
    <n v="2531"/>
    <n v="2296"/>
    <x v="5"/>
  </r>
  <r>
    <d v="2020-05-11T00:00:00"/>
    <x v="8"/>
    <n v="32733"/>
    <x v="445"/>
    <n v="2364369.4010000001"/>
    <n v="281373.57021538459"/>
    <x v="1"/>
    <n v="1916"/>
    <n v="1733"/>
    <x v="1"/>
  </r>
  <r>
    <d v="2020-05-29T00:00:00"/>
    <x v="7"/>
    <n v="84433.5"/>
    <x v="446"/>
    <n v="5795765.9359999998"/>
    <n v="264121.66047692299"/>
    <x v="13"/>
    <n v="5672"/>
    <n v="5198"/>
    <x v="0"/>
  </r>
  <r>
    <d v="2020-05-18T00:00:00"/>
    <x v="8"/>
    <n v="36655.5"/>
    <x v="447"/>
    <n v="2596293.8220000002"/>
    <n v="202175.5384615385"/>
    <x v="1"/>
    <n v="2136"/>
    <n v="1947"/>
    <x v="2"/>
  </r>
  <r>
    <d v="2020-05-14T00:00:00"/>
    <x v="8"/>
    <n v="33886.5"/>
    <x v="448"/>
    <n v="2522496.074"/>
    <n v="156584.58769230769"/>
    <x v="1"/>
    <n v="1993"/>
    <n v="1796"/>
    <x v="1"/>
  </r>
  <r>
    <d v="2020-05-15T00:00:00"/>
    <x v="8"/>
    <n v="41697"/>
    <x v="449"/>
    <n v="3092823.6680000001"/>
    <n v="167669.98904615379"/>
    <x v="1"/>
    <n v="2255"/>
    <n v="2045"/>
    <x v="1"/>
  </r>
  <r>
    <d v="2020-05-29T00:00:00"/>
    <x v="8"/>
    <n v="44569.5"/>
    <x v="450"/>
    <n v="3229427.0830000001"/>
    <n v="121448.35925384609"/>
    <x v="15"/>
    <n v="2597"/>
    <n v="2379"/>
    <x v="0"/>
  </r>
  <r>
    <d v="2020-05-27T00:00:00"/>
    <x v="9"/>
    <n v="18069"/>
    <x v="451"/>
    <n v="1312709.0090000001"/>
    <n v="241760.20769230771"/>
    <x v="7"/>
    <n v="1203"/>
    <n v="1077"/>
    <x v="0"/>
  </r>
  <r>
    <d v="2020-05-22T00:00:00"/>
    <x v="9"/>
    <n v="21483"/>
    <x v="452"/>
    <n v="1460215.51"/>
    <n v="181509.9923076923"/>
    <x v="7"/>
    <n v="1268"/>
    <n v="1129"/>
    <x v="2"/>
  </r>
  <r>
    <d v="2020-06-01T00:00:00"/>
    <x v="9"/>
    <n v="16687.5"/>
    <x v="453"/>
    <n v="1202670.0490000001"/>
    <n v="340349.53369230771"/>
    <x v="7"/>
    <n v="1185"/>
    <n v="1042"/>
    <x v="5"/>
  </r>
  <r>
    <d v="2020-05-11T00:00:00"/>
    <x v="9"/>
    <n v="12238.5"/>
    <x v="454"/>
    <n v="872395.08600000001"/>
    <n v="218895.40769230769"/>
    <x v="0"/>
    <n v="812"/>
    <n v="714"/>
    <x v="1"/>
  </r>
  <r>
    <d v="2020-05-18T00:00:00"/>
    <x v="9"/>
    <n v="14290.5"/>
    <x v="455"/>
    <n v="983143.48999999987"/>
    <n v="263823.34615384613"/>
    <x v="16"/>
    <n v="925"/>
    <n v="816"/>
    <x v="2"/>
  </r>
  <r>
    <d v="2020-05-14T00:00:00"/>
    <x v="9"/>
    <n v="14385"/>
    <x v="456"/>
    <n v="977925.73100000003"/>
    <n v="285708.40769230772"/>
    <x v="0"/>
    <n v="890"/>
    <n v="777"/>
    <x v="1"/>
  </r>
  <r>
    <d v="2020-05-15T00:00:00"/>
    <x v="9"/>
    <n v="16498.5"/>
    <x v="457"/>
    <n v="1095453.1229999999"/>
    <n v="250663.81538461539"/>
    <x v="0"/>
    <n v="980"/>
    <n v="867"/>
    <x v="1"/>
  </r>
  <r>
    <d v="2020-05-27T00:00:00"/>
    <x v="10"/>
    <n v="13203"/>
    <x v="458"/>
    <n v="964554.21099999989"/>
    <n v="156117.80846153849"/>
    <x v="0"/>
    <n v="809"/>
    <n v="702"/>
    <x v="0"/>
  </r>
  <r>
    <d v="2020-05-22T00:00:00"/>
    <x v="10"/>
    <n v="15802.5"/>
    <x v="459"/>
    <n v="1158841.584"/>
    <n v="186035.59738461539"/>
    <x v="0"/>
    <n v="903"/>
    <n v="792"/>
    <x v="2"/>
  </r>
  <r>
    <d v="2020-06-01T00:00:00"/>
    <x v="10"/>
    <n v="16476"/>
    <x v="460"/>
    <n v="1234060.9909999999"/>
    <n v="194827.87672307689"/>
    <x v="16"/>
    <n v="1019"/>
    <n v="895"/>
    <x v="5"/>
  </r>
  <r>
    <d v="2020-05-11T00:00:00"/>
    <x v="10"/>
    <n v="12654"/>
    <x v="461"/>
    <n v="927698.82299999986"/>
    <n v="197299.08136923079"/>
    <x v="0"/>
    <n v="684"/>
    <n v="585"/>
    <x v="1"/>
  </r>
  <r>
    <d v="2020-05-29T00:00:00"/>
    <x v="9"/>
    <n v="19647"/>
    <x v="462"/>
    <n v="1409485.402"/>
    <n v="182377.32307692309"/>
    <x v="7"/>
    <n v="1296"/>
    <n v="1153"/>
    <x v="0"/>
  </r>
  <r>
    <d v="2020-05-18T00:00:00"/>
    <x v="10"/>
    <n v="12450"/>
    <x v="463"/>
    <n v="897555.51099999994"/>
    <n v="150809.6140384615"/>
    <x v="0"/>
    <n v="729"/>
    <n v="636"/>
    <x v="2"/>
  </r>
  <r>
    <d v="2020-05-14T00:00:00"/>
    <x v="10"/>
    <n v="11161.5"/>
    <x v="464"/>
    <n v="812962.67800000007"/>
    <n v="193118.32307692309"/>
    <x v="0"/>
    <n v="638"/>
    <n v="548"/>
    <x v="1"/>
  </r>
  <r>
    <d v="2020-05-15T00:00:00"/>
    <x v="10"/>
    <n v="12229.5"/>
    <x v="465"/>
    <n v="921566.44700000004"/>
    <n v="147588"/>
    <x v="0"/>
    <n v="688"/>
    <n v="598"/>
    <x v="1"/>
  </r>
  <r>
    <d v="2020-05-27T00:00:00"/>
    <x v="11"/>
    <n v="28050"/>
    <x v="466"/>
    <n v="1979227.4480000001"/>
    <n v="122940.53466153851"/>
    <x v="2"/>
    <n v="1873"/>
    <n v="1715"/>
    <x v="0"/>
  </r>
  <r>
    <d v="2020-05-22T00:00:00"/>
    <x v="11"/>
    <n v="30781.5"/>
    <x v="467"/>
    <n v="2108065.5690000001"/>
    <n v="90381.169230769228"/>
    <x v="4"/>
    <n v="1859"/>
    <n v="1697"/>
    <x v="2"/>
  </r>
  <r>
    <d v="2020-06-01T00:00:00"/>
    <x v="11"/>
    <n v="27960"/>
    <x v="468"/>
    <n v="1983277.5959999999"/>
    <n v="134168.5358769231"/>
    <x v="1"/>
    <n v="1879"/>
    <n v="1720"/>
    <x v="5"/>
  </r>
  <r>
    <d v="2020-05-11T00:00:00"/>
    <x v="11"/>
    <n v="23629.5"/>
    <x v="469"/>
    <n v="1678039.8589999999"/>
    <n v="151098.71538461541"/>
    <x v="4"/>
    <n v="1527"/>
    <n v="1389"/>
    <x v="1"/>
  </r>
  <r>
    <d v="2020-05-29T00:00:00"/>
    <x v="10"/>
    <n v="17052"/>
    <x v="470"/>
    <n v="1246591.997"/>
    <n v="104864.4846153846"/>
    <x v="16"/>
    <n v="981"/>
    <n v="859"/>
    <x v="0"/>
  </r>
  <r>
    <d v="2020-05-18T00:00:00"/>
    <x v="11"/>
    <n v="27181.5"/>
    <x v="471"/>
    <n v="1796459.4790000001"/>
    <n v="129793.76153846151"/>
    <x v="4"/>
    <n v="1741"/>
    <n v="1597"/>
    <x v="2"/>
  </r>
  <r>
    <d v="2020-05-14T00:00:00"/>
    <x v="11"/>
    <n v="25656"/>
    <x v="472"/>
    <n v="1766450.28"/>
    <n v="91828.489107692309"/>
    <x v="4"/>
    <n v="1635"/>
    <n v="1487"/>
    <x v="1"/>
  </r>
  <r>
    <d v="2020-05-15T00:00:00"/>
    <x v="11"/>
    <n v="29283"/>
    <x v="473"/>
    <n v="2005719.3470000001"/>
    <n v="77264.32873846154"/>
    <x v="4"/>
    <n v="1780"/>
    <n v="1615"/>
    <x v="1"/>
  </r>
  <r>
    <d v="2020-05-29T00:00:00"/>
    <x v="11"/>
    <n v="32782.5"/>
    <x v="474"/>
    <n v="2293738.9569999999"/>
    <n v="58400.799200000001"/>
    <x v="2"/>
    <n v="2064"/>
    <n v="1896"/>
    <x v="0"/>
  </r>
  <r>
    <d v="2020-05-27T00:00:00"/>
    <x v="12"/>
    <n v="215592"/>
    <x v="475"/>
    <n v="16240834.604"/>
    <n v="285591.72307692311"/>
    <x v="17"/>
    <n v="13942"/>
    <n v="12986"/>
    <x v="0"/>
  </r>
  <r>
    <d v="2020-05-22T00:00:00"/>
    <x v="12"/>
    <n v="228334.5"/>
    <x v="476"/>
    <n v="17031004.072999999"/>
    <n v="275436.23846153851"/>
    <x v="18"/>
    <n v="14050"/>
    <n v="13027"/>
    <x v="2"/>
  </r>
  <r>
    <d v="2020-06-01T00:00:00"/>
    <x v="12"/>
    <n v="188776.5"/>
    <x v="477"/>
    <n v="14354207.142000001"/>
    <n v="467483.70729230758"/>
    <x v="17"/>
    <n v="12299"/>
    <n v="11448"/>
    <x v="5"/>
  </r>
  <r>
    <d v="2020-05-11T00:00:00"/>
    <x v="12"/>
    <n v="175293"/>
    <x v="478"/>
    <n v="12903628.608999999"/>
    <n v="355401.60769230768"/>
    <x v="18"/>
    <n v="11100"/>
    <n v="10407"/>
    <x v="1"/>
  </r>
  <r>
    <d v="2020-05-18T00:00:00"/>
    <x v="12"/>
    <n v="201999"/>
    <x v="479"/>
    <n v="14541626.939999999"/>
    <n v="279597.86153846153"/>
    <x v="18"/>
    <n v="12460"/>
    <n v="11665"/>
    <x v="2"/>
  </r>
  <r>
    <d v="2020-05-14T00:00:00"/>
    <x v="12"/>
    <n v="197946"/>
    <x v="480"/>
    <n v="14561721.773"/>
    <n v="363750.55692307692"/>
    <x v="18"/>
    <n v="11935"/>
    <n v="11178"/>
    <x v="1"/>
  </r>
  <r>
    <d v="2020-05-15T00:00:00"/>
    <x v="12"/>
    <n v="230896.5"/>
    <x v="481"/>
    <n v="17099721.813000001"/>
    <n v="329754.63076923077"/>
    <x v="18"/>
    <n v="13544"/>
    <n v="12643"/>
    <x v="1"/>
  </r>
  <r>
    <d v="2020-05-27T00:00:00"/>
    <x v="13"/>
    <n v="203532"/>
    <x v="482"/>
    <n v="15301120.521"/>
    <n v="356339.00384615379"/>
    <x v="19"/>
    <n v="13091"/>
    <n v="12216"/>
    <x v="0"/>
  </r>
  <r>
    <d v="2020-05-22T00:00:00"/>
    <x v="13"/>
    <n v="214428"/>
    <x v="483"/>
    <n v="15857489.721000001"/>
    <n v="256649.16153846151"/>
    <x v="19"/>
    <n v="13014"/>
    <n v="12095"/>
    <x v="2"/>
  </r>
  <r>
    <d v="2020-06-01T00:00:00"/>
    <x v="13"/>
    <n v="183228"/>
    <x v="484"/>
    <n v="13959979.012"/>
    <n v="464232.54846153839"/>
    <x v="19"/>
    <n v="11864"/>
    <n v="11071"/>
    <x v="5"/>
  </r>
  <r>
    <d v="2020-05-11T00:00:00"/>
    <x v="13"/>
    <n v="166948.5"/>
    <x v="485"/>
    <n v="12200989.641000001"/>
    <n v="416475.07692307688"/>
    <x v="19"/>
    <n v="10570"/>
    <n v="9926"/>
    <x v="1"/>
  </r>
  <r>
    <d v="2020-05-29T00:00:00"/>
    <x v="12"/>
    <n v="232102.5"/>
    <x v="486"/>
    <n v="17632080.519000001"/>
    <n v="331721.66923076921"/>
    <x v="17"/>
    <n v="14507"/>
    <n v="13386"/>
    <x v="0"/>
  </r>
  <r>
    <d v="2020-05-18T00:00:00"/>
    <x v="13"/>
    <n v="196560"/>
    <x v="487"/>
    <n v="14172342.450999999"/>
    <n v="269626.30769230769"/>
    <x v="19"/>
    <n v="12012"/>
    <n v="11308"/>
    <x v="2"/>
  </r>
  <r>
    <d v="2020-05-14T00:00:00"/>
    <x v="13"/>
    <n v="186496.5"/>
    <x v="488"/>
    <n v="13641908.620999999"/>
    <n v="364896.93846153852"/>
    <x v="19"/>
    <n v="11194"/>
    <n v="10554"/>
    <x v="1"/>
  </r>
  <r>
    <d v="2020-05-15T00:00:00"/>
    <x v="13"/>
    <n v="219772.5"/>
    <x v="489"/>
    <n v="16241999.308"/>
    <n v="317179.04615384608"/>
    <x v="19"/>
    <n v="12791"/>
    <n v="11950"/>
    <x v="1"/>
  </r>
  <r>
    <d v="2020-05-29T00:00:00"/>
    <x v="13"/>
    <n v="226476"/>
    <x v="490"/>
    <n v="17175270.221000001"/>
    <n v="306548.18846153852"/>
    <x v="19"/>
    <n v="14031"/>
    <n v="12943"/>
    <x v="0"/>
  </r>
  <r>
    <d v="2020-05-27T00:00:00"/>
    <x v="15"/>
    <n v="8362.5"/>
    <x v="491"/>
    <n v="597300.38899999997"/>
    <n v="48380.499253846152"/>
    <x v="20"/>
    <n v="409"/>
    <n v="329"/>
    <x v="0"/>
  </r>
  <r>
    <d v="2020-05-22T00:00:00"/>
    <x v="14"/>
    <n v="17008.5"/>
    <x v="492"/>
    <n v="1144986.3970000001"/>
    <n v="158820.4117"/>
    <x v="3"/>
    <n v="985"/>
    <n v="861"/>
    <x v="2"/>
  </r>
  <r>
    <d v="2020-06-01T00:00:00"/>
    <x v="16"/>
    <n v="5166"/>
    <x v="493"/>
    <n v="357353.07299999997"/>
    <n v="141592.70844615379"/>
    <x v="21"/>
    <n v="294"/>
    <n v="224"/>
    <x v="5"/>
  </r>
  <r>
    <d v="2020-05-11T00:00:00"/>
    <x v="14"/>
    <n v="10941"/>
    <x v="494"/>
    <n v="723289.05500000005"/>
    <n v="166333.57363076921"/>
    <x v="0"/>
    <n v="654"/>
    <n v="564"/>
    <x v="1"/>
  </r>
  <r>
    <d v="2020-05-18T00:00:00"/>
    <x v="14"/>
    <n v="14497.5"/>
    <x v="495"/>
    <n v="1005560.455"/>
    <n v="171097.83406153851"/>
    <x v="16"/>
    <n v="864"/>
    <n v="765"/>
    <x v="2"/>
  </r>
  <r>
    <d v="2020-05-14T00:00:00"/>
    <x v="14"/>
    <n v="13810.5"/>
    <x v="496"/>
    <n v="966968.63599999994"/>
    <n v="195740.0230769231"/>
    <x v="16"/>
    <n v="834"/>
    <n v="735"/>
    <x v="1"/>
  </r>
  <r>
    <d v="2020-05-15T00:00:00"/>
    <x v="14"/>
    <n v="13752"/>
    <x v="497"/>
    <n v="898790.64599999995"/>
    <n v="149313.4602846154"/>
    <x v="16"/>
    <n v="817"/>
    <n v="718"/>
    <x v="1"/>
  </r>
  <r>
    <d v="2020-05-27T00:00:00"/>
    <x v="14"/>
    <n v="15276"/>
    <x v="498"/>
    <n v="1100106.21"/>
    <n v="107692.8519692308"/>
    <x v="3"/>
    <n v="962"/>
    <n v="859"/>
    <x v="0"/>
  </r>
  <r>
    <d v="2020-06-01T00:00:00"/>
    <x v="17"/>
    <n v="4408.5"/>
    <x v="499"/>
    <n v="346029.05"/>
    <n v="36168.753846153842"/>
    <x v="22"/>
    <n v="237"/>
    <n v="175"/>
    <x v="5"/>
  </r>
  <r>
    <d v="2020-05-29T00:00:00"/>
    <x v="15"/>
    <n v="9927"/>
    <x v="500"/>
    <n v="733232.38899999997"/>
    <n v="51066.353846153841"/>
    <x v="20"/>
    <n v="491"/>
    <n v="411"/>
    <x v="0"/>
  </r>
  <r>
    <d v="2020-06-01T00:00:00"/>
    <x v="15"/>
    <n v="9474"/>
    <x v="501"/>
    <n v="682814.14599999995"/>
    <n v="81560.983369230773"/>
    <x v="20"/>
    <n v="500"/>
    <n v="418"/>
    <x v="5"/>
  </r>
  <r>
    <d v="2020-05-29T00:00:00"/>
    <x v="14"/>
    <n v="16878"/>
    <x v="502"/>
    <n v="1180692.7039999999"/>
    <n v="102040.1062153846"/>
    <x v="3"/>
    <n v="1014"/>
    <n v="893"/>
    <x v="0"/>
  </r>
  <r>
    <d v="2020-06-01T00:00:00"/>
    <x v="14"/>
    <n v="14238"/>
    <x v="503"/>
    <n v="1006008.116"/>
    <n v="129348.2923076923"/>
    <x v="3"/>
    <n v="923"/>
    <n v="82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C6597-0515-4BCA-BF16-21F5AC9FA25E}" name="Сводная таблица1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23" firstHeaderRow="1" firstDataRow="2" firstDataCol="1"/>
  <pivotFields count="10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>
      <items count="25">
        <item x="22"/>
        <item x="20"/>
        <item x="21"/>
        <item x="6"/>
        <item x="0"/>
        <item x="16"/>
        <item x="7"/>
        <item x="3"/>
        <item x="4"/>
        <item x="2"/>
        <item x="1"/>
        <item x="15"/>
        <item x="14"/>
        <item x="5"/>
        <item x="12"/>
        <item x="13"/>
        <item x="19"/>
        <item x="17"/>
        <item x="18"/>
        <item x="23"/>
        <item x="11"/>
        <item x="10"/>
        <item x="9"/>
        <item x="8"/>
        <item t="default"/>
      </items>
    </pivotField>
    <pivotField showAll="0"/>
    <pivotField showAll="0"/>
    <pivotField axis="axisCol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C6EF1-FC2C-49CB-AAE6-0E066B904089}" name="Сводная таблица2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0" firstHeaderRow="1" firstDataRow="1" firstDataCol="1" rowPageCount="1" colPageCount="1"/>
  <pivotFields count="10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axis="axisRow" showAll="0">
      <items count="25">
        <item x="22"/>
        <item x="20"/>
        <item x="21"/>
        <item x="6"/>
        <item x="0"/>
        <item x="16"/>
        <item x="7"/>
        <item x="3"/>
        <item x="4"/>
        <item x="2"/>
        <item x="1"/>
        <item x="15"/>
        <item x="14"/>
        <item x="5"/>
        <item x="12"/>
        <item x="13"/>
        <item x="19"/>
        <item x="17"/>
        <item x="18"/>
        <item x="23"/>
        <item x="11"/>
        <item x="10"/>
        <item x="9"/>
        <item x="8"/>
        <item t="default"/>
      </items>
    </pivotField>
    <pivotField showAll="0"/>
    <pivotField showAll="0"/>
    <pivotField axis="axisPage" multipleItemSelectionAllowed="1" showAll="0">
      <items count="7">
        <item h="1" x="4"/>
        <item h="1" x="3"/>
        <item h="1" x="1"/>
        <item h="1" x="2"/>
        <item h="1" x="0"/>
        <item x="5"/>
        <item t="default"/>
      </items>
    </pivotField>
  </pivotFields>
  <rowFields count="2">
    <field x="1"/>
    <field x="6"/>
  </rowFields>
  <rowItems count="37">
    <i>
      <x/>
    </i>
    <i r="1">
      <x v="15"/>
    </i>
    <i>
      <x v="1"/>
    </i>
    <i r="1">
      <x v="13"/>
    </i>
    <i>
      <x v="2"/>
    </i>
    <i r="1">
      <x v="12"/>
    </i>
    <i>
      <x v="3"/>
    </i>
    <i r="1">
      <x v="10"/>
    </i>
    <i>
      <x v="4"/>
    </i>
    <i r="1">
      <x v="10"/>
    </i>
    <i>
      <x v="5"/>
    </i>
    <i r="1">
      <x v="16"/>
    </i>
    <i>
      <x v="6"/>
    </i>
    <i r="1">
      <x v="17"/>
    </i>
    <i>
      <x v="7"/>
    </i>
    <i r="1">
      <x v="9"/>
    </i>
    <i>
      <x v="8"/>
    </i>
    <i r="1">
      <x v="7"/>
    </i>
    <i>
      <x v="9"/>
    </i>
    <i r="1">
      <x v="6"/>
    </i>
    <i>
      <x v="10"/>
    </i>
    <i r="1">
      <x v="5"/>
    </i>
    <i>
      <x v="11"/>
    </i>
    <i r="1">
      <x v="4"/>
    </i>
    <i>
      <x v="12"/>
    </i>
    <i r="1">
      <x v="19"/>
    </i>
    <i>
      <x v="13"/>
    </i>
    <i r="1">
      <x v="22"/>
    </i>
    <i>
      <x v="14"/>
    </i>
    <i r="1">
      <x v="3"/>
    </i>
    <i>
      <x v="15"/>
    </i>
    <i r="1">
      <x v="2"/>
    </i>
    <i>
      <x v="16"/>
    </i>
    <i r="1">
      <x v="1"/>
    </i>
    <i>
      <x v="17"/>
    </i>
    <i r="1">
      <x/>
    </i>
    <i t="grand">
      <x/>
    </i>
  </rowItems>
  <colItems count="1">
    <i/>
  </colItems>
  <pageFields count="1">
    <pageField fld="9" hier="-1"/>
  </pageFields>
  <dataFields count="1">
    <dataField name="Сумма по полю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FD3B-E44C-4EF8-80B2-067E7E6B7A1D}">
  <dimension ref="A3:I23"/>
  <sheetViews>
    <sheetView topLeftCell="A2" workbookViewId="0">
      <selection activeCell="I4" sqref="I4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8" width="12" bestFit="1" customWidth="1"/>
    <col min="9" max="9" width="17.21875" bestFit="1" customWidth="1"/>
    <col min="10" max="10" width="12.6640625" bestFit="1" customWidth="1"/>
    <col min="11" max="11" width="10" bestFit="1" customWidth="1"/>
    <col min="12" max="12" width="15.109375" bestFit="1" customWidth="1"/>
    <col min="13" max="13" width="10" bestFit="1" customWidth="1"/>
    <col min="14" max="14" width="21.6640625" bestFit="1" customWidth="1"/>
    <col min="15" max="15" width="18.77734375" bestFit="1" customWidth="1"/>
    <col min="16" max="16" width="10" bestFit="1" customWidth="1"/>
    <col min="17" max="17" width="7" bestFit="1" customWidth="1"/>
    <col min="18" max="18" width="10" bestFit="1" customWidth="1"/>
    <col min="19" max="19" width="9" bestFit="1" customWidth="1"/>
    <col min="20" max="20" width="12" bestFit="1" customWidth="1"/>
  </cols>
  <sheetData>
    <row r="3" spans="1:9" x14ac:dyDescent="0.3">
      <c r="A3" s="18" t="s">
        <v>31</v>
      </c>
      <c r="B3" s="18" t="s">
        <v>30</v>
      </c>
    </row>
    <row r="4" spans="1:9" ht="75.599999999999994" customHeight="1" x14ac:dyDescent="0.3">
      <c r="A4" s="18" t="s">
        <v>28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29</v>
      </c>
      <c r="I4" s="24" t="s">
        <v>32</v>
      </c>
    </row>
    <row r="5" spans="1:9" x14ac:dyDescent="0.3">
      <c r="A5" s="19" t="s">
        <v>16</v>
      </c>
      <c r="B5" s="20">
        <v>36934095</v>
      </c>
      <c r="C5" s="20">
        <v>43307155.5</v>
      </c>
      <c r="D5" s="20">
        <v>41300679</v>
      </c>
      <c r="E5" s="20">
        <v>44172813</v>
      </c>
      <c r="F5" s="20">
        <v>46485094.5</v>
      </c>
      <c r="G5" s="20">
        <v>5800290</v>
      </c>
      <c r="H5" s="20">
        <v>218000127</v>
      </c>
      <c r="I5" s="23">
        <f>GETPIVOTDATA("Товарооборот, руб",A3,"Территория","Волгоград")/GETPIVOTDATA("Товарооборот, руб",$A$3)</f>
        <v>4.3930742911644949E-2</v>
      </c>
    </row>
    <row r="6" spans="1:9" x14ac:dyDescent="0.3">
      <c r="A6" s="19" t="s">
        <v>11</v>
      </c>
      <c r="B6" s="20">
        <v>42828757.5</v>
      </c>
      <c r="C6" s="20">
        <v>46366009.5</v>
      </c>
      <c r="D6" s="20">
        <v>47079841.5</v>
      </c>
      <c r="E6" s="20">
        <v>49575288</v>
      </c>
      <c r="F6" s="20">
        <v>50729185.5</v>
      </c>
      <c r="G6" s="20">
        <v>6829921.5</v>
      </c>
      <c r="H6" s="20">
        <v>243409003.5</v>
      </c>
      <c r="I6" s="23">
        <f>GETPIVOTDATA("Товарооборот, руб",$A$3,"Территория","Екатеринбург")/GETPIVOTDATA("Товарооборот, руб",$A$3)</f>
        <v>4.9051064796573195E-2</v>
      </c>
    </row>
    <row r="7" spans="1:9" x14ac:dyDescent="0.3">
      <c r="A7" s="19" t="s">
        <v>17</v>
      </c>
      <c r="B7" s="20">
        <v>17828215.5</v>
      </c>
      <c r="C7" s="20">
        <v>20974521</v>
      </c>
      <c r="D7" s="20">
        <v>23603355</v>
      </c>
      <c r="E7" s="20">
        <v>26815804.5</v>
      </c>
      <c r="F7" s="20">
        <v>27495690</v>
      </c>
      <c r="G7" s="20">
        <v>3865251</v>
      </c>
      <c r="H7" s="20">
        <v>120582837</v>
      </c>
      <c r="I7" s="23">
        <f>GETPIVOTDATA("Товарооборот, руб",$A$3,"Территория","Казань")/GETPIVOTDATA("Товарооборот, руб",$A$3)</f>
        <v>2.4299497824621857E-2</v>
      </c>
    </row>
    <row r="8" spans="1:9" x14ac:dyDescent="0.3">
      <c r="A8" s="19" t="s">
        <v>10</v>
      </c>
      <c r="B8" s="20">
        <v>16029679.5</v>
      </c>
      <c r="C8" s="20">
        <v>19479055.5</v>
      </c>
      <c r="D8" s="20">
        <v>19724733</v>
      </c>
      <c r="E8" s="20">
        <v>20915751</v>
      </c>
      <c r="F8" s="20">
        <v>22579281</v>
      </c>
      <c r="G8" s="20">
        <v>2945035.5</v>
      </c>
      <c r="H8" s="20">
        <v>101673535.5</v>
      </c>
      <c r="I8" s="23">
        <f>GETPIVOTDATA("Товарооборот, руб",$A$3,"Территория","Кемерово")/GETPIVOTDATA("Товарооборот, руб",$A$3)</f>
        <v>2.0488951132439048E-2</v>
      </c>
    </row>
    <row r="9" spans="1:9" x14ac:dyDescent="0.3">
      <c r="A9" s="19" t="s">
        <v>20</v>
      </c>
      <c r="B9" s="20">
        <v>13955985</v>
      </c>
      <c r="C9" s="20">
        <v>16391856</v>
      </c>
      <c r="D9" s="20">
        <v>16732521</v>
      </c>
      <c r="E9" s="20">
        <v>17647479</v>
      </c>
      <c r="F9" s="20">
        <v>18595773</v>
      </c>
      <c r="G9" s="20">
        <v>2538967.5</v>
      </c>
      <c r="H9" s="20">
        <v>85862581.5</v>
      </c>
      <c r="I9" s="23">
        <f>GETPIVOTDATA("Товарооборот, руб",$A$3,"Территория","Краснодар")/GETPIVOTDATA("Товарооборот, руб",$A$3)</f>
        <v>1.7302774294285901E-2</v>
      </c>
    </row>
    <row r="10" spans="1:9" x14ac:dyDescent="0.3">
      <c r="A10" s="19" t="s">
        <v>22</v>
      </c>
      <c r="B10" s="20">
        <v>130713645</v>
      </c>
      <c r="C10" s="20">
        <v>151642039.5</v>
      </c>
      <c r="D10" s="20">
        <v>135813990</v>
      </c>
      <c r="E10" s="20">
        <v>149589546</v>
      </c>
      <c r="F10" s="20">
        <v>151451013</v>
      </c>
      <c r="G10" s="20">
        <v>18914194.5</v>
      </c>
      <c r="H10" s="20">
        <v>738124428</v>
      </c>
      <c r="I10" s="23">
        <f>GETPIVOTDATA("Товарооборот, руб",$A$3,"Территория","Москва Восток")/GETPIVOTDATA("Товарооборот, руб",$A$3)</f>
        <v>0.1487446586821162</v>
      </c>
    </row>
    <row r="11" spans="1:9" x14ac:dyDescent="0.3">
      <c r="A11" s="19" t="s">
        <v>21</v>
      </c>
      <c r="B11" s="20">
        <v>136791225</v>
      </c>
      <c r="C11" s="20">
        <v>159695760</v>
      </c>
      <c r="D11" s="20">
        <v>142825023</v>
      </c>
      <c r="E11" s="20">
        <v>157512358.5</v>
      </c>
      <c r="F11" s="20">
        <v>157857214.5</v>
      </c>
      <c r="G11" s="20">
        <v>19465372.5</v>
      </c>
      <c r="H11" s="20">
        <v>774146953.5</v>
      </c>
      <c r="I11" s="25">
        <f>GETPIVOTDATA("Товарооборот, руб",$A$3,"Территория","Москва Запад")/GETPIVOTDATA("Товарооборот, руб",$A$3)</f>
        <v>0.15600381182365852</v>
      </c>
    </row>
    <row r="12" spans="1:9" x14ac:dyDescent="0.3">
      <c r="A12" s="19" t="s">
        <v>13</v>
      </c>
      <c r="B12" s="20">
        <v>13145965.5</v>
      </c>
      <c r="C12" s="20">
        <v>17149980</v>
      </c>
      <c r="D12" s="20">
        <v>19963153.5</v>
      </c>
      <c r="E12" s="20">
        <v>20713983</v>
      </c>
      <c r="F12" s="20">
        <v>21605704.5</v>
      </c>
      <c r="G12" s="20">
        <v>3013512</v>
      </c>
      <c r="H12" s="20">
        <v>95592298.5</v>
      </c>
      <c r="I12" s="23">
        <f>GETPIVOTDATA("Товарооборот, руб",$A$3,"Территория","Нижний Новгород")/GETPIVOTDATA("Товарооборот, руб",$A$3)</f>
        <v>1.9263478180160522E-2</v>
      </c>
    </row>
    <row r="13" spans="1:9" x14ac:dyDescent="0.3">
      <c r="A13" s="19" t="s">
        <v>23</v>
      </c>
      <c r="B13" s="20">
        <v>5746024.5</v>
      </c>
      <c r="C13" s="20">
        <v>7253572.5</v>
      </c>
      <c r="D13" s="20">
        <v>7841920.5</v>
      </c>
      <c r="E13" s="20">
        <v>8990269.5</v>
      </c>
      <c r="F13" s="20">
        <v>9909624</v>
      </c>
      <c r="G13" s="20">
        <v>1293219</v>
      </c>
      <c r="H13" s="20">
        <v>41034630</v>
      </c>
      <c r="I13" s="23">
        <f>GETPIVOTDATA("Товарооборот, руб",$A$3,"Территория","Новосибирск")/GETPIVOTDATA("Товарооборот, руб",$A$3)</f>
        <v>8.2691776643069263E-3</v>
      </c>
    </row>
    <row r="14" spans="1:9" x14ac:dyDescent="0.3">
      <c r="A14" s="19" t="s">
        <v>18</v>
      </c>
      <c r="B14" s="20">
        <v>6961020</v>
      </c>
      <c r="C14" s="20">
        <v>8778597</v>
      </c>
      <c r="D14" s="20">
        <v>9036316.5</v>
      </c>
      <c r="E14" s="20">
        <v>10598445</v>
      </c>
      <c r="F14" s="20">
        <v>11902053</v>
      </c>
      <c r="G14" s="20">
        <v>1526608.5</v>
      </c>
      <c r="H14" s="20">
        <v>48803040</v>
      </c>
      <c r="I14" s="23">
        <f>GETPIVOTDATA("Товарооборот, руб",$A$3,"Территория","Пермь")/GETPIVOTDATA("Товарооборот, руб",$A$3)</f>
        <v>9.8346447456277158E-3</v>
      </c>
    </row>
    <row r="15" spans="1:9" x14ac:dyDescent="0.3">
      <c r="A15" s="19" t="s">
        <v>19</v>
      </c>
      <c r="B15" s="20">
        <v>2008809</v>
      </c>
      <c r="C15" s="20">
        <v>5892277.5</v>
      </c>
      <c r="D15" s="20">
        <v>7382458.5</v>
      </c>
      <c r="E15" s="20">
        <v>8638525.5</v>
      </c>
      <c r="F15" s="20">
        <v>9328845</v>
      </c>
      <c r="G15" s="20">
        <v>1565632.5</v>
      </c>
      <c r="H15" s="20">
        <v>34816548</v>
      </c>
      <c r="I15" s="23">
        <f>GETPIVOTDATA("Товарооборот, руб",$A$3,"Территория","Ростов-на-Дону")/GETPIVOTDATA("Товарооборот, руб",$A$3)</f>
        <v>7.016128111058147E-3</v>
      </c>
    </row>
    <row r="16" spans="1:9" x14ac:dyDescent="0.3">
      <c r="A16" s="19" t="s">
        <v>9</v>
      </c>
      <c r="B16" s="20"/>
      <c r="C16" s="20"/>
      <c r="D16" s="20"/>
      <c r="E16" s="20"/>
      <c r="F16" s="20">
        <v>2706253.5</v>
      </c>
      <c r="G16" s="20">
        <v>636345</v>
      </c>
      <c r="H16" s="20">
        <v>3342598.5</v>
      </c>
      <c r="I16" s="23">
        <f>GETPIVOTDATA("Товарооборот, руб",$A$3,"Территория","Самара")/GETPIVOTDATA("Товарооборот, руб",$A$3)</f>
        <v>6.735905954786441E-4</v>
      </c>
    </row>
    <row r="17" spans="1:9" x14ac:dyDescent="0.3">
      <c r="A17" s="19" t="s">
        <v>15</v>
      </c>
      <c r="B17" s="20">
        <v>233059077</v>
      </c>
      <c r="C17" s="20">
        <v>272762503.5</v>
      </c>
      <c r="D17" s="20">
        <v>269949999</v>
      </c>
      <c r="E17" s="20">
        <v>275539431.56999999</v>
      </c>
      <c r="F17" s="20">
        <v>292155049.5</v>
      </c>
      <c r="G17" s="20">
        <v>37257840.18135</v>
      </c>
      <c r="H17" s="20">
        <v>1380723900.7513499</v>
      </c>
      <c r="I17" s="25">
        <f>GETPIVOTDATA("Товарооборот, руб",$A$3,"Территория","Санкт-Петербург Север")/GETPIVOTDATA("Товарооборот, руб",$A$3)</f>
        <v>0.27823940999755076</v>
      </c>
    </row>
    <row r="18" spans="1:9" x14ac:dyDescent="0.3">
      <c r="A18" s="19" t="s">
        <v>14</v>
      </c>
      <c r="B18" s="20">
        <v>176269533</v>
      </c>
      <c r="C18" s="20">
        <v>208128393.85664999</v>
      </c>
      <c r="D18" s="20">
        <v>199569624.22395</v>
      </c>
      <c r="E18" s="20">
        <v>204608809.47659999</v>
      </c>
      <c r="F18" s="20">
        <v>219265928.75384998</v>
      </c>
      <c r="G18" s="20">
        <v>27770092.5</v>
      </c>
      <c r="H18" s="20">
        <v>1035612381.8110499</v>
      </c>
      <c r="I18" s="25">
        <f>GETPIVOTDATA("Товарооборот, руб",$A$3,"Территория","Санкт-Петербург Юг")/GETPIVOTDATA("Товарооборот, руб",$A$3)</f>
        <v>0.20869355411640436</v>
      </c>
    </row>
    <row r="19" spans="1:9" x14ac:dyDescent="0.3">
      <c r="A19" s="19" t="s">
        <v>12</v>
      </c>
      <c r="B19" s="20">
        <v>4531000.5</v>
      </c>
      <c r="C19" s="20">
        <v>6093688.5</v>
      </c>
      <c r="D19" s="20">
        <v>6439392</v>
      </c>
      <c r="E19" s="20">
        <v>7373379</v>
      </c>
      <c r="F19" s="20">
        <v>7762362</v>
      </c>
      <c r="G19" s="20">
        <v>1007742</v>
      </c>
      <c r="H19" s="20">
        <v>33207564</v>
      </c>
      <c r="I19" s="23">
        <f>GETPIVOTDATA("Товарооборот, руб",$A$3,"Территория","Тольятти")/GETPIVOTDATA("Товарооборот, руб",$A$3)</f>
        <v>6.6918903987886027E-3</v>
      </c>
    </row>
    <row r="20" spans="1:9" x14ac:dyDescent="0.3">
      <c r="A20" s="19" t="s">
        <v>25</v>
      </c>
      <c r="B20" s="20"/>
      <c r="C20" s="20"/>
      <c r="D20" s="20"/>
      <c r="E20" s="20"/>
      <c r="F20" s="20">
        <v>493893</v>
      </c>
      <c r="G20" s="20">
        <v>389013</v>
      </c>
      <c r="H20" s="20">
        <v>882906</v>
      </c>
      <c r="I20" s="23">
        <f>GETPIVOTDATA("Товарооборот, руб",$A$3,"Территория","Томск")/GETPIVOTDATA("Товарооборот, руб",$A$3)</f>
        <v>1.779206142441779E-4</v>
      </c>
    </row>
    <row r="21" spans="1:9" x14ac:dyDescent="0.3">
      <c r="A21" s="19" t="s">
        <v>24</v>
      </c>
      <c r="B21" s="20"/>
      <c r="C21" s="20"/>
      <c r="D21" s="20"/>
      <c r="E21" s="20"/>
      <c r="F21" s="20">
        <v>4861708.5</v>
      </c>
      <c r="G21" s="20">
        <v>802447.5</v>
      </c>
      <c r="H21" s="20">
        <v>5664156</v>
      </c>
      <c r="I21" s="23">
        <f>GETPIVOTDATA("Товарооборот, руб",$A$3,"Территория","Тюмень")/GETPIVOTDATA("Товарооборот, руб",$A$3)</f>
        <v>1.1414240187458753E-3</v>
      </c>
    </row>
    <row r="22" spans="1:9" x14ac:dyDescent="0.3">
      <c r="A22" s="19" t="s">
        <v>26</v>
      </c>
      <c r="B22" s="20"/>
      <c r="C22" s="20"/>
      <c r="D22" s="20"/>
      <c r="E22" s="20"/>
      <c r="F22" s="20">
        <v>468835.5</v>
      </c>
      <c r="G22" s="20">
        <v>410892</v>
      </c>
      <c r="H22" s="20">
        <v>879727.5</v>
      </c>
      <c r="I22" s="23">
        <f>GETPIVOTDATA("Товарооборот, руб",$A$3,"Территория","Уфа")/GETPIVOTDATA("Товарооборот, руб",$A$3)</f>
        <v>1.7728009229464408E-4</v>
      </c>
    </row>
    <row r="23" spans="1:9" x14ac:dyDescent="0.3">
      <c r="A23" s="19" t="s">
        <v>29</v>
      </c>
      <c r="B23" s="20">
        <v>836803032</v>
      </c>
      <c r="C23" s="20">
        <v>983915409.85664999</v>
      </c>
      <c r="D23" s="20">
        <v>947263006.72395003</v>
      </c>
      <c r="E23" s="20">
        <v>1002691883.0465999</v>
      </c>
      <c r="F23" s="20">
        <v>1055653508.75385</v>
      </c>
      <c r="G23" s="20">
        <v>136032376.68134999</v>
      </c>
      <c r="H23" s="20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363E-66E5-431F-AF48-E5A88AFCC322}">
  <dimension ref="A1:C40"/>
  <sheetViews>
    <sheetView workbookViewId="0">
      <selection activeCell="C1" sqref="C1"/>
    </sheetView>
  </sheetViews>
  <sheetFormatPr defaultRowHeight="14.4" x14ac:dyDescent="0.3"/>
  <cols>
    <col min="1" max="1" width="23.6640625" bestFit="1" customWidth="1"/>
    <col min="2" max="2" width="32.77734375" bestFit="1" customWidth="1"/>
    <col min="3" max="3" width="12" bestFit="1" customWidth="1"/>
    <col min="4" max="4" width="7" bestFit="1" customWidth="1"/>
    <col min="5" max="5" width="8" bestFit="1" customWidth="1"/>
    <col min="6" max="6" width="7" bestFit="1" customWidth="1"/>
    <col min="7" max="8" width="10" bestFit="1" customWidth="1"/>
    <col min="9" max="10" width="8" bestFit="1" customWidth="1"/>
    <col min="11" max="11" width="10" bestFit="1" customWidth="1"/>
    <col min="12" max="12" width="8" bestFit="1" customWidth="1"/>
    <col min="13" max="13" width="10" bestFit="1" customWidth="1"/>
    <col min="14" max="14" width="8" bestFit="1" customWidth="1"/>
    <col min="15" max="16" width="11" bestFit="1" customWidth="1"/>
    <col min="17" max="17" width="12" bestFit="1" customWidth="1"/>
    <col min="18" max="18" width="11" bestFit="1" customWidth="1"/>
    <col min="19" max="19" width="12" bestFit="1" customWidth="1"/>
    <col min="20" max="20" width="10" bestFit="1" customWidth="1"/>
    <col min="21" max="21" width="11.109375" bestFit="1" customWidth="1"/>
    <col min="22" max="22" width="17.109375" bestFit="1" customWidth="1"/>
    <col min="23" max="23" width="19.5546875" bestFit="1" customWidth="1"/>
    <col min="24" max="24" width="9.6640625" bestFit="1" customWidth="1"/>
    <col min="25" max="25" width="12" bestFit="1" customWidth="1"/>
    <col min="26" max="26" width="23.6640625" bestFit="1" customWidth="1"/>
    <col min="27" max="27" width="26.109375" bestFit="1" customWidth="1"/>
    <col min="28" max="28" width="20.77734375" bestFit="1" customWidth="1"/>
    <col min="29" max="29" width="23.21875" bestFit="1" customWidth="1"/>
    <col min="30" max="30" width="10.77734375" bestFit="1" customWidth="1"/>
    <col min="31" max="31" width="13.21875" bestFit="1" customWidth="1"/>
    <col min="32" max="32" width="8.44140625" bestFit="1" customWidth="1"/>
    <col min="33" max="33" width="10.77734375" bestFit="1" customWidth="1"/>
    <col min="34" max="34" width="10.109375" bestFit="1" customWidth="1"/>
    <col min="35" max="35" width="12.44140625" bestFit="1" customWidth="1"/>
    <col min="36" max="36" width="7" bestFit="1" customWidth="1"/>
    <col min="37" max="37" width="8.77734375" bestFit="1" customWidth="1"/>
    <col min="38" max="38" width="12" bestFit="1" customWidth="1"/>
  </cols>
  <sheetData>
    <row r="1" spans="1:3" ht="82.8" customHeight="1" x14ac:dyDescent="0.3">
      <c r="A1" s="18" t="s">
        <v>27</v>
      </c>
      <c r="B1" s="19">
        <v>23</v>
      </c>
      <c r="C1" s="24" t="s">
        <v>33</v>
      </c>
    </row>
    <row r="3" spans="1:3" x14ac:dyDescent="0.3">
      <c r="A3" s="18" t="s">
        <v>28</v>
      </c>
      <c r="B3" t="s">
        <v>31</v>
      </c>
    </row>
    <row r="4" spans="1:3" x14ac:dyDescent="0.3">
      <c r="A4" s="19" t="s">
        <v>16</v>
      </c>
      <c r="B4" s="20">
        <v>5800290</v>
      </c>
    </row>
    <row r="5" spans="1:3" x14ac:dyDescent="0.3">
      <c r="A5" s="21">
        <v>37</v>
      </c>
      <c r="B5" s="20">
        <v>5800290</v>
      </c>
      <c r="C5">
        <f>GETPIVOTDATA("Товарооборот, руб",$A$3,"Территория","Волгоград","Количество складов",37)/A5</f>
        <v>156764.59459459459</v>
      </c>
    </row>
    <row r="6" spans="1:3" x14ac:dyDescent="0.3">
      <c r="A6" s="19" t="s">
        <v>11</v>
      </c>
      <c r="B6" s="20">
        <v>6829921.5</v>
      </c>
    </row>
    <row r="7" spans="1:3" x14ac:dyDescent="0.3">
      <c r="A7" s="21">
        <v>31</v>
      </c>
      <c r="B7" s="20">
        <v>6829921.5</v>
      </c>
      <c r="C7">
        <f>GETPIVOTDATA("Товарооборот, руб",$A$3,"Территория","Екатеринбург","Количество складов",31)/A7</f>
        <v>220320.04838709679</v>
      </c>
    </row>
    <row r="8" spans="1:3" x14ac:dyDescent="0.3">
      <c r="A8" s="19" t="s">
        <v>17</v>
      </c>
      <c r="B8" s="20">
        <v>3865251</v>
      </c>
    </row>
    <row r="9" spans="1:3" x14ac:dyDescent="0.3">
      <c r="A9" s="21">
        <v>23</v>
      </c>
      <c r="B9" s="20">
        <v>3865251</v>
      </c>
      <c r="C9">
        <f>GETPIVOTDATA("Товарооборот, руб",$A$3,"Территория","Казань","Количество складов",23)/A9</f>
        <v>168054.39130434784</v>
      </c>
    </row>
    <row r="10" spans="1:3" x14ac:dyDescent="0.3">
      <c r="A10" s="19" t="s">
        <v>10</v>
      </c>
      <c r="B10" s="20">
        <v>2945035.5</v>
      </c>
    </row>
    <row r="11" spans="1:3" x14ac:dyDescent="0.3">
      <c r="A11" s="21">
        <v>21</v>
      </c>
      <c r="B11" s="20">
        <v>2945035.5</v>
      </c>
      <c r="C11">
        <f>GETPIVOTDATA("Товарооборот, руб",$A$3,"Территория","Кемерово","Количество складов",21)/A11</f>
        <v>140239.78571428571</v>
      </c>
    </row>
    <row r="12" spans="1:3" x14ac:dyDescent="0.3">
      <c r="A12" s="19" t="s">
        <v>20</v>
      </c>
      <c r="B12" s="20">
        <v>2538967.5</v>
      </c>
    </row>
    <row r="13" spans="1:3" x14ac:dyDescent="0.3">
      <c r="A13" s="21">
        <v>21</v>
      </c>
      <c r="B13" s="20">
        <v>2538967.5</v>
      </c>
      <c r="C13">
        <f>GETPIVOTDATA("Товарооборот, руб",$A$3,"Территория","Краснодар","Количество складов",21)/A13</f>
        <v>120903.21428571429</v>
      </c>
    </row>
    <row r="14" spans="1:3" x14ac:dyDescent="0.3">
      <c r="A14" s="19" t="s">
        <v>22</v>
      </c>
      <c r="B14" s="20">
        <v>18914194.5</v>
      </c>
    </row>
    <row r="15" spans="1:3" x14ac:dyDescent="0.3">
      <c r="A15" s="21">
        <v>54</v>
      </c>
      <c r="B15" s="20">
        <v>18914194.5</v>
      </c>
      <c r="C15" s="26">
        <f>GETPIVOTDATA("Товарооборот, руб",$A$3,"Территория","Москва Восток","Количество складов",54)/A15</f>
        <v>350262.86111111112</v>
      </c>
    </row>
    <row r="16" spans="1:3" x14ac:dyDescent="0.3">
      <c r="A16" s="19" t="s">
        <v>21</v>
      </c>
      <c r="B16" s="20">
        <v>19465372.5</v>
      </c>
    </row>
    <row r="17" spans="1:3" x14ac:dyDescent="0.3">
      <c r="A17" s="21">
        <v>59</v>
      </c>
      <c r="B17" s="20">
        <v>19465372.5</v>
      </c>
      <c r="C17" s="26">
        <f>GETPIVOTDATA("Товарооборот, руб",$A$3,"Территория","Москва Запад","Количество складов",59)/A17</f>
        <v>329921.56779661018</v>
      </c>
    </row>
    <row r="18" spans="1:3" x14ac:dyDescent="0.3">
      <c r="A18" s="19" t="s">
        <v>13</v>
      </c>
      <c r="B18" s="20">
        <v>3013512</v>
      </c>
    </row>
    <row r="19" spans="1:3" x14ac:dyDescent="0.3">
      <c r="A19" s="21">
        <v>20</v>
      </c>
      <c r="B19" s="20">
        <v>3013512</v>
      </c>
      <c r="C19">
        <f>GETPIVOTDATA("Товарооборот, руб",$A$3,"Территория","Нижний Новгород","Количество складов",20)/A19</f>
        <v>150675.6</v>
      </c>
    </row>
    <row r="20" spans="1:3" x14ac:dyDescent="0.3">
      <c r="A20" s="19" t="s">
        <v>23</v>
      </c>
      <c r="B20" s="20">
        <v>1293219</v>
      </c>
    </row>
    <row r="21" spans="1:3" x14ac:dyDescent="0.3">
      <c r="A21" s="21">
        <v>18</v>
      </c>
      <c r="B21" s="20">
        <v>1293219</v>
      </c>
      <c r="C21">
        <f>GETPIVOTDATA("Товарооборот, руб",$A$3,"Территория","Новосибирск","Количество складов",18)/A21</f>
        <v>71845.5</v>
      </c>
    </row>
    <row r="22" spans="1:3" x14ac:dyDescent="0.3">
      <c r="A22" s="19" t="s">
        <v>18</v>
      </c>
      <c r="B22" s="20">
        <v>1526608.5</v>
      </c>
    </row>
    <row r="23" spans="1:3" x14ac:dyDescent="0.3">
      <c r="A23" s="21">
        <v>17</v>
      </c>
      <c r="B23" s="20">
        <v>1526608.5</v>
      </c>
      <c r="C23">
        <f>GETPIVOTDATA("Товарооборот, руб",$A$3,"Территория","Пермь","Количество складов",17)/A23</f>
        <v>89800.5</v>
      </c>
    </row>
    <row r="24" spans="1:3" x14ac:dyDescent="0.3">
      <c r="A24" s="19" t="s">
        <v>19</v>
      </c>
      <c r="B24" s="20">
        <v>1565632.5</v>
      </c>
    </row>
    <row r="25" spans="1:3" x14ac:dyDescent="0.3">
      <c r="A25" s="21">
        <v>16</v>
      </c>
      <c r="B25" s="20">
        <v>1565632.5</v>
      </c>
      <c r="C25">
        <f>GETPIVOTDATA("Товарооборот, руб",$A$3,"Территория","Ростов-на-Дону","Количество складов",16)/A25</f>
        <v>97852.03125</v>
      </c>
    </row>
    <row r="26" spans="1:3" x14ac:dyDescent="0.3">
      <c r="A26" s="19" t="s">
        <v>9</v>
      </c>
      <c r="B26" s="20">
        <v>636345</v>
      </c>
    </row>
    <row r="27" spans="1:3" x14ac:dyDescent="0.3">
      <c r="A27" s="21">
        <v>15</v>
      </c>
      <c r="B27" s="20">
        <v>636345</v>
      </c>
      <c r="C27">
        <f>GETPIVOTDATA("Товарооборот, руб",$A$3,"Территория","Самара","Количество складов",15)/A27</f>
        <v>42423</v>
      </c>
    </row>
    <row r="28" spans="1:3" x14ac:dyDescent="0.3">
      <c r="A28" s="19" t="s">
        <v>15</v>
      </c>
      <c r="B28" s="20">
        <v>37257840.18135</v>
      </c>
    </row>
    <row r="29" spans="1:3" x14ac:dyDescent="0.3">
      <c r="A29" s="21">
        <v>123</v>
      </c>
      <c r="B29" s="20">
        <v>37257840.18135</v>
      </c>
      <c r="C29" s="26">
        <f>GETPIVOTDATA("Товарооборот, руб",$A$3,"Территория","Санкт-Петербург Север","Количество складов",123)/A29</f>
        <v>302909.26976707316</v>
      </c>
    </row>
    <row r="30" spans="1:3" x14ac:dyDescent="0.3">
      <c r="A30" s="19" t="s">
        <v>14</v>
      </c>
      <c r="B30" s="20">
        <v>27770092.5</v>
      </c>
    </row>
    <row r="31" spans="1:3" x14ac:dyDescent="0.3">
      <c r="A31" s="21">
        <v>128</v>
      </c>
      <c r="B31" s="20">
        <v>27770092.5</v>
      </c>
      <c r="C31">
        <f>GETPIVOTDATA("Товарооборот, руб",$A$3,"Территория","Санкт-Петербург Юг","Количество складов",128)/A31</f>
        <v>216953.84765625</v>
      </c>
    </row>
    <row r="32" spans="1:3" x14ac:dyDescent="0.3">
      <c r="A32" s="19" t="s">
        <v>12</v>
      </c>
      <c r="B32" s="20">
        <v>1007742</v>
      </c>
    </row>
    <row r="33" spans="1:3" x14ac:dyDescent="0.3">
      <c r="A33" s="21">
        <v>10</v>
      </c>
      <c r="B33" s="20">
        <v>1007742</v>
      </c>
      <c r="C33">
        <f>GETPIVOTDATA("Товарооборот, руб",$A$3,"Территория","Тольятти","Количество складов",10)/A33</f>
        <v>100774.2</v>
      </c>
    </row>
    <row r="34" spans="1:3" x14ac:dyDescent="0.3">
      <c r="A34" s="19" t="s">
        <v>25</v>
      </c>
      <c r="B34" s="20">
        <v>389013</v>
      </c>
    </row>
    <row r="35" spans="1:3" x14ac:dyDescent="0.3">
      <c r="A35" s="21">
        <v>9</v>
      </c>
      <c r="B35" s="20">
        <v>389013</v>
      </c>
      <c r="C35">
        <f>GETPIVOTDATA("Товарооборот, руб",$A$3,"Территория","Томск","Количество складов",9)/A35</f>
        <v>43223.666666666664</v>
      </c>
    </row>
    <row r="36" spans="1:3" x14ac:dyDescent="0.3">
      <c r="A36" s="19" t="s">
        <v>24</v>
      </c>
      <c r="B36" s="20">
        <v>802447.5</v>
      </c>
    </row>
    <row r="37" spans="1:3" x14ac:dyDescent="0.3">
      <c r="A37" s="21">
        <v>7</v>
      </c>
      <c r="B37" s="20">
        <v>802447.5</v>
      </c>
      <c r="C37">
        <f>GETPIVOTDATA("Товарооборот, руб",$A$3,"Территория","Тюмень","Количество складов",7)/A37</f>
        <v>114635.35714285714</v>
      </c>
    </row>
    <row r="38" spans="1:3" x14ac:dyDescent="0.3">
      <c r="A38" s="19" t="s">
        <v>26</v>
      </c>
      <c r="B38" s="20">
        <v>410892</v>
      </c>
    </row>
    <row r="39" spans="1:3" x14ac:dyDescent="0.3">
      <c r="A39" s="21">
        <v>6</v>
      </c>
      <c r="B39" s="20">
        <v>410892</v>
      </c>
      <c r="C39">
        <f>GETPIVOTDATA("Товарооборот, руб",$A$3,"Территория","Уфа","Количество складов",6)/A39</f>
        <v>68482</v>
      </c>
    </row>
    <row r="40" spans="1:3" x14ac:dyDescent="0.3">
      <c r="A40" s="19" t="s">
        <v>29</v>
      </c>
      <c r="B40" s="20">
        <v>136032376.68134999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F4A-5AC1-4E3A-9F4B-C70C932C0014}">
  <dimension ref="A1:E20"/>
  <sheetViews>
    <sheetView workbookViewId="0">
      <selection activeCell="E2" sqref="E2"/>
    </sheetView>
  </sheetViews>
  <sheetFormatPr defaultRowHeight="14.4" x14ac:dyDescent="0.3"/>
  <cols>
    <col min="1" max="1" width="21" bestFit="1" customWidth="1"/>
    <col min="2" max="2" width="31.5546875" bestFit="1" customWidth="1"/>
    <col min="3" max="3" width="43" bestFit="1" customWidth="1"/>
    <col min="5" max="5" width="11.33203125" bestFit="1" customWidth="1"/>
  </cols>
  <sheetData>
    <row r="1" spans="1:5" x14ac:dyDescent="0.3">
      <c r="A1" t="s">
        <v>1</v>
      </c>
      <c r="B1" t="s">
        <v>31</v>
      </c>
      <c r="C1" t="s">
        <v>35</v>
      </c>
      <c r="D1" s="26" t="s">
        <v>37</v>
      </c>
      <c r="E1" s="26" t="s">
        <v>36</v>
      </c>
    </row>
    <row r="2" spans="1:5" x14ac:dyDescent="0.3">
      <c r="A2" t="s">
        <v>16</v>
      </c>
      <c r="B2">
        <v>218000127</v>
      </c>
      <c r="C2">
        <v>171613702.28799996</v>
      </c>
      <c r="D2" s="22">
        <f>(B2-C2)/C2</f>
        <v>0.27029557718039859</v>
      </c>
      <c r="E2" s="22">
        <f>(B2-C2)/B2</f>
        <v>0.21278164077399847</v>
      </c>
    </row>
    <row r="3" spans="1:5" x14ac:dyDescent="0.3">
      <c r="A3" t="s">
        <v>11</v>
      </c>
      <c r="B3">
        <v>243409003.5</v>
      </c>
      <c r="C3">
        <v>187533855.23300001</v>
      </c>
      <c r="D3" s="22">
        <f t="shared" ref="D3:D20" si="0">(B3-C3)/C3</f>
        <v>0.29794699307801431</v>
      </c>
      <c r="E3" s="22">
        <f t="shared" ref="E3:E20" si="1">(B3-C3)/B3</f>
        <v>0.22955251228823173</v>
      </c>
    </row>
    <row r="4" spans="1:5" x14ac:dyDescent="0.3">
      <c r="A4" t="s">
        <v>17</v>
      </c>
      <c r="B4">
        <v>120582837</v>
      </c>
      <c r="C4">
        <v>94617134.599999979</v>
      </c>
      <c r="D4" s="22">
        <f t="shared" si="0"/>
        <v>0.27442917722854004</v>
      </c>
      <c r="E4" s="22">
        <f t="shared" si="1"/>
        <v>0.21533497673470745</v>
      </c>
    </row>
    <row r="5" spans="1:5" x14ac:dyDescent="0.3">
      <c r="A5" t="s">
        <v>10</v>
      </c>
      <c r="B5">
        <v>101673535.5</v>
      </c>
      <c r="C5">
        <v>81626883.630000025</v>
      </c>
      <c r="D5" s="22">
        <f t="shared" si="0"/>
        <v>0.24558884252972146</v>
      </c>
      <c r="E5" s="22">
        <f t="shared" si="1"/>
        <v>0.19716686128220628</v>
      </c>
    </row>
    <row r="6" spans="1:5" x14ac:dyDescent="0.3">
      <c r="A6" t="s">
        <v>20</v>
      </c>
      <c r="B6">
        <v>85862581.5</v>
      </c>
      <c r="C6">
        <v>68357100.844000012</v>
      </c>
      <c r="D6" s="22">
        <f t="shared" si="0"/>
        <v>0.25608869363769277</v>
      </c>
      <c r="E6" s="22">
        <f t="shared" si="1"/>
        <v>0.20387787497397791</v>
      </c>
    </row>
    <row r="7" spans="1:5" x14ac:dyDescent="0.3">
      <c r="A7" t="s">
        <v>22</v>
      </c>
      <c r="B7">
        <v>738124428</v>
      </c>
      <c r="C7">
        <v>542917418.37600005</v>
      </c>
      <c r="D7" s="22">
        <f t="shared" si="0"/>
        <v>0.35955193739761065</v>
      </c>
      <c r="E7" s="22">
        <f t="shared" si="1"/>
        <v>0.2644635541367017</v>
      </c>
    </row>
    <row r="8" spans="1:5" x14ac:dyDescent="0.3">
      <c r="A8" t="s">
        <v>21</v>
      </c>
      <c r="B8">
        <v>774146953.5</v>
      </c>
      <c r="C8">
        <v>568254022.97800016</v>
      </c>
      <c r="D8" s="22">
        <f t="shared" si="0"/>
        <v>0.36232551323261103</v>
      </c>
      <c r="E8" s="22">
        <f t="shared" si="1"/>
        <v>0.26596104213952687</v>
      </c>
    </row>
    <row r="9" spans="1:5" x14ac:dyDescent="0.3">
      <c r="A9" t="s">
        <v>13</v>
      </c>
      <c r="B9">
        <v>95592298.5</v>
      </c>
      <c r="C9">
        <v>76754011.381999984</v>
      </c>
      <c r="D9" s="22">
        <f t="shared" si="0"/>
        <v>0.24543716711095426</v>
      </c>
      <c r="E9" s="22">
        <f t="shared" si="1"/>
        <v>0.19706908834292772</v>
      </c>
    </row>
    <row r="10" spans="1:5" x14ac:dyDescent="0.3">
      <c r="A10" t="s">
        <v>23</v>
      </c>
      <c r="B10">
        <v>41034630</v>
      </c>
      <c r="C10">
        <v>34112368.980000004</v>
      </c>
      <c r="D10" s="22">
        <f t="shared" si="0"/>
        <v>0.20292525048783625</v>
      </c>
      <c r="E10" s="22">
        <f t="shared" si="1"/>
        <v>0.16869315063886273</v>
      </c>
    </row>
    <row r="11" spans="1:5" x14ac:dyDescent="0.3">
      <c r="A11" t="s">
        <v>18</v>
      </c>
      <c r="B11">
        <v>48803040</v>
      </c>
      <c r="C11">
        <v>39400800.924000017</v>
      </c>
      <c r="D11" s="22">
        <f t="shared" si="0"/>
        <v>0.23863065865427224</v>
      </c>
      <c r="E11" s="22">
        <f t="shared" si="1"/>
        <v>0.19265683195145186</v>
      </c>
    </row>
    <row r="12" spans="1:5" x14ac:dyDescent="0.3">
      <c r="A12" t="s">
        <v>19</v>
      </c>
      <c r="B12">
        <v>34816548</v>
      </c>
      <c r="C12">
        <v>28773952.870999999</v>
      </c>
      <c r="D12" s="22">
        <f t="shared" si="0"/>
        <v>0.21000225989422769</v>
      </c>
      <c r="E12" s="22">
        <f t="shared" si="1"/>
        <v>0.17355526254354683</v>
      </c>
    </row>
    <row r="13" spans="1:5" x14ac:dyDescent="0.3">
      <c r="A13" t="s">
        <v>9</v>
      </c>
      <c r="B13">
        <v>3342598.5</v>
      </c>
      <c r="C13">
        <v>3065993.1290000002</v>
      </c>
      <c r="D13" s="22">
        <f t="shared" si="0"/>
        <v>9.0217218161286944E-2</v>
      </c>
      <c r="E13" s="22">
        <f t="shared" si="1"/>
        <v>8.2751599092741712E-2</v>
      </c>
    </row>
    <row r="14" spans="1:5" x14ac:dyDescent="0.3">
      <c r="A14" t="s">
        <v>15</v>
      </c>
      <c r="B14">
        <v>1380723900.7513499</v>
      </c>
      <c r="C14">
        <v>1009703176.7549998</v>
      </c>
      <c r="D14" s="22">
        <f t="shared" si="0"/>
        <v>0.36745524084488129</v>
      </c>
      <c r="E14" s="22">
        <f t="shared" si="1"/>
        <v>0.26871463859968775</v>
      </c>
    </row>
    <row r="15" spans="1:5" x14ac:dyDescent="0.3">
      <c r="A15" t="s">
        <v>14</v>
      </c>
      <c r="B15">
        <v>1035612381.8110501</v>
      </c>
      <c r="C15">
        <v>762227039.25400007</v>
      </c>
      <c r="D15" s="22">
        <f t="shared" si="0"/>
        <v>0.35866655009328352</v>
      </c>
      <c r="E15" s="22">
        <f t="shared" si="1"/>
        <v>0.26398423518166259</v>
      </c>
    </row>
    <row r="16" spans="1:5" x14ac:dyDescent="0.3">
      <c r="A16" t="s">
        <v>12</v>
      </c>
      <c r="B16">
        <v>33207564</v>
      </c>
      <c r="C16">
        <v>29252676.033</v>
      </c>
      <c r="D16" s="22">
        <f t="shared" si="0"/>
        <v>0.1351974760373541</v>
      </c>
      <c r="E16" s="22">
        <f t="shared" si="1"/>
        <v>0.11909599773714206</v>
      </c>
    </row>
    <row r="17" spans="1:5" x14ac:dyDescent="0.3">
      <c r="A17" t="s">
        <v>25</v>
      </c>
      <c r="B17">
        <v>882906</v>
      </c>
      <c r="C17">
        <v>817115.69299999985</v>
      </c>
      <c r="D17" s="22">
        <f t="shared" si="0"/>
        <v>8.0515290017811658E-2</v>
      </c>
      <c r="E17" s="22">
        <f t="shared" si="1"/>
        <v>7.4515641529222978E-2</v>
      </c>
    </row>
    <row r="18" spans="1:5" x14ac:dyDescent="0.3">
      <c r="A18" t="s">
        <v>24</v>
      </c>
      <c r="B18">
        <v>5664156</v>
      </c>
      <c r="C18">
        <v>4893466.7960000001</v>
      </c>
      <c r="D18" s="22">
        <f t="shared" si="0"/>
        <v>0.1574934981943627</v>
      </c>
      <c r="E18" s="22">
        <f t="shared" si="1"/>
        <v>0.13606426164816079</v>
      </c>
    </row>
    <row r="19" spans="1:5" x14ac:dyDescent="0.3">
      <c r="A19" t="s">
        <v>26</v>
      </c>
      <c r="B19">
        <v>879727.5</v>
      </c>
      <c r="C19">
        <v>758654.93699999992</v>
      </c>
      <c r="D19" s="22">
        <f t="shared" si="0"/>
        <v>0.15958844673016356</v>
      </c>
      <c r="E19" s="22">
        <f t="shared" si="1"/>
        <v>0.13762507481009753</v>
      </c>
    </row>
    <row r="20" spans="1:5" x14ac:dyDescent="0.3">
      <c r="A20" t="s">
        <v>29</v>
      </c>
      <c r="B20">
        <v>4962359217.0623999</v>
      </c>
      <c r="C20">
        <v>3704679374.7029996</v>
      </c>
      <c r="D20" s="22">
        <f t="shared" si="0"/>
        <v>0.33948412673639999</v>
      </c>
      <c r="E20" s="22">
        <f t="shared" si="1"/>
        <v>0.25344393409389598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F61B-1354-4CBF-92D0-56172552B7C6}">
  <dimension ref="A1:D8"/>
  <sheetViews>
    <sheetView tabSelected="1" workbookViewId="0">
      <selection activeCell="D19" sqref="D19"/>
    </sheetView>
  </sheetViews>
  <sheetFormatPr defaultRowHeight="14.4" x14ac:dyDescent="0.3"/>
  <cols>
    <col min="1" max="1" width="14.5546875" bestFit="1" customWidth="1"/>
    <col min="2" max="2" width="31.5546875" bestFit="1" customWidth="1"/>
    <col min="3" max="3" width="43" bestFit="1" customWidth="1"/>
  </cols>
  <sheetData>
    <row r="1" spans="1:4" x14ac:dyDescent="0.3">
      <c r="A1" t="s">
        <v>27</v>
      </c>
      <c r="B1" t="s">
        <v>31</v>
      </c>
      <c r="C1" t="s">
        <v>35</v>
      </c>
      <c r="D1" t="s">
        <v>34</v>
      </c>
    </row>
    <row r="2" spans="1:4" x14ac:dyDescent="0.3">
      <c r="A2">
        <v>18</v>
      </c>
      <c r="B2">
        <v>836803032</v>
      </c>
      <c r="C2">
        <v>618949694.82600009</v>
      </c>
      <c r="D2" s="22">
        <f>(B2-C2)/B2</f>
        <v>0.26034004280950063</v>
      </c>
    </row>
    <row r="3" spans="1:4" x14ac:dyDescent="0.3">
      <c r="A3">
        <v>19</v>
      </c>
      <c r="B3">
        <v>983915409.85664999</v>
      </c>
      <c r="C3">
        <v>725620444.19700015</v>
      </c>
      <c r="D3" s="22">
        <f t="shared" ref="D3:D8" si="0">(B3-C3)/B3</f>
        <v>0.26251745126878512</v>
      </c>
    </row>
    <row r="4" spans="1:4" x14ac:dyDescent="0.3">
      <c r="A4">
        <v>20</v>
      </c>
      <c r="B4">
        <v>947263006.72395003</v>
      </c>
      <c r="C4">
        <v>701776524.47599959</v>
      </c>
      <c r="D4" s="22">
        <f t="shared" si="0"/>
        <v>0.25915345633199605</v>
      </c>
    </row>
    <row r="5" spans="1:4" x14ac:dyDescent="0.3">
      <c r="A5">
        <v>21</v>
      </c>
      <c r="B5">
        <v>1002691883.0466</v>
      </c>
      <c r="C5">
        <v>759252726.7510004</v>
      </c>
      <c r="D5" s="22">
        <f t="shared" si="0"/>
        <v>0.2427856058392823</v>
      </c>
    </row>
    <row r="6" spans="1:4" x14ac:dyDescent="0.3">
      <c r="A6">
        <v>22</v>
      </c>
      <c r="B6">
        <v>1055653508.75385</v>
      </c>
      <c r="C6">
        <v>796860851.93699968</v>
      </c>
      <c r="D6" s="22">
        <f t="shared" si="0"/>
        <v>0.24514924136646221</v>
      </c>
    </row>
    <row r="7" spans="1:4" x14ac:dyDescent="0.3">
      <c r="A7">
        <v>23</v>
      </c>
      <c r="B7">
        <v>136032376.68134999</v>
      </c>
      <c r="C7">
        <v>102219132.51599999</v>
      </c>
      <c r="D7" s="22">
        <f t="shared" si="0"/>
        <v>0.24856762037287697</v>
      </c>
    </row>
    <row r="8" spans="1:4" x14ac:dyDescent="0.3">
      <c r="A8" t="s">
        <v>29</v>
      </c>
      <c r="B8">
        <v>4962359217.0623999</v>
      </c>
      <c r="C8">
        <v>3704679374.7029996</v>
      </c>
      <c r="D8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C13" sqref="A1:J505"/>
    </sheetView>
  </sheetViews>
  <sheetFormatPr defaultColWidth="14.44140625" defaultRowHeight="15" customHeight="1" x14ac:dyDescent="0.3"/>
  <cols>
    <col min="1" max="1" width="10.44140625" customWidth="1"/>
    <col min="2" max="9" width="22" customWidth="1"/>
    <col min="10" max="24" width="8.6640625" customWidth="1"/>
  </cols>
  <sheetData>
    <row r="1" spans="1:24" ht="30.6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7" t="s">
        <v>27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4.25" customHeight="1" x14ac:dyDescent="0.3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VLOOKUP(L2,Лист2!A:F,4,0)</f>
        <v>15</v>
      </c>
      <c r="H2">
        <f>VLOOKUP(L2,Лист2!A:G,5,0)</f>
        <v>441</v>
      </c>
      <c r="I2">
        <f>VLOOKUP(L2,Лист2!A:H,6,0)</f>
        <v>368</v>
      </c>
      <c r="J2">
        <f>_xlfn.ISOWEEKNUM(A2)</f>
        <v>22</v>
      </c>
      <c r="L2" t="str">
        <f t="shared" ref="L2:L65" si="0">CONCATENATE(A2,B2)</f>
        <v>43982Самара</v>
      </c>
    </row>
    <row r="3" spans="1:24" ht="14.25" customHeight="1" x14ac:dyDescent="0.3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112379.2654</v>
      </c>
      <c r="G3">
        <f>VLOOKUP(L3,Лист2!A:F,4,0)</f>
        <v>15</v>
      </c>
      <c r="H3">
        <f>VLOOKUP(L3,Лист2!A:G,5,0)</f>
        <v>490</v>
      </c>
      <c r="I3">
        <f>VLOOKUP(L3,Лист2!A:H,6,0)</f>
        <v>409</v>
      </c>
      <c r="J3">
        <f t="shared" ref="J3:J66" si="1">_xlfn.ISOWEEKNUM(A3)</f>
        <v>22</v>
      </c>
      <c r="L3" t="str">
        <f t="shared" si="0"/>
        <v>43981Самара</v>
      </c>
    </row>
    <row r="4" spans="1:24" ht="14.25" customHeight="1" x14ac:dyDescent="0.3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61475.592307692314</v>
      </c>
      <c r="G4">
        <f>VLOOKUP(L4,Лист2!A:F,4,0)</f>
        <v>15</v>
      </c>
      <c r="H4">
        <f>VLOOKUP(L4,Лист2!A:G,5,0)</f>
        <v>464</v>
      </c>
      <c r="I4">
        <f>VLOOKUP(L4,Лист2!A:H,6,0)</f>
        <v>390</v>
      </c>
      <c r="J4">
        <f t="shared" si="1"/>
        <v>22</v>
      </c>
      <c r="L4" t="str">
        <f t="shared" si="0"/>
        <v>43979Самара</v>
      </c>
    </row>
    <row r="5" spans="1:24" ht="14.25" customHeight="1" x14ac:dyDescent="0.3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VLOOKUP(L5,Лист2!A:F,4,0)</f>
        <v>21</v>
      </c>
      <c r="H5">
        <f>VLOOKUP(L5,Лист2!A:G,5,0)</f>
        <v>2145</v>
      </c>
      <c r="I5">
        <f>VLOOKUP(L5,Лист2!A:H,6,0)</f>
        <v>1947</v>
      </c>
      <c r="J5">
        <f t="shared" si="1"/>
        <v>20</v>
      </c>
      <c r="L5" t="str">
        <f t="shared" si="0"/>
        <v>43967Кемерово</v>
      </c>
    </row>
    <row r="6" spans="1:24" ht="14.25" customHeight="1" x14ac:dyDescent="0.3">
      <c r="A6" s="6">
        <v>43970</v>
      </c>
      <c r="B6" s="7" t="s">
        <v>10</v>
      </c>
      <c r="C6" s="7">
        <v>31842</v>
      </c>
      <c r="D6" s="7">
        <v>2771116.5</v>
      </c>
      <c r="E6" s="7">
        <v>2269371.446</v>
      </c>
      <c r="F6" s="8">
        <v>328803.84615384613</v>
      </c>
      <c r="G6">
        <f>VLOOKUP(L6,Лист2!A:F,4,0)</f>
        <v>21</v>
      </c>
      <c r="H6">
        <f>VLOOKUP(L6,Лист2!A:G,5,0)</f>
        <v>1860</v>
      </c>
      <c r="I6">
        <f>VLOOKUP(L6,Лист2!A:H,6,0)</f>
        <v>1704</v>
      </c>
      <c r="J6">
        <f t="shared" si="1"/>
        <v>21</v>
      </c>
      <c r="L6" t="str">
        <f t="shared" si="0"/>
        <v>43970Кемерово</v>
      </c>
    </row>
    <row r="7" spans="1:24" ht="14.25" customHeight="1" x14ac:dyDescent="0.3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246817.75113846149</v>
      </c>
      <c r="G7">
        <f>VLOOKUP(L7,Лист2!A:F,4,0)</f>
        <v>21</v>
      </c>
      <c r="H7">
        <f>VLOOKUP(L7,Лист2!A:G,5,0)</f>
        <v>1874</v>
      </c>
      <c r="I7">
        <f>VLOOKUP(L7,Лист2!A:H,6,0)</f>
        <v>1705</v>
      </c>
      <c r="J7">
        <f t="shared" si="1"/>
        <v>20</v>
      </c>
      <c r="L7" t="str">
        <f t="shared" si="0"/>
        <v>43968Кемерово</v>
      </c>
    </row>
    <row r="8" spans="1:24" ht="14.25" customHeight="1" x14ac:dyDescent="0.3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VLOOKUP(L8,Лист2!A:F,4,0)</f>
        <v>21</v>
      </c>
      <c r="H8">
        <f>VLOOKUP(L8,Лист2!A:G,5,0)</f>
        <v>1735</v>
      </c>
      <c r="I8">
        <f>VLOOKUP(L8,Лист2!A:H,6,0)</f>
        <v>1568</v>
      </c>
      <c r="J8">
        <f t="shared" si="1"/>
        <v>19</v>
      </c>
      <c r="L8" t="str">
        <f t="shared" si="0"/>
        <v>43960Кемерово</v>
      </c>
    </row>
    <row r="9" spans="1:24" ht="14.25" customHeight="1" x14ac:dyDescent="0.3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VLOOKUP(L9,Лист2!A:F,4,0)</f>
        <v>20</v>
      </c>
      <c r="H9">
        <f>VLOOKUP(L9,Лист2!A:G,5,0)</f>
        <v>1519</v>
      </c>
      <c r="I9">
        <f>VLOOKUP(L9,Лист2!A:H,6,0)</f>
        <v>1372</v>
      </c>
      <c r="J9">
        <f t="shared" si="1"/>
        <v>19</v>
      </c>
      <c r="L9" t="str">
        <f t="shared" si="0"/>
        <v>43955Кемерово</v>
      </c>
    </row>
    <row r="10" spans="1:24" ht="14.25" customHeight="1" x14ac:dyDescent="0.3">
      <c r="A10" s="6">
        <v>43950</v>
      </c>
      <c r="B10" s="7" t="s">
        <v>10</v>
      </c>
      <c r="C10" s="7">
        <v>29319</v>
      </c>
      <c r="D10" s="7">
        <v>2623480.5</v>
      </c>
      <c r="E10" s="7">
        <v>2115481.9890000001</v>
      </c>
      <c r="F10" s="8">
        <v>139204.6</v>
      </c>
      <c r="G10">
        <f>VLOOKUP(L10,Лист2!A:F,4,0)</f>
        <v>18</v>
      </c>
      <c r="H10">
        <f>VLOOKUP(L10,Лист2!A:G,5,0)</f>
        <v>1684</v>
      </c>
      <c r="I10">
        <f>VLOOKUP(L10,Лист2!A:H,6,0)</f>
        <v>1528</v>
      </c>
      <c r="J10">
        <f t="shared" si="1"/>
        <v>18</v>
      </c>
      <c r="L10" t="str">
        <f t="shared" si="0"/>
        <v>43950Кемерово</v>
      </c>
    </row>
    <row r="11" spans="1:24" ht="14.25" customHeight="1" x14ac:dyDescent="0.3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185484.16923076901</v>
      </c>
      <c r="G11">
        <f>VLOOKUP(L11,Лист2!A:F,4,0)</f>
        <v>18</v>
      </c>
      <c r="H11">
        <f>VLOOKUP(L11,Лист2!A:G,5,0)</f>
        <v>1708</v>
      </c>
      <c r="I11">
        <f>VLOOKUP(L11,Лист2!A:H,6,0)</f>
        <v>1534</v>
      </c>
      <c r="J11">
        <f t="shared" si="1"/>
        <v>18</v>
      </c>
      <c r="L11" t="str">
        <f t="shared" si="0"/>
        <v>43953Кемерово</v>
      </c>
    </row>
    <row r="12" spans="1:24" ht="14.25" customHeight="1" x14ac:dyDescent="0.3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259067.63954615389</v>
      </c>
      <c r="G12">
        <f>VLOOKUP(L12,Лист2!A:F,4,0)</f>
        <v>20</v>
      </c>
      <c r="H12">
        <f>VLOOKUP(L12,Лист2!A:G,5,0)</f>
        <v>2044</v>
      </c>
      <c r="I12">
        <f>VLOOKUP(L12,Лист2!A:H,6,0)</f>
        <v>1863</v>
      </c>
      <c r="J12">
        <f t="shared" si="1"/>
        <v>22</v>
      </c>
      <c r="L12" t="str">
        <f t="shared" si="0"/>
        <v>43977Кемерово</v>
      </c>
    </row>
    <row r="13" spans="1:24" ht="14.25" customHeight="1" x14ac:dyDescent="0.3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VLOOKUP(L13,Лист2!A:F,4,0)</f>
        <v>18</v>
      </c>
      <c r="H13">
        <f>VLOOKUP(L13,Лист2!A:G,5,0)</f>
        <v>1826</v>
      </c>
      <c r="I13">
        <f>VLOOKUP(L13,Лист2!A:H,6,0)</f>
        <v>1633</v>
      </c>
      <c r="J13">
        <f t="shared" si="1"/>
        <v>18</v>
      </c>
      <c r="L13" t="str">
        <f t="shared" si="0"/>
        <v>43952Кемерово</v>
      </c>
    </row>
    <row r="14" spans="1:24" ht="14.25" customHeight="1" x14ac:dyDescent="0.3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2050101.9779999999</v>
      </c>
      <c r="F14" s="8">
        <v>309760.33573076921</v>
      </c>
      <c r="G14">
        <f>VLOOKUP(L14,Лист2!A:F,4,0)</f>
        <v>21</v>
      </c>
      <c r="H14">
        <f>VLOOKUP(L14,Лист2!A:G,5,0)</f>
        <v>1656</v>
      </c>
      <c r="I14">
        <f>VLOOKUP(L14,Лист2!A:H,6,0)</f>
        <v>1516</v>
      </c>
      <c r="J14">
        <f t="shared" si="1"/>
        <v>20</v>
      </c>
      <c r="L14" t="str">
        <f t="shared" si="0"/>
        <v>43963Кемерово</v>
      </c>
    </row>
    <row r="15" spans="1:24" ht="14.25" customHeight="1" x14ac:dyDescent="0.3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2257728.2140000002</v>
      </c>
      <c r="F15" s="11">
        <v>301623.79230769229</v>
      </c>
      <c r="G15">
        <f>VLOOKUP(L15,Лист2!A:F,4,0)</f>
        <v>21</v>
      </c>
      <c r="H15">
        <f>VLOOKUP(L15,Лист2!A:G,5,0)</f>
        <v>1787</v>
      </c>
      <c r="I15">
        <f>VLOOKUP(L15,Лист2!A:H,6,0)</f>
        <v>1626</v>
      </c>
      <c r="J15">
        <f t="shared" si="1"/>
        <v>21</v>
      </c>
      <c r="L15" t="str">
        <f t="shared" si="0"/>
        <v>43972Кемерово</v>
      </c>
    </row>
    <row r="16" spans="1:24" ht="14.25" customHeight="1" x14ac:dyDescent="0.3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VLOOKUP(L16,Лист2!A:F,4,0)</f>
        <v>21</v>
      </c>
      <c r="H16">
        <f>VLOOKUP(L16,Лист2!A:G,5,0)</f>
        <v>1921</v>
      </c>
      <c r="I16">
        <f>VLOOKUP(L16,Лист2!A:H,6,0)</f>
        <v>1767</v>
      </c>
      <c r="J16">
        <f t="shared" si="1"/>
        <v>21</v>
      </c>
      <c r="L16" t="str">
        <f t="shared" si="0"/>
        <v>43971Кемерово</v>
      </c>
    </row>
    <row r="17" spans="1:12" ht="14.25" customHeight="1" x14ac:dyDescent="0.3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287619.52953846147</v>
      </c>
      <c r="G17">
        <f>VLOOKUP(L17,Лист2!A:F,4,0)</f>
        <v>20</v>
      </c>
      <c r="H17">
        <f>VLOOKUP(L17,Лист2!A:G,5,0)</f>
        <v>1773</v>
      </c>
      <c r="I17">
        <f>VLOOKUP(L17,Лист2!A:H,6,0)</f>
        <v>1604</v>
      </c>
      <c r="J17">
        <f t="shared" si="1"/>
        <v>19</v>
      </c>
      <c r="L17" t="str">
        <f t="shared" si="0"/>
        <v>43956Кемерово</v>
      </c>
    </row>
    <row r="18" spans="1:12" ht="14.25" customHeight="1" x14ac:dyDescent="0.3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</v>
      </c>
      <c r="F18" s="8">
        <v>149032.7917846154</v>
      </c>
      <c r="G18">
        <f>VLOOKUP(L18,Лист2!A:F,4,0)</f>
        <v>18</v>
      </c>
      <c r="H18">
        <f>VLOOKUP(L18,Лист2!A:G,5,0)</f>
        <v>1539</v>
      </c>
      <c r="I18">
        <f>VLOOKUP(L18,Лист2!A:H,6,0)</f>
        <v>1404</v>
      </c>
      <c r="J18">
        <f t="shared" si="1"/>
        <v>18</v>
      </c>
      <c r="L18" t="str">
        <f t="shared" si="0"/>
        <v>43949Кемерово</v>
      </c>
    </row>
    <row r="19" spans="1:12" ht="14.25" customHeight="1" x14ac:dyDescent="0.3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VLOOKUP(L19,Лист2!A:F,4,0)</f>
        <v>21</v>
      </c>
      <c r="H19">
        <f>VLOOKUP(L19,Лист2!A:G,5,0)</f>
        <v>1698</v>
      </c>
      <c r="I19">
        <f>VLOOKUP(L19,Лист2!A:H,6,0)</f>
        <v>1554</v>
      </c>
      <c r="J19">
        <f t="shared" si="1"/>
        <v>20</v>
      </c>
      <c r="L19" t="str">
        <f t="shared" si="0"/>
        <v>43964Кемерово</v>
      </c>
    </row>
    <row r="20" spans="1:12" ht="14.25" customHeight="1" x14ac:dyDescent="0.3">
      <c r="A20" s="6">
        <v>43954</v>
      </c>
      <c r="B20" s="7" t="s">
        <v>10</v>
      </c>
      <c r="C20" s="7">
        <v>26082</v>
      </c>
      <c r="D20" s="7">
        <v>2434914</v>
      </c>
      <c r="E20" s="7">
        <v>1925475.1140000001</v>
      </c>
      <c r="F20" s="8">
        <v>247646.60936153849</v>
      </c>
      <c r="G20">
        <f>VLOOKUP(L20,Лист2!A:F,4,0)</f>
        <v>20</v>
      </c>
      <c r="H20">
        <f>VLOOKUP(L20,Лист2!A:G,5,0)</f>
        <v>1520</v>
      </c>
      <c r="I20">
        <f>VLOOKUP(L20,Лист2!A:H,6,0)</f>
        <v>1373</v>
      </c>
      <c r="J20">
        <f t="shared" si="1"/>
        <v>18</v>
      </c>
      <c r="L20" t="str">
        <f t="shared" si="0"/>
        <v>43954Кемерово</v>
      </c>
    </row>
    <row r="21" spans="1:12" ht="14.25" customHeight="1" x14ac:dyDescent="0.3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2406562.0580000002</v>
      </c>
      <c r="F21" s="11">
        <v>306098.4769230769</v>
      </c>
      <c r="G21">
        <f>VLOOKUP(L21,Лист2!A:F,4,0)</f>
        <v>20</v>
      </c>
      <c r="H21">
        <f>VLOOKUP(L21,Лист2!A:G,5,0)</f>
        <v>1784</v>
      </c>
      <c r="I21">
        <f>VLOOKUP(L21,Лист2!A:H,6,0)</f>
        <v>1632</v>
      </c>
      <c r="J21">
        <f t="shared" si="1"/>
        <v>19</v>
      </c>
      <c r="L21" t="str">
        <f t="shared" si="0"/>
        <v>43957Кемерово</v>
      </c>
    </row>
    <row r="22" spans="1:12" ht="14.25" customHeight="1" x14ac:dyDescent="0.3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223670.01693846149</v>
      </c>
      <c r="G22">
        <f>VLOOKUP(L22,Лист2!A:F,4,0)</f>
        <v>21</v>
      </c>
      <c r="H22">
        <f>VLOOKUP(L22,Лист2!A:G,5,0)</f>
        <v>2340</v>
      </c>
      <c r="I22">
        <f>VLOOKUP(L22,Лист2!A:H,6,0)</f>
        <v>2146</v>
      </c>
      <c r="J22">
        <f t="shared" si="1"/>
        <v>21</v>
      </c>
      <c r="L22" t="str">
        <f t="shared" si="0"/>
        <v>43974Кемерово</v>
      </c>
    </row>
    <row r="23" spans="1:12" ht="14.25" customHeight="1" x14ac:dyDescent="0.3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2540760.0410000002</v>
      </c>
      <c r="F23" s="11">
        <v>351098.05384615378</v>
      </c>
      <c r="G23">
        <f>VLOOKUP(L23,Лист2!A:F,4,0)</f>
        <v>20</v>
      </c>
      <c r="H23">
        <f>VLOOKUP(L23,Лист2!A:G,5,0)</f>
        <v>2087</v>
      </c>
      <c r="I23">
        <f>VLOOKUP(L23,Лист2!A:H,6,0)</f>
        <v>1914</v>
      </c>
      <c r="J23">
        <f t="shared" si="1"/>
        <v>22</v>
      </c>
      <c r="L23" t="str">
        <f t="shared" si="0"/>
        <v>43976Кемерово</v>
      </c>
    </row>
    <row r="24" spans="1:12" ht="14.25" customHeight="1" x14ac:dyDescent="0.3">
      <c r="A24" s="6">
        <v>43951</v>
      </c>
      <c r="B24" s="7" t="s">
        <v>10</v>
      </c>
      <c r="C24" s="7">
        <v>30445.5</v>
      </c>
      <c r="D24" s="7">
        <v>2817196.5</v>
      </c>
      <c r="E24" s="7">
        <v>2244503.2000000002</v>
      </c>
      <c r="F24" s="8">
        <v>203231.46096923071</v>
      </c>
      <c r="G24">
        <f>VLOOKUP(L24,Лист2!A:F,4,0)</f>
        <v>19</v>
      </c>
      <c r="H24">
        <f>VLOOKUP(L24,Лист2!A:G,5,0)</f>
        <v>1712</v>
      </c>
      <c r="I24">
        <f>VLOOKUP(L24,Лист2!A:H,6,0)</f>
        <v>1552</v>
      </c>
      <c r="J24">
        <f t="shared" si="1"/>
        <v>18</v>
      </c>
      <c r="L24" t="str">
        <f t="shared" si="0"/>
        <v>43951Кемерово</v>
      </c>
    </row>
    <row r="25" spans="1:12" ht="14.25" customHeight="1" x14ac:dyDescent="0.3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VLOOKUP(L25,Лист2!A:F,4,0)</f>
        <v>21</v>
      </c>
      <c r="H25">
        <f>VLOOKUP(L25,Лист2!A:G,5,0)</f>
        <v>2016</v>
      </c>
      <c r="I25">
        <f>VLOOKUP(L25,Лист2!A:H,6,0)</f>
        <v>1846</v>
      </c>
      <c r="J25">
        <f t="shared" si="1"/>
        <v>19</v>
      </c>
      <c r="L25" t="str">
        <f t="shared" si="0"/>
        <v>43961Кемерово</v>
      </c>
    </row>
    <row r="26" spans="1:12" ht="14.25" customHeight="1" x14ac:dyDescent="0.3">
      <c r="A26" s="6">
        <v>43959</v>
      </c>
      <c r="B26" s="7" t="s">
        <v>10</v>
      </c>
      <c r="C26" s="7">
        <v>29409</v>
      </c>
      <c r="D26" s="7">
        <v>2645160</v>
      </c>
      <c r="E26" s="7">
        <v>2133443.3050000002</v>
      </c>
      <c r="F26" s="8">
        <v>355537.44449230772</v>
      </c>
      <c r="G26">
        <f>VLOOKUP(L26,Лист2!A:F,4,0)</f>
        <v>21</v>
      </c>
      <c r="H26">
        <f>VLOOKUP(L26,Лист2!A:G,5,0)</f>
        <v>1646</v>
      </c>
      <c r="I26">
        <f>VLOOKUP(L26,Лист2!A:H,6,0)</f>
        <v>1492</v>
      </c>
      <c r="J26">
        <f t="shared" si="1"/>
        <v>19</v>
      </c>
      <c r="L26" t="str">
        <f t="shared" si="0"/>
        <v>43959Кемерово</v>
      </c>
    </row>
    <row r="27" spans="1:12" ht="14.25" customHeight="1" x14ac:dyDescent="0.3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</v>
      </c>
      <c r="F27" s="11">
        <v>283287.86923076923</v>
      </c>
      <c r="G27">
        <f>VLOOKUP(L27,Лист2!A:F,4,0)</f>
        <v>21</v>
      </c>
      <c r="H27">
        <f>VLOOKUP(L27,Лист2!A:G,5,0)</f>
        <v>1542</v>
      </c>
      <c r="I27">
        <f>VLOOKUP(L27,Лист2!A:H,6,0)</f>
        <v>1405</v>
      </c>
      <c r="J27">
        <f t="shared" si="1"/>
        <v>19</v>
      </c>
      <c r="L27" t="str">
        <f t="shared" si="0"/>
        <v>43958Кемерово</v>
      </c>
    </row>
    <row r="28" spans="1:12" ht="14.25" customHeight="1" x14ac:dyDescent="0.3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282325.24615384621</v>
      </c>
      <c r="G28">
        <f>VLOOKUP(L28,Лист2!A:F,4,0)</f>
        <v>20</v>
      </c>
      <c r="H28">
        <f>VLOOKUP(L28,Лист2!A:G,5,0)</f>
        <v>1999</v>
      </c>
      <c r="I28">
        <f>VLOOKUP(L28,Лист2!A:H,6,0)</f>
        <v>1829</v>
      </c>
      <c r="J28">
        <f t="shared" si="1"/>
        <v>21</v>
      </c>
      <c r="L28" t="str">
        <f t="shared" si="0"/>
        <v>43975Кемерово</v>
      </c>
    </row>
    <row r="29" spans="1:12" ht="14.25" customHeight="1" x14ac:dyDescent="0.3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</v>
      </c>
      <c r="G29">
        <f>VLOOKUP(L29,Лист2!A:F,4,0)</f>
        <v>21</v>
      </c>
      <c r="H29">
        <f>VLOOKUP(L29,Лист2!A:G,5,0)</f>
        <v>2271</v>
      </c>
      <c r="I29">
        <f>VLOOKUP(L29,Лист2!A:H,6,0)</f>
        <v>2085</v>
      </c>
      <c r="J29">
        <f t="shared" si="1"/>
        <v>22</v>
      </c>
      <c r="L29" t="str">
        <f t="shared" si="0"/>
        <v>43982Кемерово</v>
      </c>
    </row>
    <row r="30" spans="1:12" ht="14.25" customHeight="1" x14ac:dyDescent="0.3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VLOOKUP(L30,Лист2!A:F,4,0)</f>
        <v>20</v>
      </c>
      <c r="H30">
        <f>VLOOKUP(L30,Лист2!A:G,5,0)</f>
        <v>2597</v>
      </c>
      <c r="I30">
        <f>VLOOKUP(L30,Лист2!A:H,6,0)</f>
        <v>2376</v>
      </c>
      <c r="J30">
        <f t="shared" si="1"/>
        <v>22</v>
      </c>
      <c r="L30" t="str">
        <f t="shared" si="0"/>
        <v>43981Кемерово</v>
      </c>
    </row>
    <row r="31" spans="1:12" ht="14.25" customHeight="1" x14ac:dyDescent="0.3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VLOOKUP(L31,Лист2!A:F,4,0)</f>
        <v>20</v>
      </c>
      <c r="H31">
        <f>VLOOKUP(L31,Лист2!A:G,5,0)</f>
        <v>1886</v>
      </c>
      <c r="I31">
        <f>VLOOKUP(L31,Лист2!A:H,6,0)</f>
        <v>1736</v>
      </c>
      <c r="J31">
        <f t="shared" si="1"/>
        <v>22</v>
      </c>
      <c r="L31" t="str">
        <f t="shared" si="0"/>
        <v>43979Кемерово</v>
      </c>
    </row>
    <row r="32" spans="1:12" ht="14.25" customHeight="1" x14ac:dyDescent="0.3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5779076.7979999986</v>
      </c>
      <c r="F32" s="8">
        <v>152384.93586153851</v>
      </c>
      <c r="G32">
        <f>VLOOKUP(L32,Лист2!A:F,4,0)</f>
        <v>31</v>
      </c>
      <c r="H32">
        <f>VLOOKUP(L32,Лист2!A:G,5,0)</f>
        <v>5593</v>
      </c>
      <c r="I32">
        <f>VLOOKUP(L32,Лист2!A:H,6,0)</f>
        <v>5177</v>
      </c>
      <c r="J32">
        <f t="shared" si="1"/>
        <v>20</v>
      </c>
      <c r="L32" t="str">
        <f t="shared" si="0"/>
        <v>43967Екатеринбург</v>
      </c>
    </row>
    <row r="33" spans="1:12" ht="14.25" customHeight="1" x14ac:dyDescent="0.3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5426339.5819999985</v>
      </c>
      <c r="F33" s="11">
        <v>195070.25003076921</v>
      </c>
      <c r="G33">
        <f>VLOOKUP(L33,Лист2!A:F,4,0)</f>
        <v>31</v>
      </c>
      <c r="H33">
        <f>VLOOKUP(L33,Лист2!A:G,5,0)</f>
        <v>5389</v>
      </c>
      <c r="I33">
        <f>VLOOKUP(L33,Лист2!A:H,6,0)</f>
        <v>5024</v>
      </c>
      <c r="J33">
        <f t="shared" si="1"/>
        <v>21</v>
      </c>
      <c r="L33" t="str">
        <f t="shared" si="0"/>
        <v>43970Екатеринбург</v>
      </c>
    </row>
    <row r="34" spans="1:12" ht="14.25" customHeight="1" x14ac:dyDescent="0.3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VLOOKUP(L34,Лист2!A:F,4,0)</f>
        <v>31</v>
      </c>
      <c r="H34">
        <f>VLOOKUP(L34,Лист2!A:G,5,0)</f>
        <v>5206</v>
      </c>
      <c r="I34">
        <f>VLOOKUP(L34,Лист2!A:H,6,0)</f>
        <v>4843</v>
      </c>
      <c r="J34">
        <f t="shared" si="1"/>
        <v>20</v>
      </c>
      <c r="L34" t="str">
        <f t="shared" si="0"/>
        <v>43968Екатеринбург</v>
      </c>
    </row>
    <row r="35" spans="1:12" ht="14.25" customHeight="1" x14ac:dyDescent="0.3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4726931.9569999985</v>
      </c>
      <c r="F35" s="11">
        <v>294634.35530769231</v>
      </c>
      <c r="G35">
        <f>VLOOKUP(L35,Лист2!A:F,4,0)</f>
        <v>31</v>
      </c>
      <c r="H35">
        <f>VLOOKUP(L35,Лист2!A:G,5,0)</f>
        <v>4556</v>
      </c>
      <c r="I35">
        <f>VLOOKUP(L35,Лист2!A:H,6,0)</f>
        <v>4220</v>
      </c>
      <c r="J35">
        <f t="shared" si="1"/>
        <v>19</v>
      </c>
      <c r="L35" t="str">
        <f t="shared" si="0"/>
        <v>43960Екатеринбург</v>
      </c>
    </row>
    <row r="36" spans="1:12" ht="14.25" customHeight="1" x14ac:dyDescent="0.3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</v>
      </c>
      <c r="G36">
        <f>VLOOKUP(L36,Лист2!A:F,4,0)</f>
        <v>31</v>
      </c>
      <c r="H36">
        <f>VLOOKUP(L36,Лист2!A:G,5,0)</f>
        <v>4968</v>
      </c>
      <c r="I36">
        <f>VLOOKUP(L36,Лист2!A:H,6,0)</f>
        <v>4596</v>
      </c>
      <c r="J36">
        <f t="shared" si="1"/>
        <v>19</v>
      </c>
      <c r="L36" t="str">
        <f t="shared" si="0"/>
        <v>43955Екатеринбург</v>
      </c>
    </row>
    <row r="37" spans="1:12" ht="14.25" customHeight="1" x14ac:dyDescent="0.3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VLOOKUP(L37,Лист2!A:F,4,0)</f>
        <v>31</v>
      </c>
      <c r="H37">
        <f>VLOOKUP(L37,Лист2!A:G,5,0)</f>
        <v>5378</v>
      </c>
      <c r="I37">
        <f>VLOOKUP(L37,Лист2!A:H,6,0)</f>
        <v>4985</v>
      </c>
      <c r="J37">
        <f t="shared" si="1"/>
        <v>18</v>
      </c>
      <c r="L37" t="str">
        <f t="shared" si="0"/>
        <v>43950Екатеринбург</v>
      </c>
    </row>
    <row r="38" spans="1:12" ht="14.25" customHeight="1" x14ac:dyDescent="0.3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244262.1210769231</v>
      </c>
      <c r="G38">
        <f>VLOOKUP(L38,Лист2!A:F,4,0)</f>
        <v>31</v>
      </c>
      <c r="H38">
        <f>VLOOKUP(L38,Лист2!A:G,5,0)</f>
        <v>4157</v>
      </c>
      <c r="I38">
        <f>VLOOKUP(L38,Лист2!A:H,6,0)</f>
        <v>3823</v>
      </c>
      <c r="J38">
        <f t="shared" si="1"/>
        <v>18</v>
      </c>
      <c r="L38" t="str">
        <f t="shared" si="0"/>
        <v>43953Екатеринбург</v>
      </c>
    </row>
    <row r="39" spans="1:12" ht="14.25" customHeight="1" x14ac:dyDescent="0.3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141931.13193076919</v>
      </c>
      <c r="G39">
        <f>VLOOKUP(L39,Лист2!A:F,4,0)</f>
        <v>31</v>
      </c>
      <c r="H39">
        <f>VLOOKUP(L39,Лист2!A:G,5,0)</f>
        <v>5493</v>
      </c>
      <c r="I39">
        <f>VLOOKUP(L39,Лист2!A:H,6,0)</f>
        <v>5119</v>
      </c>
      <c r="J39">
        <f t="shared" si="1"/>
        <v>22</v>
      </c>
      <c r="L39" t="str">
        <f t="shared" si="0"/>
        <v>43977Екатеринбург</v>
      </c>
    </row>
    <row r="40" spans="1:12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VLOOKUP(L40,Лист2!A:F,4,0)</f>
        <v>31</v>
      </c>
      <c r="H40">
        <f>VLOOKUP(L40,Лист2!A:G,5,0)</f>
        <v>6118</v>
      </c>
      <c r="I40">
        <f>VLOOKUP(L40,Лист2!A:H,6,0)</f>
        <v>5564</v>
      </c>
      <c r="J40">
        <f t="shared" si="1"/>
        <v>18</v>
      </c>
      <c r="L40" t="str">
        <f t="shared" si="0"/>
        <v>43952Екатеринбург</v>
      </c>
    </row>
    <row r="41" spans="1:12" ht="14.25" customHeight="1" x14ac:dyDescent="0.3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181432.0676923077</v>
      </c>
      <c r="G41">
        <f>VLOOKUP(L41,Лист2!A:F,4,0)</f>
        <v>31</v>
      </c>
      <c r="H41">
        <f>VLOOKUP(L41,Лист2!A:G,5,0)</f>
        <v>4800</v>
      </c>
      <c r="I41">
        <f>VLOOKUP(L41,Лист2!A:H,6,0)</f>
        <v>4470</v>
      </c>
      <c r="J41">
        <f t="shared" si="1"/>
        <v>20</v>
      </c>
      <c r="L41" t="str">
        <f t="shared" si="0"/>
        <v>43963Екатеринбург</v>
      </c>
    </row>
    <row r="42" spans="1:12" ht="14.25" customHeight="1" x14ac:dyDescent="0.3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120955.3384615385</v>
      </c>
      <c r="G42">
        <f>VLOOKUP(L42,Лист2!A:F,4,0)</f>
        <v>31</v>
      </c>
      <c r="H42">
        <f>VLOOKUP(L42,Лист2!A:G,5,0)</f>
        <v>5207</v>
      </c>
      <c r="I42">
        <f>VLOOKUP(L42,Лист2!A:H,6,0)</f>
        <v>4868</v>
      </c>
      <c r="J42">
        <f t="shared" si="1"/>
        <v>21</v>
      </c>
      <c r="L42" t="str">
        <f t="shared" si="0"/>
        <v>43972Екатеринбург</v>
      </c>
    </row>
    <row r="43" spans="1:12" ht="14.25" customHeight="1" x14ac:dyDescent="0.3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VLOOKUP(L43,Лист2!A:F,4,0)</f>
        <v>31</v>
      </c>
      <c r="H43">
        <f>VLOOKUP(L43,Лист2!A:G,5,0)</f>
        <v>5698</v>
      </c>
      <c r="I43">
        <f>VLOOKUP(L43,Лист2!A:H,6,0)</f>
        <v>5258</v>
      </c>
      <c r="J43">
        <f t="shared" si="1"/>
        <v>21</v>
      </c>
      <c r="L43" t="str">
        <f t="shared" si="0"/>
        <v>43971Екатеринбург</v>
      </c>
    </row>
    <row r="44" spans="1:12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386033.17544615391</v>
      </c>
      <c r="G44">
        <f>VLOOKUP(L44,Лист2!A:F,4,0)</f>
        <v>31</v>
      </c>
      <c r="H44">
        <f>VLOOKUP(L44,Лист2!A:G,5,0)</f>
        <v>5188</v>
      </c>
      <c r="I44">
        <f>VLOOKUP(L44,Лист2!A:H,6,0)</f>
        <v>4800</v>
      </c>
      <c r="J44">
        <f t="shared" si="1"/>
        <v>19</v>
      </c>
      <c r="L44" t="str">
        <f t="shared" si="0"/>
        <v>43956Екатеринбург</v>
      </c>
    </row>
    <row r="45" spans="1:12" ht="14.25" customHeight="1" x14ac:dyDescent="0.3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145122.77781538459</v>
      </c>
      <c r="G45">
        <f>VLOOKUP(L45,Лист2!A:F,4,0)</f>
        <v>31</v>
      </c>
      <c r="H45">
        <f>VLOOKUP(L45,Лист2!A:G,5,0)</f>
        <v>5465</v>
      </c>
      <c r="I45">
        <f>VLOOKUP(L45,Лист2!A:H,6,0)</f>
        <v>5096</v>
      </c>
      <c r="J45">
        <f t="shared" si="1"/>
        <v>18</v>
      </c>
      <c r="L45" t="str">
        <f t="shared" si="0"/>
        <v>43949Екатеринбург</v>
      </c>
    </row>
    <row r="46" spans="1:12" ht="14.25" customHeight="1" x14ac:dyDescent="0.3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227969.0153846154</v>
      </c>
      <c r="G46">
        <f>VLOOKUP(L46,Лист2!A:F,4,0)</f>
        <v>31</v>
      </c>
      <c r="H46">
        <f>VLOOKUP(L46,Лист2!A:G,5,0)</f>
        <v>5251</v>
      </c>
      <c r="I46">
        <f>VLOOKUP(L46,Лист2!A:H,6,0)</f>
        <v>4853</v>
      </c>
      <c r="J46">
        <f t="shared" si="1"/>
        <v>20</v>
      </c>
      <c r="L46" t="str">
        <f t="shared" si="0"/>
        <v>43964Екатеринбург</v>
      </c>
    </row>
    <row r="47" spans="1:12" ht="14.25" customHeight="1" x14ac:dyDescent="0.3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5282661.8550000004</v>
      </c>
      <c r="F47" s="11">
        <v>161473.07692307691</v>
      </c>
      <c r="G47">
        <f>VLOOKUP(L47,Лист2!A:F,4,0)</f>
        <v>31</v>
      </c>
      <c r="H47">
        <f>VLOOKUP(L47,Лист2!A:G,5,0)</f>
        <v>5155</v>
      </c>
      <c r="I47">
        <f>VLOOKUP(L47,Лист2!A:H,6,0)</f>
        <v>4762</v>
      </c>
      <c r="J47">
        <f t="shared" si="1"/>
        <v>18</v>
      </c>
      <c r="L47" t="str">
        <f t="shared" si="0"/>
        <v>43954Екатеринбург</v>
      </c>
    </row>
    <row r="48" spans="1:12" ht="14.25" customHeight="1" x14ac:dyDescent="0.3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VLOOKUP(L48,Лист2!A:F,4,0)</f>
        <v>31</v>
      </c>
      <c r="H48">
        <f>VLOOKUP(L48,Лист2!A:G,5,0)</f>
        <v>4709</v>
      </c>
      <c r="I48">
        <f>VLOOKUP(L48,Лист2!A:H,6,0)</f>
        <v>4348</v>
      </c>
      <c r="J48">
        <f t="shared" si="1"/>
        <v>19</v>
      </c>
      <c r="L48" t="str">
        <f t="shared" si="0"/>
        <v>43957Екатеринбург</v>
      </c>
    </row>
    <row r="49" spans="1:12" ht="14.25" customHeight="1" x14ac:dyDescent="0.3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127223.84583076921</v>
      </c>
      <c r="G49">
        <f>VLOOKUP(L49,Лист2!A:F,4,0)</f>
        <v>31</v>
      </c>
      <c r="H49">
        <f>VLOOKUP(L49,Лист2!A:G,5,0)</f>
        <v>6276</v>
      </c>
      <c r="I49">
        <f>VLOOKUP(L49,Лист2!A:H,6,0)</f>
        <v>5801</v>
      </c>
      <c r="J49">
        <f t="shared" si="1"/>
        <v>21</v>
      </c>
      <c r="L49" t="str">
        <f t="shared" si="0"/>
        <v>43974Екатеринбург</v>
      </c>
    </row>
    <row r="50" spans="1:12" ht="14.25" customHeight="1" x14ac:dyDescent="0.3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</v>
      </c>
      <c r="G50">
        <f>VLOOKUP(L50,Лист2!A:F,4,0)</f>
        <v>31</v>
      </c>
      <c r="H50">
        <f>VLOOKUP(L50,Лист2!A:G,5,0)</f>
        <v>5210</v>
      </c>
      <c r="I50">
        <f>VLOOKUP(L50,Лист2!A:H,6,0)</f>
        <v>4841</v>
      </c>
      <c r="J50">
        <f t="shared" si="1"/>
        <v>22</v>
      </c>
      <c r="L50" t="str">
        <f t="shared" si="0"/>
        <v>43976Екатеринбург</v>
      </c>
    </row>
    <row r="51" spans="1:12" ht="14.25" customHeight="1" x14ac:dyDescent="0.3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VLOOKUP(L51,Лист2!A:F,4,0)</f>
        <v>31</v>
      </c>
      <c r="H51">
        <f>VLOOKUP(L51,Лист2!A:G,5,0)</f>
        <v>5120</v>
      </c>
      <c r="I51">
        <f>VLOOKUP(L51,Лист2!A:H,6,0)</f>
        <v>4737</v>
      </c>
      <c r="J51">
        <f t="shared" si="1"/>
        <v>18</v>
      </c>
      <c r="L51" t="str">
        <f t="shared" si="0"/>
        <v>43951Екатеринбург</v>
      </c>
    </row>
    <row r="52" spans="1:12" ht="14.25" customHeight="1" x14ac:dyDescent="0.3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126673.26923076921</v>
      </c>
      <c r="G52">
        <f>VLOOKUP(L52,Лист2!A:F,4,0)</f>
        <v>31</v>
      </c>
      <c r="H52">
        <f>VLOOKUP(L52,Лист2!A:G,5,0)</f>
        <v>5495</v>
      </c>
      <c r="I52">
        <f>VLOOKUP(L52,Лист2!A:H,6,0)</f>
        <v>5093</v>
      </c>
      <c r="J52">
        <f t="shared" si="1"/>
        <v>19</v>
      </c>
      <c r="L52" t="str">
        <f t="shared" si="0"/>
        <v>43961Екатеринбург</v>
      </c>
    </row>
    <row r="53" spans="1:12" ht="14.25" customHeight="1" x14ac:dyDescent="0.3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VLOOKUP(L53,Лист2!A:F,4,0)</f>
        <v>31</v>
      </c>
      <c r="H53">
        <f>VLOOKUP(L53,Лист2!A:G,5,0)</f>
        <v>4635</v>
      </c>
      <c r="I53">
        <f>VLOOKUP(L53,Лист2!A:H,6,0)</f>
        <v>4266</v>
      </c>
      <c r="J53">
        <f t="shared" si="1"/>
        <v>19</v>
      </c>
      <c r="L53" t="str">
        <f t="shared" si="0"/>
        <v>43959Екатеринбург</v>
      </c>
    </row>
    <row r="54" spans="1:12" ht="14.25" customHeight="1" x14ac:dyDescent="0.3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184167.76355384619</v>
      </c>
      <c r="G54">
        <f>VLOOKUP(L54,Лист2!A:F,4,0)</f>
        <v>31</v>
      </c>
      <c r="H54">
        <f>VLOOKUP(L54,Лист2!A:G,5,0)</f>
        <v>4903</v>
      </c>
      <c r="I54">
        <f>VLOOKUP(L54,Лист2!A:H,6,0)</f>
        <v>4527</v>
      </c>
      <c r="J54">
        <f t="shared" si="1"/>
        <v>19</v>
      </c>
      <c r="L54" t="str">
        <f t="shared" si="0"/>
        <v>43958Екатеринбург</v>
      </c>
    </row>
    <row r="55" spans="1:12" ht="14.25" customHeight="1" x14ac:dyDescent="0.3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VLOOKUP(L55,Лист2!A:F,4,0)</f>
        <v>31</v>
      </c>
      <c r="H55">
        <f>VLOOKUP(L55,Лист2!A:G,5,0)</f>
        <v>5035</v>
      </c>
      <c r="I55">
        <f>VLOOKUP(L55,Лист2!A:H,6,0)</f>
        <v>4683</v>
      </c>
      <c r="J55">
        <f t="shared" si="1"/>
        <v>21</v>
      </c>
      <c r="L55" t="str">
        <f t="shared" si="0"/>
        <v>43975Екатеринбург</v>
      </c>
    </row>
    <row r="56" spans="1:12" ht="14.25" customHeight="1" x14ac:dyDescent="0.3">
      <c r="A56" s="6">
        <v>43967</v>
      </c>
      <c r="B56" s="7" t="s">
        <v>12</v>
      </c>
      <c r="C56" s="7">
        <v>14265</v>
      </c>
      <c r="D56" s="7">
        <v>1130506.5</v>
      </c>
      <c r="E56" s="7">
        <v>1024403.986</v>
      </c>
      <c r="F56" s="8">
        <v>72626.813907692311</v>
      </c>
      <c r="G56">
        <f>VLOOKUP(L56,Лист2!A:F,4,0)</f>
        <v>10</v>
      </c>
      <c r="H56">
        <f>VLOOKUP(L56,Лист2!A:G,5,0)</f>
        <v>760</v>
      </c>
      <c r="I56">
        <f>VLOOKUP(L56,Лист2!A:H,6,0)</f>
        <v>672</v>
      </c>
      <c r="J56">
        <f t="shared" si="1"/>
        <v>20</v>
      </c>
      <c r="L56" t="str">
        <f t="shared" si="0"/>
        <v>43967Тольятти</v>
      </c>
    </row>
    <row r="57" spans="1:12" ht="14.25" customHeight="1" x14ac:dyDescent="0.3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VLOOKUP(L57,Лист2!A:F,4,0)</f>
        <v>10</v>
      </c>
      <c r="H57">
        <f>VLOOKUP(L57,Лист2!A:G,5,0)</f>
        <v>649</v>
      </c>
      <c r="I57">
        <f>VLOOKUP(L57,Лист2!A:H,6,0)</f>
        <v>568</v>
      </c>
      <c r="J57">
        <f t="shared" si="1"/>
        <v>21</v>
      </c>
      <c r="L57" t="str">
        <f t="shared" si="0"/>
        <v>43970Тольятти</v>
      </c>
    </row>
    <row r="58" spans="1:12" ht="14.25" customHeight="1" x14ac:dyDescent="0.3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VLOOKUP(L58,Лист2!A:F,4,0)</f>
        <v>10</v>
      </c>
      <c r="H58">
        <f>VLOOKUP(L58,Лист2!A:G,5,0)</f>
        <v>591</v>
      </c>
      <c r="I58">
        <f>VLOOKUP(L58,Лист2!A:H,6,0)</f>
        <v>513</v>
      </c>
      <c r="J58">
        <f t="shared" si="1"/>
        <v>20</v>
      </c>
      <c r="L58" t="str">
        <f t="shared" si="0"/>
        <v>43968Тольятти</v>
      </c>
    </row>
    <row r="59" spans="1:12" ht="14.25" customHeight="1" x14ac:dyDescent="0.3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VLOOKUP(L59,Лист2!A:F,4,0)</f>
        <v>10</v>
      </c>
      <c r="H59">
        <f>VLOOKUP(L59,Лист2!A:G,5,0)</f>
        <v>644</v>
      </c>
      <c r="I59">
        <f>VLOOKUP(L59,Лист2!A:H,6,0)</f>
        <v>559</v>
      </c>
      <c r="J59">
        <f t="shared" si="1"/>
        <v>19</v>
      </c>
      <c r="L59" t="str">
        <f t="shared" si="0"/>
        <v>43960Тольятти</v>
      </c>
    </row>
    <row r="60" spans="1:12" ht="14.25" customHeight="1" x14ac:dyDescent="0.3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VLOOKUP(L60,Лист2!A:F,4,0)</f>
        <v>10</v>
      </c>
      <c r="H60">
        <f>VLOOKUP(L60,Лист2!A:G,5,0)</f>
        <v>462</v>
      </c>
      <c r="I60">
        <f>VLOOKUP(L60,Лист2!A:H,6,0)</f>
        <v>396</v>
      </c>
      <c r="J60">
        <f t="shared" si="1"/>
        <v>19</v>
      </c>
      <c r="L60" t="str">
        <f t="shared" si="0"/>
        <v>43955Тольятти</v>
      </c>
    </row>
    <row r="61" spans="1:12" ht="14.25" customHeight="1" x14ac:dyDescent="0.3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VLOOKUP(L61,Лист2!A:F,4,0)</f>
        <v>10</v>
      </c>
      <c r="H61">
        <f>VLOOKUP(L61,Лист2!A:G,5,0)</f>
        <v>502</v>
      </c>
      <c r="I61">
        <f>VLOOKUP(L61,Лист2!A:H,6,0)</f>
        <v>433</v>
      </c>
      <c r="J61">
        <f t="shared" si="1"/>
        <v>18</v>
      </c>
      <c r="L61" t="str">
        <f t="shared" si="0"/>
        <v>43950Тольятти</v>
      </c>
    </row>
    <row r="62" spans="1:12" ht="14.25" customHeight="1" x14ac:dyDescent="0.3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</v>
      </c>
      <c r="G62">
        <f>VLOOKUP(L62,Лист2!A:F,4,0)</f>
        <v>10</v>
      </c>
      <c r="H62">
        <f>VLOOKUP(L62,Лист2!A:G,5,0)</f>
        <v>416</v>
      </c>
      <c r="I62">
        <f>VLOOKUP(L62,Лист2!A:H,6,0)</f>
        <v>341</v>
      </c>
      <c r="J62">
        <f t="shared" si="1"/>
        <v>18</v>
      </c>
      <c r="L62" t="str">
        <f t="shared" si="0"/>
        <v>43953Тольятти</v>
      </c>
    </row>
    <row r="63" spans="1:12" ht="14.25" customHeight="1" x14ac:dyDescent="0.3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109486.3307692308</v>
      </c>
      <c r="G63">
        <f>VLOOKUP(L63,Лист2!A:F,4,0)</f>
        <v>10</v>
      </c>
      <c r="H63">
        <f>VLOOKUP(L63,Лист2!A:G,5,0)</f>
        <v>692</v>
      </c>
      <c r="I63">
        <f>VLOOKUP(L63,Лист2!A:H,6,0)</f>
        <v>601</v>
      </c>
      <c r="J63">
        <f t="shared" si="1"/>
        <v>22</v>
      </c>
      <c r="L63" t="str">
        <f t="shared" si="0"/>
        <v>43977Тольятти</v>
      </c>
    </row>
    <row r="64" spans="1:12" ht="14.25" customHeight="1" x14ac:dyDescent="0.3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121759.6621076923</v>
      </c>
      <c r="G64">
        <f>VLOOKUP(L64,Лист2!A:F,4,0)</f>
        <v>10</v>
      </c>
      <c r="H64">
        <f>VLOOKUP(L64,Лист2!A:G,5,0)</f>
        <v>554</v>
      </c>
      <c r="I64">
        <f>VLOOKUP(L64,Лист2!A:H,6,0)</f>
        <v>472</v>
      </c>
      <c r="J64">
        <f t="shared" si="1"/>
        <v>18</v>
      </c>
      <c r="L64" t="str">
        <f t="shared" si="0"/>
        <v>43952Тольятти</v>
      </c>
    </row>
    <row r="65" spans="1:12" ht="14.25" customHeight="1" x14ac:dyDescent="0.3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VLOOKUP(L65,Лист2!A:F,4,0)</f>
        <v>10</v>
      </c>
      <c r="H65">
        <f>VLOOKUP(L65,Лист2!A:G,5,0)</f>
        <v>526</v>
      </c>
      <c r="I65">
        <f>VLOOKUP(L65,Лист2!A:H,6,0)</f>
        <v>448</v>
      </c>
      <c r="J65">
        <f t="shared" si="1"/>
        <v>20</v>
      </c>
      <c r="L65" t="str">
        <f t="shared" si="0"/>
        <v>43963Тольятти</v>
      </c>
    </row>
    <row r="66" spans="1:12" ht="14.25" customHeight="1" x14ac:dyDescent="0.3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VLOOKUP(L66,Лист2!A:F,4,0)</f>
        <v>10</v>
      </c>
      <c r="H66">
        <f>VLOOKUP(L66,Лист2!A:G,5,0)</f>
        <v>677</v>
      </c>
      <c r="I66">
        <f>VLOOKUP(L66,Лист2!A:H,6,0)</f>
        <v>591</v>
      </c>
      <c r="J66">
        <f t="shared" si="1"/>
        <v>21</v>
      </c>
      <c r="L66" t="str">
        <f t="shared" ref="L66:L129" si="2">CONCATENATE(A66,B66)</f>
        <v>43972Тольятти</v>
      </c>
    </row>
    <row r="67" spans="1:12" ht="14.25" customHeight="1" x14ac:dyDescent="0.3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VLOOKUP(L67,Лист2!A:F,4,0)</f>
        <v>10</v>
      </c>
      <c r="H67">
        <f>VLOOKUP(L67,Лист2!A:G,5,0)</f>
        <v>745</v>
      </c>
      <c r="I67">
        <f>VLOOKUP(L67,Лист2!A:H,6,0)</f>
        <v>654</v>
      </c>
      <c r="J67">
        <f t="shared" ref="J67:J130" si="3">_xlfn.ISOWEEKNUM(A67)</f>
        <v>21</v>
      </c>
      <c r="L67" t="str">
        <f t="shared" si="2"/>
        <v>43971Тольятти</v>
      </c>
    </row>
    <row r="68" spans="1:12" ht="14.25" customHeight="1" x14ac:dyDescent="0.3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VLOOKUP(L68,Лист2!A:F,4,0)</f>
        <v>10</v>
      </c>
      <c r="H68">
        <f>VLOOKUP(L68,Лист2!A:G,5,0)</f>
        <v>511</v>
      </c>
      <c r="I68">
        <f>VLOOKUP(L68,Лист2!A:H,6,0)</f>
        <v>437</v>
      </c>
      <c r="J68">
        <f t="shared" si="3"/>
        <v>19</v>
      </c>
      <c r="L68" t="str">
        <f t="shared" si="2"/>
        <v>43956Тольятти</v>
      </c>
    </row>
    <row r="69" spans="1:12" ht="14.25" customHeight="1" x14ac:dyDescent="0.3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VLOOKUP(L69,Лист2!A:F,4,0)</f>
        <v>10</v>
      </c>
      <c r="H69">
        <f>VLOOKUP(L69,Лист2!A:G,5,0)</f>
        <v>580</v>
      </c>
      <c r="I69">
        <f>VLOOKUP(L69,Лист2!A:H,6,0)</f>
        <v>506</v>
      </c>
      <c r="J69">
        <f t="shared" si="3"/>
        <v>18</v>
      </c>
      <c r="L69" t="str">
        <f t="shared" si="2"/>
        <v>43949Тольятти</v>
      </c>
    </row>
    <row r="70" spans="1:12" ht="14.25" customHeight="1" x14ac:dyDescent="0.3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</v>
      </c>
      <c r="G70">
        <f>VLOOKUP(L70,Лист2!A:F,4,0)</f>
        <v>10</v>
      </c>
      <c r="H70">
        <f>VLOOKUP(L70,Лист2!A:G,5,0)</f>
        <v>612</v>
      </c>
      <c r="I70">
        <f>VLOOKUP(L70,Лист2!A:H,6,0)</f>
        <v>530</v>
      </c>
      <c r="J70">
        <f t="shared" si="3"/>
        <v>20</v>
      </c>
      <c r="L70" t="str">
        <f t="shared" si="2"/>
        <v>43964Тольятти</v>
      </c>
    </row>
    <row r="71" spans="1:12" ht="14.25" customHeight="1" x14ac:dyDescent="0.3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VLOOKUP(L71,Лист2!A:F,4,0)</f>
        <v>31</v>
      </c>
      <c r="H71">
        <f>VLOOKUP(L71,Лист2!A:G,5,0)</f>
        <v>5760</v>
      </c>
      <c r="I71">
        <f>VLOOKUP(L71,Лист2!A:H,6,0)</f>
        <v>5367</v>
      </c>
      <c r="J71">
        <f t="shared" si="3"/>
        <v>22</v>
      </c>
      <c r="L71" t="str">
        <f t="shared" si="2"/>
        <v>43982Екатеринбург</v>
      </c>
    </row>
    <row r="72" spans="1:12" ht="14.25" customHeight="1" x14ac:dyDescent="0.3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VLOOKUP(L72,Лист2!A:F,4,0)</f>
        <v>10</v>
      </c>
      <c r="H72">
        <f>VLOOKUP(L72,Лист2!A:G,5,0)</f>
        <v>402</v>
      </c>
      <c r="I72">
        <f>VLOOKUP(L72,Лист2!A:H,6,0)</f>
        <v>333</v>
      </c>
      <c r="J72">
        <f t="shared" si="3"/>
        <v>18</v>
      </c>
      <c r="L72" t="str">
        <f t="shared" si="2"/>
        <v>43954Тольятти</v>
      </c>
    </row>
    <row r="73" spans="1:12" ht="14.25" customHeight="1" x14ac:dyDescent="0.3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VLOOKUP(L73,Лист2!A:F,4,0)</f>
        <v>31</v>
      </c>
      <c r="H73">
        <f>VLOOKUP(L73,Лист2!A:G,5,0)</f>
        <v>6735</v>
      </c>
      <c r="I73">
        <f>VLOOKUP(L73,Лист2!A:H,6,0)</f>
        <v>6264</v>
      </c>
      <c r="J73">
        <f t="shared" si="3"/>
        <v>22</v>
      </c>
      <c r="L73" t="str">
        <f t="shared" si="2"/>
        <v>43981Екатеринбург</v>
      </c>
    </row>
    <row r="74" spans="1:12" ht="14.25" customHeight="1" x14ac:dyDescent="0.3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VLOOKUP(L74,Лист2!A:F,4,0)</f>
        <v>10</v>
      </c>
      <c r="H74">
        <f>VLOOKUP(L74,Лист2!A:G,5,0)</f>
        <v>465</v>
      </c>
      <c r="I74">
        <f>VLOOKUP(L74,Лист2!A:H,6,0)</f>
        <v>390</v>
      </c>
      <c r="J74">
        <f t="shared" si="3"/>
        <v>19</v>
      </c>
      <c r="L74" t="str">
        <f t="shared" si="2"/>
        <v>43957Тольятти</v>
      </c>
    </row>
    <row r="75" spans="1:12" ht="14.25" customHeight="1" x14ac:dyDescent="0.3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VLOOKUP(L75,Лист2!A:F,4,0)</f>
        <v>10</v>
      </c>
      <c r="H75">
        <f>VLOOKUP(L75,Лист2!A:G,5,0)</f>
        <v>828</v>
      </c>
      <c r="I75">
        <f>VLOOKUP(L75,Лист2!A:H,6,0)</f>
        <v>734</v>
      </c>
      <c r="J75">
        <f t="shared" si="3"/>
        <v>21</v>
      </c>
      <c r="L75" t="str">
        <f t="shared" si="2"/>
        <v>43974Тольятти</v>
      </c>
    </row>
    <row r="76" spans="1:12" ht="14.25" customHeight="1" x14ac:dyDescent="0.3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142499.0153846154</v>
      </c>
      <c r="G76">
        <f>VLOOKUP(L76,Лист2!A:F,4,0)</f>
        <v>31</v>
      </c>
      <c r="H76">
        <f>VLOOKUP(L76,Лист2!A:G,5,0)</f>
        <v>5355</v>
      </c>
      <c r="I76">
        <f>VLOOKUP(L76,Лист2!A:H,6,0)</f>
        <v>4969</v>
      </c>
      <c r="J76">
        <f t="shared" si="3"/>
        <v>22</v>
      </c>
      <c r="L76" t="str">
        <f t="shared" si="2"/>
        <v>43979Екатеринбург</v>
      </c>
    </row>
    <row r="77" spans="1:12" ht="14.25" customHeight="1" x14ac:dyDescent="0.3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VLOOKUP(L77,Лист2!A:F,4,0)</f>
        <v>10</v>
      </c>
      <c r="H77">
        <f>VLOOKUP(L77,Лист2!A:G,5,0)</f>
        <v>739</v>
      </c>
      <c r="I77">
        <f>VLOOKUP(L77,Лист2!A:H,6,0)</f>
        <v>642</v>
      </c>
      <c r="J77">
        <f t="shared" si="3"/>
        <v>22</v>
      </c>
      <c r="L77" t="str">
        <f t="shared" si="2"/>
        <v>43976Тольятти</v>
      </c>
    </row>
    <row r="78" spans="1:12" ht="14.25" customHeight="1" x14ac:dyDescent="0.3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24274.438461538459</v>
      </c>
      <c r="G78">
        <f>VLOOKUP(L78,Лист2!A:F,4,0)</f>
        <v>10</v>
      </c>
      <c r="H78">
        <f>VLOOKUP(L78,Лист2!A:G,5,0)</f>
        <v>448</v>
      </c>
      <c r="I78">
        <f>VLOOKUP(L78,Лист2!A:H,6,0)</f>
        <v>376</v>
      </c>
      <c r="J78">
        <f t="shared" si="3"/>
        <v>18</v>
      </c>
      <c r="L78" t="str">
        <f t="shared" si="2"/>
        <v>43951Тольятти</v>
      </c>
    </row>
    <row r="79" spans="1:12" ht="14.25" customHeight="1" x14ac:dyDescent="0.3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VLOOKUP(L79,Лист2!A:F,4,0)</f>
        <v>10</v>
      </c>
      <c r="H79">
        <f>VLOOKUP(L79,Лист2!A:G,5,0)</f>
        <v>642</v>
      </c>
      <c r="I79">
        <f>VLOOKUP(L79,Лист2!A:H,6,0)</f>
        <v>556</v>
      </c>
      <c r="J79">
        <f t="shared" si="3"/>
        <v>19</v>
      </c>
      <c r="L79" t="str">
        <f t="shared" si="2"/>
        <v>43961Тольятти</v>
      </c>
    </row>
    <row r="80" spans="1:12" ht="14.25" customHeight="1" x14ac:dyDescent="0.3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VLOOKUP(L80,Лист2!A:F,4,0)</f>
        <v>10</v>
      </c>
      <c r="H80">
        <f>VLOOKUP(L80,Лист2!A:G,5,0)</f>
        <v>638</v>
      </c>
      <c r="I80">
        <f>VLOOKUP(L80,Лист2!A:H,6,0)</f>
        <v>547</v>
      </c>
      <c r="J80">
        <f t="shared" si="3"/>
        <v>19</v>
      </c>
      <c r="L80" t="str">
        <f t="shared" si="2"/>
        <v>43959Тольятти</v>
      </c>
    </row>
    <row r="81" spans="1:12" ht="14.25" customHeight="1" x14ac:dyDescent="0.3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VLOOKUP(L81,Лист2!A:F,4,0)</f>
        <v>10</v>
      </c>
      <c r="H81">
        <f>VLOOKUP(L81,Лист2!A:G,5,0)</f>
        <v>563</v>
      </c>
      <c r="I81">
        <f>VLOOKUP(L81,Лист2!A:H,6,0)</f>
        <v>486</v>
      </c>
      <c r="J81">
        <f t="shared" si="3"/>
        <v>19</v>
      </c>
      <c r="L81" t="str">
        <f t="shared" si="2"/>
        <v>43958Тольятти</v>
      </c>
    </row>
    <row r="82" spans="1:12" ht="14.25" customHeight="1" x14ac:dyDescent="0.3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VLOOKUP(L82,Лист2!A:F,4,0)</f>
        <v>10</v>
      </c>
      <c r="H82">
        <f>VLOOKUP(L82,Лист2!A:G,5,0)</f>
        <v>639</v>
      </c>
      <c r="I82">
        <f>VLOOKUP(L82,Лист2!A:H,6,0)</f>
        <v>557</v>
      </c>
      <c r="J82">
        <f t="shared" si="3"/>
        <v>21</v>
      </c>
      <c r="L82" t="str">
        <f t="shared" si="2"/>
        <v>43975Тольятти</v>
      </c>
    </row>
    <row r="83" spans="1:12" ht="14.25" customHeight="1" x14ac:dyDescent="0.3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VLOOKUP(L83,Лист2!A:F,4,0)</f>
        <v>10</v>
      </c>
      <c r="H83">
        <f>VLOOKUP(L83,Лист2!A:G,5,0)</f>
        <v>749</v>
      </c>
      <c r="I83">
        <f>VLOOKUP(L83,Лист2!A:H,6,0)</f>
        <v>655</v>
      </c>
      <c r="J83">
        <f t="shared" si="3"/>
        <v>22</v>
      </c>
      <c r="L83" t="str">
        <f t="shared" si="2"/>
        <v>43982Тольятти</v>
      </c>
    </row>
    <row r="84" spans="1:12" ht="14.25" customHeight="1" x14ac:dyDescent="0.3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</v>
      </c>
      <c r="F84" s="8">
        <v>86278.176699999996</v>
      </c>
      <c r="G84">
        <f>VLOOKUP(L84,Лист2!A:F,4,0)</f>
        <v>10</v>
      </c>
      <c r="H84">
        <f>VLOOKUP(L84,Лист2!A:G,5,0)</f>
        <v>865</v>
      </c>
      <c r="I84">
        <f>VLOOKUP(L84,Лист2!A:H,6,0)</f>
        <v>763</v>
      </c>
      <c r="J84">
        <f t="shared" si="3"/>
        <v>22</v>
      </c>
      <c r="L84" t="str">
        <f t="shared" si="2"/>
        <v>43981Тольятти</v>
      </c>
    </row>
    <row r="85" spans="1:12" ht="14.25" customHeight="1" x14ac:dyDescent="0.3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VLOOKUP(L85,Лист2!A:F,4,0)</f>
        <v>10</v>
      </c>
      <c r="H85">
        <f>VLOOKUP(L85,Лист2!A:G,5,0)</f>
        <v>791</v>
      </c>
      <c r="I85">
        <f>VLOOKUP(L85,Лист2!A:H,6,0)</f>
        <v>697</v>
      </c>
      <c r="J85">
        <f t="shared" si="3"/>
        <v>22</v>
      </c>
      <c r="L85" t="str">
        <f t="shared" si="2"/>
        <v>43979Тольятти</v>
      </c>
    </row>
    <row r="86" spans="1:12" ht="14.25" customHeight="1" x14ac:dyDescent="0.3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150484.18215384611</v>
      </c>
      <c r="G86">
        <f>VLOOKUP(L86,Лист2!A:F,4,0)</f>
        <v>19</v>
      </c>
      <c r="H86">
        <f>VLOOKUP(L86,Лист2!A:G,5,0)</f>
        <v>2080</v>
      </c>
      <c r="I86">
        <f>VLOOKUP(L86,Лист2!A:H,6,0)</f>
        <v>1844</v>
      </c>
      <c r="J86">
        <f t="shared" si="3"/>
        <v>20</v>
      </c>
      <c r="L86" t="str">
        <f t="shared" si="2"/>
        <v>43967Нижний Новгород</v>
      </c>
    </row>
    <row r="87" spans="1:12" ht="14.25" customHeight="1" x14ac:dyDescent="0.3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VLOOKUP(L87,Лист2!A:F,4,0)</f>
        <v>19</v>
      </c>
      <c r="H87">
        <f>VLOOKUP(L87,Лист2!A:G,5,0)</f>
        <v>1999</v>
      </c>
      <c r="I87">
        <f>VLOOKUP(L87,Лист2!A:H,6,0)</f>
        <v>1799</v>
      </c>
      <c r="J87">
        <f t="shared" si="3"/>
        <v>21</v>
      </c>
      <c r="L87" t="str">
        <f t="shared" si="2"/>
        <v>43970Нижний Новгород</v>
      </c>
    </row>
    <row r="88" spans="1:12" ht="14.25" customHeight="1" x14ac:dyDescent="0.3">
      <c r="A88" s="6">
        <v>43968</v>
      </c>
      <c r="B88" s="7" t="s">
        <v>13</v>
      </c>
      <c r="C88" s="7">
        <v>30486</v>
      </c>
      <c r="D88" s="7">
        <v>2694289.5</v>
      </c>
      <c r="E88" s="7">
        <v>2183502.7289999998</v>
      </c>
      <c r="F88" s="8">
        <v>153558.0225769231</v>
      </c>
      <c r="G88">
        <f>VLOOKUP(L88,Лист2!A:F,4,0)</f>
        <v>19</v>
      </c>
      <c r="H88">
        <f>VLOOKUP(L88,Лист2!A:G,5,0)</f>
        <v>1871</v>
      </c>
      <c r="I88">
        <f>VLOOKUP(L88,Лист2!A:H,6,0)</f>
        <v>1660</v>
      </c>
      <c r="J88">
        <f t="shared" si="3"/>
        <v>20</v>
      </c>
      <c r="L88" t="str">
        <f t="shared" si="2"/>
        <v>43968Нижний Новгород</v>
      </c>
    </row>
    <row r="89" spans="1:12" ht="14.25" customHeight="1" x14ac:dyDescent="0.3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194963.39216923079</v>
      </c>
      <c r="G89">
        <f>VLOOKUP(L89,Лист2!A:F,4,0)</f>
        <v>19</v>
      </c>
      <c r="H89">
        <f>VLOOKUP(L89,Лист2!A:G,5,0)</f>
        <v>1851</v>
      </c>
      <c r="I89">
        <f>VLOOKUP(L89,Лист2!A:H,6,0)</f>
        <v>1635</v>
      </c>
      <c r="J89">
        <f t="shared" si="3"/>
        <v>19</v>
      </c>
      <c r="L89" t="str">
        <f t="shared" si="2"/>
        <v>43960Нижний Новгород</v>
      </c>
    </row>
    <row r="90" spans="1:12" ht="14.25" customHeight="1" x14ac:dyDescent="0.3">
      <c r="A90" s="6">
        <v>43955</v>
      </c>
      <c r="B90" s="7" t="s">
        <v>13</v>
      </c>
      <c r="C90" s="7">
        <v>27072</v>
      </c>
      <c r="D90" s="7">
        <v>2450968.5</v>
      </c>
      <c r="E90" s="7">
        <v>1980824.9890000001</v>
      </c>
      <c r="F90" s="8">
        <v>188174.3243923077</v>
      </c>
      <c r="G90">
        <f>VLOOKUP(L90,Лист2!A:F,4,0)</f>
        <v>19</v>
      </c>
      <c r="H90">
        <f>VLOOKUP(L90,Лист2!A:G,5,0)</f>
        <v>1582</v>
      </c>
      <c r="I90">
        <f>VLOOKUP(L90,Лист2!A:H,6,0)</f>
        <v>1403</v>
      </c>
      <c r="J90">
        <f t="shared" si="3"/>
        <v>19</v>
      </c>
      <c r="L90" t="str">
        <f t="shared" si="2"/>
        <v>43955Нижний Новгород</v>
      </c>
    </row>
    <row r="91" spans="1:12" ht="14.25" customHeight="1" x14ac:dyDescent="0.3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1937222.0460000001</v>
      </c>
      <c r="F91" s="11">
        <v>159472.57584615381</v>
      </c>
      <c r="G91">
        <f>VLOOKUP(L91,Лист2!A:F,4,0)</f>
        <v>18</v>
      </c>
      <c r="H91">
        <f>VLOOKUP(L91,Лист2!A:G,5,0)</f>
        <v>1534</v>
      </c>
      <c r="I91">
        <f>VLOOKUP(L91,Лист2!A:H,6,0)</f>
        <v>1369</v>
      </c>
      <c r="J91">
        <f t="shared" si="3"/>
        <v>18</v>
      </c>
      <c r="L91" t="str">
        <f t="shared" si="2"/>
        <v>43950Нижний Новгород</v>
      </c>
    </row>
    <row r="92" spans="1:12" ht="14.25" customHeight="1" x14ac:dyDescent="0.3">
      <c r="A92" s="6">
        <v>43953</v>
      </c>
      <c r="B92" s="7" t="s">
        <v>13</v>
      </c>
      <c r="C92" s="7">
        <v>19461</v>
      </c>
      <c r="D92" s="7">
        <v>1799230.5</v>
      </c>
      <c r="E92" s="7">
        <v>1457108.148</v>
      </c>
      <c r="F92" s="8">
        <v>183829.8140923077</v>
      </c>
      <c r="G92">
        <f>VLOOKUP(L92,Лист2!A:F,4,0)</f>
        <v>19</v>
      </c>
      <c r="H92">
        <f>VLOOKUP(L92,Лист2!A:G,5,0)</f>
        <v>1217</v>
      </c>
      <c r="I92">
        <f>VLOOKUP(L92,Лист2!A:H,6,0)</f>
        <v>1048</v>
      </c>
      <c r="J92">
        <f t="shared" si="3"/>
        <v>18</v>
      </c>
      <c r="L92" t="str">
        <f t="shared" si="2"/>
        <v>43953Нижний Новгород</v>
      </c>
    </row>
    <row r="93" spans="1:12" ht="14.25" customHeight="1" x14ac:dyDescent="0.3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VLOOKUP(L93,Лист2!A:F,4,0)</f>
        <v>20</v>
      </c>
      <c r="H93">
        <f>VLOOKUP(L93,Лист2!A:G,5,0)</f>
        <v>2036</v>
      </c>
      <c r="I93">
        <f>VLOOKUP(L93,Лист2!A:H,6,0)</f>
        <v>1790</v>
      </c>
      <c r="J93">
        <f t="shared" si="3"/>
        <v>22</v>
      </c>
      <c r="L93" t="str">
        <f t="shared" si="2"/>
        <v>43977Нижний Новгород</v>
      </c>
    </row>
    <row r="94" spans="1:12" ht="14.25" customHeight="1" x14ac:dyDescent="0.3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VLOOKUP(L94,Лист2!A:F,4,0)</f>
        <v>19</v>
      </c>
      <c r="H94">
        <f>VLOOKUP(L94,Лист2!A:G,5,0)</f>
        <v>1497</v>
      </c>
      <c r="I94">
        <f>VLOOKUP(L94,Лист2!A:H,6,0)</f>
        <v>1291</v>
      </c>
      <c r="J94">
        <f t="shared" si="3"/>
        <v>18</v>
      </c>
      <c r="L94" t="str">
        <f t="shared" si="2"/>
        <v>43952Нижний Новгород</v>
      </c>
    </row>
    <row r="95" spans="1:12" ht="14.25" customHeight="1" x14ac:dyDescent="0.3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141864.00330000001</v>
      </c>
      <c r="G95">
        <f>VLOOKUP(L95,Лист2!A:F,4,0)</f>
        <v>19</v>
      </c>
      <c r="H95">
        <f>VLOOKUP(L95,Лист2!A:G,5,0)</f>
        <v>1649</v>
      </c>
      <c r="I95">
        <f>VLOOKUP(L95,Лист2!A:H,6,0)</f>
        <v>1460</v>
      </c>
      <c r="J95">
        <f t="shared" si="3"/>
        <v>20</v>
      </c>
      <c r="L95" t="str">
        <f t="shared" si="2"/>
        <v>43963Нижний Новгород</v>
      </c>
    </row>
    <row r="96" spans="1:12" ht="14.25" customHeight="1" x14ac:dyDescent="0.3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187617.05315384621</v>
      </c>
      <c r="G96">
        <f>VLOOKUP(L96,Лист2!A:F,4,0)</f>
        <v>19</v>
      </c>
      <c r="H96">
        <f>VLOOKUP(L96,Лист2!A:G,5,0)</f>
        <v>1949</v>
      </c>
      <c r="I96">
        <f>VLOOKUP(L96,Лист2!A:H,6,0)</f>
        <v>1724</v>
      </c>
      <c r="J96">
        <f t="shared" si="3"/>
        <v>21</v>
      </c>
      <c r="L96" t="str">
        <f t="shared" si="2"/>
        <v>43972Нижний Новгород</v>
      </c>
    </row>
    <row r="97" spans="1:12" ht="14.25" customHeight="1" x14ac:dyDescent="0.3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</v>
      </c>
      <c r="G97">
        <f>VLOOKUP(L97,Лист2!A:F,4,0)</f>
        <v>19</v>
      </c>
      <c r="H97">
        <f>VLOOKUP(L97,Лист2!A:G,5,0)</f>
        <v>1889</v>
      </c>
      <c r="I97">
        <f>VLOOKUP(L97,Лист2!A:H,6,0)</f>
        <v>1690</v>
      </c>
      <c r="J97">
        <f t="shared" si="3"/>
        <v>21</v>
      </c>
      <c r="L97" t="str">
        <f t="shared" si="2"/>
        <v>43971Нижний Новгород</v>
      </c>
    </row>
    <row r="98" spans="1:12" ht="14.25" customHeight="1" x14ac:dyDescent="0.3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178454.88537692311</v>
      </c>
      <c r="G98">
        <f>VLOOKUP(L98,Лист2!A:F,4,0)</f>
        <v>19</v>
      </c>
      <c r="H98">
        <f>VLOOKUP(L98,Лист2!A:G,5,0)</f>
        <v>1417</v>
      </c>
      <c r="I98">
        <f>VLOOKUP(L98,Лист2!A:H,6,0)</f>
        <v>1245</v>
      </c>
      <c r="J98">
        <f t="shared" si="3"/>
        <v>19</v>
      </c>
      <c r="L98" t="str">
        <f t="shared" si="2"/>
        <v>43956Нижний Новгород</v>
      </c>
    </row>
    <row r="99" spans="1:12" ht="14.25" customHeight="1" x14ac:dyDescent="0.3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141999.4007846154</v>
      </c>
      <c r="G99">
        <f>VLOOKUP(L99,Лист2!A:F,4,0)</f>
        <v>17</v>
      </c>
      <c r="H99">
        <f>VLOOKUP(L99,Лист2!A:G,5,0)</f>
        <v>1439</v>
      </c>
      <c r="I99">
        <f>VLOOKUP(L99,Лист2!A:H,6,0)</f>
        <v>1265</v>
      </c>
      <c r="J99">
        <f t="shared" si="3"/>
        <v>18</v>
      </c>
      <c r="L99" t="str">
        <f t="shared" si="2"/>
        <v>43949Нижний Новгород</v>
      </c>
    </row>
    <row r="100" spans="1:12" ht="14.25" customHeight="1" x14ac:dyDescent="0.3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</v>
      </c>
      <c r="G100">
        <f>VLOOKUP(L100,Лист2!A:F,4,0)</f>
        <v>19</v>
      </c>
      <c r="H100">
        <f>VLOOKUP(L100,Лист2!A:G,5,0)</f>
        <v>1625</v>
      </c>
      <c r="I100">
        <f>VLOOKUP(L100,Лист2!A:H,6,0)</f>
        <v>1444</v>
      </c>
      <c r="J100">
        <f t="shared" si="3"/>
        <v>20</v>
      </c>
      <c r="L100" t="str">
        <f t="shared" si="2"/>
        <v>43964Нижний Новгород</v>
      </c>
    </row>
    <row r="101" spans="1:12" ht="14.25" customHeight="1" x14ac:dyDescent="0.3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VLOOKUP(L101,Лист2!A:F,4,0)</f>
        <v>19</v>
      </c>
      <c r="H101">
        <f>VLOOKUP(L101,Лист2!A:G,5,0)</f>
        <v>1402</v>
      </c>
      <c r="I101">
        <f>VLOOKUP(L101,Лист2!A:H,6,0)</f>
        <v>1234</v>
      </c>
      <c r="J101">
        <f t="shared" si="3"/>
        <v>18</v>
      </c>
      <c r="L101" t="str">
        <f t="shared" si="2"/>
        <v>43954Нижний Новгород</v>
      </c>
    </row>
    <row r="102" spans="1:12" ht="14.25" customHeight="1" x14ac:dyDescent="0.3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VLOOKUP(L102,Лист2!A:F,4,0)</f>
        <v>19</v>
      </c>
      <c r="H102">
        <f>VLOOKUP(L102,Лист2!A:G,5,0)</f>
        <v>1499</v>
      </c>
      <c r="I102">
        <f>VLOOKUP(L102,Лист2!A:H,6,0)</f>
        <v>1323</v>
      </c>
      <c r="J102">
        <f t="shared" si="3"/>
        <v>19</v>
      </c>
      <c r="L102" t="str">
        <f t="shared" si="2"/>
        <v>43957Нижний Новгород</v>
      </c>
    </row>
    <row r="103" spans="1:12" ht="14.25" customHeight="1" x14ac:dyDescent="0.3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2831498.2740000002</v>
      </c>
      <c r="F103" s="11">
        <v>146460.30097692311</v>
      </c>
      <c r="G103">
        <f>VLOOKUP(L103,Лист2!A:F,4,0)</f>
        <v>20</v>
      </c>
      <c r="H103">
        <f>VLOOKUP(L103,Лист2!A:G,5,0)</f>
        <v>2266</v>
      </c>
      <c r="I103">
        <f>VLOOKUP(L103,Лист2!A:H,6,0)</f>
        <v>1993</v>
      </c>
      <c r="J103">
        <f t="shared" si="3"/>
        <v>21</v>
      </c>
      <c r="L103" t="str">
        <f t="shared" si="2"/>
        <v>43974Нижний Новгород</v>
      </c>
    </row>
    <row r="104" spans="1:12" ht="14.25" customHeight="1" x14ac:dyDescent="0.3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167381.28187692311</v>
      </c>
      <c r="G104">
        <f>VLOOKUP(L104,Лист2!A:F,4,0)</f>
        <v>20</v>
      </c>
      <c r="H104">
        <f>VLOOKUP(L104,Лист2!A:G,5,0)</f>
        <v>2011</v>
      </c>
      <c r="I104">
        <f>VLOOKUP(L104,Лист2!A:H,6,0)</f>
        <v>1791</v>
      </c>
      <c r="J104">
        <f t="shared" si="3"/>
        <v>22</v>
      </c>
      <c r="L104" t="str">
        <f t="shared" si="2"/>
        <v>43976Нижний Новгород</v>
      </c>
    </row>
    <row r="105" spans="1:12" ht="14.25" customHeight="1" x14ac:dyDescent="0.3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VLOOKUP(L105,Лист2!A:F,4,0)</f>
        <v>19</v>
      </c>
      <c r="H105">
        <f>VLOOKUP(L105,Лист2!A:G,5,0)</f>
        <v>1499</v>
      </c>
      <c r="I105">
        <f>VLOOKUP(L105,Лист2!A:H,6,0)</f>
        <v>1322</v>
      </c>
      <c r="J105">
        <f t="shared" si="3"/>
        <v>18</v>
      </c>
      <c r="L105" t="str">
        <f t="shared" si="2"/>
        <v>43951Нижний Новгород</v>
      </c>
    </row>
    <row r="106" spans="1:12" ht="14.25" customHeight="1" x14ac:dyDescent="0.3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</v>
      </c>
      <c r="G106">
        <f>VLOOKUP(L106,Лист2!A:F,4,0)</f>
        <v>19</v>
      </c>
      <c r="H106">
        <f>VLOOKUP(L106,Лист2!A:G,5,0)</f>
        <v>1848</v>
      </c>
      <c r="I106">
        <f>VLOOKUP(L106,Лист2!A:H,6,0)</f>
        <v>1649</v>
      </c>
      <c r="J106">
        <f t="shared" si="3"/>
        <v>19</v>
      </c>
      <c r="L106" t="str">
        <f t="shared" si="2"/>
        <v>43961Нижний Новгород</v>
      </c>
    </row>
    <row r="107" spans="1:12" ht="14.25" customHeight="1" x14ac:dyDescent="0.3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1811009.898</v>
      </c>
      <c r="F107" s="11">
        <v>151659.1771384615</v>
      </c>
      <c r="G107">
        <f>VLOOKUP(L107,Лист2!A:F,4,0)</f>
        <v>19</v>
      </c>
      <c r="H107">
        <f>VLOOKUP(L107,Лист2!A:G,5,0)</f>
        <v>1522</v>
      </c>
      <c r="I107">
        <f>VLOOKUP(L107,Лист2!A:H,6,0)</f>
        <v>1340</v>
      </c>
      <c r="J107">
        <f t="shared" si="3"/>
        <v>19</v>
      </c>
      <c r="L107" t="str">
        <f t="shared" si="2"/>
        <v>43959Нижний Новгород</v>
      </c>
    </row>
    <row r="108" spans="1:12" ht="14.25" customHeight="1" x14ac:dyDescent="0.3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</v>
      </c>
      <c r="G108">
        <f>VLOOKUP(L108,Лист2!A:F,4,0)</f>
        <v>19</v>
      </c>
      <c r="H108">
        <f>VLOOKUP(L108,Лист2!A:G,5,0)</f>
        <v>1530</v>
      </c>
      <c r="I108">
        <f>VLOOKUP(L108,Лист2!A:H,6,0)</f>
        <v>1338</v>
      </c>
      <c r="J108">
        <f t="shared" si="3"/>
        <v>19</v>
      </c>
      <c r="L108" t="str">
        <f t="shared" si="2"/>
        <v>43958Нижний Новгород</v>
      </c>
    </row>
    <row r="109" spans="1:12" ht="14.25" customHeight="1" x14ac:dyDescent="0.3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</v>
      </c>
      <c r="G109">
        <f>VLOOKUP(L109,Лист2!A:F,4,0)</f>
        <v>20</v>
      </c>
      <c r="H109">
        <f>VLOOKUP(L109,Лист2!A:G,5,0)</f>
        <v>2015</v>
      </c>
      <c r="I109">
        <f>VLOOKUP(L109,Лист2!A:H,6,0)</f>
        <v>1803</v>
      </c>
      <c r="J109">
        <f t="shared" si="3"/>
        <v>21</v>
      </c>
      <c r="L109" t="str">
        <f t="shared" si="2"/>
        <v>43975Нижний Новгород</v>
      </c>
    </row>
    <row r="110" spans="1:12" ht="14.25" customHeight="1" x14ac:dyDescent="0.3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2374135.6800000002</v>
      </c>
      <c r="F110" s="8">
        <v>106116.6461538462</v>
      </c>
      <c r="G110">
        <f>VLOOKUP(L110,Лист2!A:F,4,0)</f>
        <v>20</v>
      </c>
      <c r="H110">
        <f>VLOOKUP(L110,Лист2!A:G,5,0)</f>
        <v>2060</v>
      </c>
      <c r="I110">
        <f>VLOOKUP(L110,Лист2!A:H,6,0)</f>
        <v>1826</v>
      </c>
      <c r="J110">
        <f t="shared" si="3"/>
        <v>22</v>
      </c>
      <c r="L110" t="str">
        <f t="shared" si="2"/>
        <v>43982Нижний Новгород</v>
      </c>
    </row>
    <row r="111" spans="1:12" ht="14.25" customHeight="1" x14ac:dyDescent="0.3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182639.11723076919</v>
      </c>
      <c r="G111">
        <f>VLOOKUP(L111,Лист2!A:F,4,0)</f>
        <v>20</v>
      </c>
      <c r="H111">
        <f>VLOOKUP(L111,Лист2!A:G,5,0)</f>
        <v>2451</v>
      </c>
      <c r="I111">
        <f>VLOOKUP(L111,Лист2!A:H,6,0)</f>
        <v>2178</v>
      </c>
      <c r="J111">
        <f t="shared" si="3"/>
        <v>22</v>
      </c>
      <c r="L111" t="str">
        <f t="shared" si="2"/>
        <v>43981Нижний Новгород</v>
      </c>
    </row>
    <row r="112" spans="1:12" ht="14.25" customHeight="1" x14ac:dyDescent="0.3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2389834.3130000001</v>
      </c>
      <c r="F112" s="8">
        <v>174780.66518461541</v>
      </c>
      <c r="G112">
        <f>VLOOKUP(L112,Лист2!A:F,4,0)</f>
        <v>20</v>
      </c>
      <c r="H112">
        <f>VLOOKUP(L112,Лист2!A:G,5,0)</f>
        <v>2088</v>
      </c>
      <c r="I112">
        <f>VLOOKUP(L112,Лист2!A:H,6,0)</f>
        <v>1848</v>
      </c>
      <c r="J112">
        <f t="shared" si="3"/>
        <v>22</v>
      </c>
      <c r="L112" t="str">
        <f t="shared" si="2"/>
        <v>43979Нижний Новгород</v>
      </c>
    </row>
    <row r="113" spans="1:12" ht="14.25" customHeight="1" x14ac:dyDescent="0.3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VLOOKUP(L113,Лист2!A:F,4,0)</f>
        <v>129</v>
      </c>
      <c r="H113">
        <f>VLOOKUP(L113,Лист2!A:G,5,0)</f>
        <v>17914</v>
      </c>
      <c r="I113">
        <f>VLOOKUP(L113,Лист2!A:H,6,0)</f>
        <v>16631</v>
      </c>
      <c r="J113">
        <f t="shared" si="3"/>
        <v>20</v>
      </c>
      <c r="L113" t="str">
        <f t="shared" si="2"/>
        <v>43967Санкт-Петербург Юг</v>
      </c>
    </row>
    <row r="114" spans="1:12" ht="14.25" customHeight="1" x14ac:dyDescent="0.3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VLOOKUP(L114,Лист2!A:F,4,0)</f>
        <v>129</v>
      </c>
      <c r="H114">
        <f>VLOOKUP(L114,Лист2!A:G,5,0)</f>
        <v>16191</v>
      </c>
      <c r="I114">
        <f>VLOOKUP(L114,Лист2!A:H,6,0)</f>
        <v>15102</v>
      </c>
      <c r="J114">
        <f t="shared" si="3"/>
        <v>21</v>
      </c>
      <c r="L114" t="str">
        <f t="shared" si="2"/>
        <v>43970Санкт-Петербург Юг</v>
      </c>
    </row>
    <row r="115" spans="1:12" ht="14.25" customHeight="1" x14ac:dyDescent="0.3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VLOOKUP(L115,Лист2!A:F,4,0)</f>
        <v>129</v>
      </c>
      <c r="H115">
        <f>VLOOKUP(L115,Лист2!A:G,5,0)</f>
        <v>15744</v>
      </c>
      <c r="I115">
        <f>VLOOKUP(L115,Лист2!A:H,6,0)</f>
        <v>14685</v>
      </c>
      <c r="J115">
        <f t="shared" si="3"/>
        <v>20</v>
      </c>
      <c r="L115" t="str">
        <f t="shared" si="2"/>
        <v>43968Санкт-Петербург Юг</v>
      </c>
    </row>
    <row r="116" spans="1:12" ht="14.25" customHeight="1" x14ac:dyDescent="0.3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VLOOKUP(L116,Лист2!A:F,4,0)</f>
        <v>129</v>
      </c>
      <c r="H116">
        <f>VLOOKUP(L116,Лист2!A:G,5,0)</f>
        <v>16420</v>
      </c>
      <c r="I116">
        <f>VLOOKUP(L116,Лист2!A:H,6,0)</f>
        <v>15169</v>
      </c>
      <c r="J116">
        <f t="shared" si="3"/>
        <v>19</v>
      </c>
      <c r="L116" t="str">
        <f t="shared" si="2"/>
        <v>43960Санкт-Петербург Юг</v>
      </c>
    </row>
    <row r="117" spans="1:12" ht="14.25" customHeight="1" x14ac:dyDescent="0.3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21174604.829999998</v>
      </c>
      <c r="F117" s="11">
        <v>988153.40803076921</v>
      </c>
      <c r="G117">
        <f>VLOOKUP(L117,Лист2!A:F,4,0)</f>
        <v>129</v>
      </c>
      <c r="H117">
        <f>VLOOKUP(L117,Лист2!A:G,5,0)</f>
        <v>16525</v>
      </c>
      <c r="I117">
        <f>VLOOKUP(L117,Лист2!A:H,6,0)</f>
        <v>15310</v>
      </c>
      <c r="J117">
        <f t="shared" si="3"/>
        <v>19</v>
      </c>
      <c r="L117" t="str">
        <f t="shared" si="2"/>
        <v>43955Санкт-Петербург Юг</v>
      </c>
    </row>
    <row r="118" spans="1:12" ht="14.25" customHeight="1" x14ac:dyDescent="0.3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22717731.618000001</v>
      </c>
      <c r="F118" s="8">
        <v>661329.17833846144</v>
      </c>
      <c r="G118">
        <f>VLOOKUP(L118,Лист2!A:F,4,0)</f>
        <v>128</v>
      </c>
      <c r="H118">
        <f>VLOOKUP(L118,Лист2!A:G,5,0)</f>
        <v>17368</v>
      </c>
      <c r="I118">
        <f>VLOOKUP(L118,Лист2!A:H,6,0)</f>
        <v>16077</v>
      </c>
      <c r="J118">
        <f t="shared" si="3"/>
        <v>18</v>
      </c>
      <c r="L118" t="str">
        <f t="shared" si="2"/>
        <v>43950Санкт-Петербург Юг</v>
      </c>
    </row>
    <row r="119" spans="1:12" ht="14.25" customHeight="1" x14ac:dyDescent="0.3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VLOOKUP(L119,Лист2!A:F,4,0)</f>
        <v>129</v>
      </c>
      <c r="H119">
        <f>VLOOKUP(L119,Лист2!A:G,5,0)</f>
        <v>14009</v>
      </c>
      <c r="I119">
        <f>VLOOKUP(L119,Лист2!A:H,6,0)</f>
        <v>12920</v>
      </c>
      <c r="J119">
        <f t="shared" si="3"/>
        <v>18</v>
      </c>
      <c r="L119" t="str">
        <f t="shared" si="2"/>
        <v>43953Санкт-Петербург Юг</v>
      </c>
    </row>
    <row r="120" spans="1:12" ht="14.25" customHeight="1" x14ac:dyDescent="0.3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VLOOKUP(L120,Лист2!A:F,4,0)</f>
        <v>129</v>
      </c>
      <c r="H120">
        <f>VLOOKUP(L120,Лист2!A:G,5,0)</f>
        <v>16459</v>
      </c>
      <c r="I120">
        <f>VLOOKUP(L120,Лист2!A:H,6,0)</f>
        <v>15355</v>
      </c>
      <c r="J120">
        <f t="shared" si="3"/>
        <v>22</v>
      </c>
      <c r="L120" t="str">
        <f t="shared" si="2"/>
        <v>43977Санкт-Петербург Юг</v>
      </c>
    </row>
    <row r="121" spans="1:12" ht="14.25" customHeight="1" x14ac:dyDescent="0.3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VLOOKUP(L121,Лист2!A:F,4,0)</f>
        <v>129</v>
      </c>
      <c r="H121">
        <f>VLOOKUP(L121,Лист2!A:G,5,0)</f>
        <v>17002</v>
      </c>
      <c r="I121">
        <f>VLOOKUP(L121,Лист2!A:H,6,0)</f>
        <v>15570</v>
      </c>
      <c r="J121">
        <f t="shared" si="3"/>
        <v>18</v>
      </c>
      <c r="L121" t="str">
        <f t="shared" si="2"/>
        <v>43952Санкт-Петербург Юг</v>
      </c>
    </row>
    <row r="122" spans="1:12" ht="14.25" customHeight="1" x14ac:dyDescent="0.3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VLOOKUP(L122,Лист2!A:F,4,0)</f>
        <v>129</v>
      </c>
      <c r="H122">
        <f>VLOOKUP(L122,Лист2!A:G,5,0)</f>
        <v>16387</v>
      </c>
      <c r="I122">
        <f>VLOOKUP(L122,Лист2!A:H,6,0)</f>
        <v>15322</v>
      </c>
      <c r="J122">
        <f t="shared" si="3"/>
        <v>20</v>
      </c>
      <c r="L122" t="str">
        <f t="shared" si="2"/>
        <v>43963Санкт-Петербург Юг</v>
      </c>
    </row>
    <row r="123" spans="1:12" ht="14.25" customHeight="1" x14ac:dyDescent="0.3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VLOOKUP(L123,Лист2!A:F,4,0)</f>
        <v>129</v>
      </c>
      <c r="H123">
        <f>VLOOKUP(L123,Лист2!A:G,5,0)</f>
        <v>16373</v>
      </c>
      <c r="I123">
        <f>VLOOKUP(L123,Лист2!A:H,6,0)</f>
        <v>15223</v>
      </c>
      <c r="J123">
        <f t="shared" si="3"/>
        <v>21</v>
      </c>
      <c r="L123" t="str">
        <f t="shared" si="2"/>
        <v>43972Санкт-Петербург Юг</v>
      </c>
    </row>
    <row r="124" spans="1:12" ht="14.25" customHeight="1" x14ac:dyDescent="0.3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</v>
      </c>
      <c r="G124">
        <f>VLOOKUP(L124,Лист2!A:F,4,0)</f>
        <v>129</v>
      </c>
      <c r="H124">
        <f>VLOOKUP(L124,Лист2!A:G,5,0)</f>
        <v>17095</v>
      </c>
      <c r="I124">
        <f>VLOOKUP(L124,Лист2!A:H,6,0)</f>
        <v>15919</v>
      </c>
      <c r="J124">
        <f t="shared" si="3"/>
        <v>21</v>
      </c>
      <c r="L124" t="str">
        <f t="shared" si="2"/>
        <v>43971Санкт-Петербург Юг</v>
      </c>
    </row>
    <row r="125" spans="1:12" ht="14.25" customHeight="1" x14ac:dyDescent="0.3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19610637.317000002</v>
      </c>
      <c r="F125" s="11">
        <v>919330.0461538462</v>
      </c>
      <c r="G125">
        <f>VLOOKUP(L125,Лист2!A:F,4,0)</f>
        <v>129</v>
      </c>
      <c r="H125">
        <f>VLOOKUP(L125,Лист2!A:G,5,0)</f>
        <v>15665</v>
      </c>
      <c r="I125">
        <f>VLOOKUP(L125,Лист2!A:H,6,0)</f>
        <v>14501</v>
      </c>
      <c r="J125">
        <f t="shared" si="3"/>
        <v>19</v>
      </c>
      <c r="L125" t="str">
        <f t="shared" si="2"/>
        <v>43956Санкт-Петербург Юг</v>
      </c>
    </row>
    <row r="126" spans="1:12" ht="14.25" customHeight="1" x14ac:dyDescent="0.3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21437602.309999999</v>
      </c>
      <c r="F126" s="8">
        <v>637711.59372307686</v>
      </c>
      <c r="G126">
        <f>VLOOKUP(L126,Лист2!A:F,4,0)</f>
        <v>128</v>
      </c>
      <c r="H126">
        <f>VLOOKUP(L126,Лист2!A:G,5,0)</f>
        <v>16450</v>
      </c>
      <c r="I126">
        <f>VLOOKUP(L126,Лист2!A:H,6,0)</f>
        <v>15320</v>
      </c>
      <c r="J126">
        <f t="shared" si="3"/>
        <v>18</v>
      </c>
      <c r="L126" t="str">
        <f t="shared" si="2"/>
        <v>43949Санкт-Петербург Юг</v>
      </c>
    </row>
    <row r="127" spans="1:12" ht="14.25" customHeight="1" x14ac:dyDescent="0.3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VLOOKUP(L127,Лист2!A:F,4,0)</f>
        <v>129</v>
      </c>
      <c r="H127">
        <f>VLOOKUP(L127,Лист2!A:G,5,0)</f>
        <v>15304</v>
      </c>
      <c r="I127">
        <f>VLOOKUP(L127,Лист2!A:H,6,0)</f>
        <v>14315</v>
      </c>
      <c r="J127">
        <f t="shared" si="3"/>
        <v>20</v>
      </c>
      <c r="L127" t="str">
        <f t="shared" si="2"/>
        <v>43964Санкт-Петербург Юг</v>
      </c>
    </row>
    <row r="128" spans="1:12" ht="14.25" customHeight="1" x14ac:dyDescent="0.3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VLOOKUP(L128,Лист2!A:F,4,0)</f>
        <v>129</v>
      </c>
      <c r="H128">
        <f>VLOOKUP(L128,Лист2!A:G,5,0)</f>
        <v>15778</v>
      </c>
      <c r="I128">
        <f>VLOOKUP(L128,Лист2!A:H,6,0)</f>
        <v>14624</v>
      </c>
      <c r="J128">
        <f t="shared" si="3"/>
        <v>18</v>
      </c>
      <c r="L128" t="str">
        <f t="shared" si="2"/>
        <v>43954Санкт-Петербург Юг</v>
      </c>
    </row>
    <row r="129" spans="1:12" ht="14.25" customHeight="1" x14ac:dyDescent="0.3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VLOOKUP(L129,Лист2!A:F,4,0)</f>
        <v>129</v>
      </c>
      <c r="H129">
        <f>VLOOKUP(L129,Лист2!A:G,5,0)</f>
        <v>16376</v>
      </c>
      <c r="I129">
        <f>VLOOKUP(L129,Лист2!A:H,6,0)</f>
        <v>15197</v>
      </c>
      <c r="J129">
        <f t="shared" si="3"/>
        <v>19</v>
      </c>
      <c r="L129" t="str">
        <f t="shared" si="2"/>
        <v>43957Санкт-Петербург Юг</v>
      </c>
    </row>
    <row r="130" spans="1:12" ht="14.25" customHeight="1" x14ac:dyDescent="0.3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26357141.037</v>
      </c>
      <c r="F130" s="8">
        <v>601482.07692307688</v>
      </c>
      <c r="G130">
        <f>VLOOKUP(L130,Лист2!A:F,4,0)</f>
        <v>129</v>
      </c>
      <c r="H130">
        <f>VLOOKUP(L130,Лист2!A:G,5,0)</f>
        <v>19856</v>
      </c>
      <c r="I130">
        <f>VLOOKUP(L130,Лист2!A:H,6,0)</f>
        <v>18325</v>
      </c>
      <c r="J130">
        <f t="shared" si="3"/>
        <v>21</v>
      </c>
      <c r="L130" t="str">
        <f t="shared" ref="L130:L193" si="4">CONCATENATE(A130,B130)</f>
        <v>43974Санкт-Петербург Юг</v>
      </c>
    </row>
    <row r="131" spans="1:12" ht="14.25" customHeight="1" x14ac:dyDescent="0.3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19659432.723000001</v>
      </c>
      <c r="F131" s="11">
        <v>698314.9846153846</v>
      </c>
      <c r="G131">
        <f>VLOOKUP(L131,Лист2!A:F,4,0)</f>
        <v>129</v>
      </c>
      <c r="H131">
        <f>VLOOKUP(L131,Лист2!A:G,5,0)</f>
        <v>15822</v>
      </c>
      <c r="I131">
        <f>VLOOKUP(L131,Лист2!A:H,6,0)</f>
        <v>14753</v>
      </c>
      <c r="J131">
        <f t="shared" ref="J131:J194" si="5">_xlfn.ISOWEEKNUM(A131)</f>
        <v>22</v>
      </c>
      <c r="L131" t="str">
        <f t="shared" si="4"/>
        <v>43976Санкт-Петербург Юг</v>
      </c>
    </row>
    <row r="132" spans="1:12" ht="14.25" customHeight="1" x14ac:dyDescent="0.3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265444.33165384608</v>
      </c>
      <c r="G132">
        <f>VLOOKUP(L132,Лист2!A:F,4,0)</f>
        <v>129</v>
      </c>
      <c r="H132">
        <f>VLOOKUP(L132,Лист2!A:G,5,0)</f>
        <v>18042</v>
      </c>
      <c r="I132">
        <f>VLOOKUP(L132,Лист2!A:H,6,0)</f>
        <v>16631</v>
      </c>
      <c r="J132">
        <f t="shared" si="5"/>
        <v>18</v>
      </c>
      <c r="L132" t="str">
        <f t="shared" si="4"/>
        <v>43951Санкт-Петербург Юг</v>
      </c>
    </row>
    <row r="133" spans="1:12" ht="14.25" customHeight="1" x14ac:dyDescent="0.3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VLOOKUP(L133,Лист2!A:F,4,0)</f>
        <v>129</v>
      </c>
      <c r="H133">
        <f>VLOOKUP(L133,Лист2!A:G,5,0)</f>
        <v>16437</v>
      </c>
      <c r="I133">
        <f>VLOOKUP(L133,Лист2!A:H,6,0)</f>
        <v>15285</v>
      </c>
      <c r="J133">
        <f t="shared" si="5"/>
        <v>19</v>
      </c>
      <c r="L133" t="str">
        <f t="shared" si="4"/>
        <v>43961Санкт-Петербург Юг</v>
      </c>
    </row>
    <row r="134" spans="1:12" ht="14.25" customHeight="1" x14ac:dyDescent="0.3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28012065.350000001</v>
      </c>
      <c r="F134" s="8">
        <v>725212.99592307687</v>
      </c>
      <c r="G134">
        <f>VLOOKUP(L134,Лист2!A:F,4,0)</f>
        <v>129</v>
      </c>
      <c r="H134">
        <f>VLOOKUP(L134,Лист2!A:G,5,0)</f>
        <v>20452</v>
      </c>
      <c r="I134">
        <f>VLOOKUP(L134,Лист2!A:H,6,0)</f>
        <v>18857</v>
      </c>
      <c r="J134">
        <f t="shared" si="5"/>
        <v>19</v>
      </c>
      <c r="L134" t="str">
        <f t="shared" si="4"/>
        <v>43959Санкт-Петербург Юг</v>
      </c>
    </row>
    <row r="135" spans="1:12" ht="14.25" customHeight="1" x14ac:dyDescent="0.3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VLOOKUP(L135,Лист2!A:F,4,0)</f>
        <v>129</v>
      </c>
      <c r="H135">
        <f>VLOOKUP(L135,Лист2!A:G,5,0)</f>
        <v>14582</v>
      </c>
      <c r="I135">
        <f>VLOOKUP(L135,Лист2!A:H,6,0)</f>
        <v>13512</v>
      </c>
      <c r="J135">
        <f t="shared" si="5"/>
        <v>19</v>
      </c>
      <c r="L135" t="str">
        <f t="shared" si="4"/>
        <v>43958Санкт-Петербург Юг</v>
      </c>
    </row>
    <row r="136" spans="1:12" ht="14.25" customHeight="1" x14ac:dyDescent="0.3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VLOOKUP(L136,Лист2!A:F,4,0)</f>
        <v>129</v>
      </c>
      <c r="H136">
        <f>VLOOKUP(L136,Лист2!A:G,5,0)</f>
        <v>16432</v>
      </c>
      <c r="I136">
        <f>VLOOKUP(L136,Лист2!A:H,6,0)</f>
        <v>15345</v>
      </c>
      <c r="J136">
        <f t="shared" si="5"/>
        <v>21</v>
      </c>
      <c r="L136" t="str">
        <f t="shared" si="4"/>
        <v>43975Санкт-Петербург Юг</v>
      </c>
    </row>
    <row r="137" spans="1:12" ht="14.25" customHeight="1" x14ac:dyDescent="0.3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31033323.693</v>
      </c>
      <c r="F137" s="11">
        <v>571764.09076923074</v>
      </c>
      <c r="G137">
        <f>VLOOKUP(L137,Лист2!A:F,4,0)</f>
        <v>125</v>
      </c>
      <c r="H137">
        <f>VLOOKUP(L137,Лист2!A:G,5,0)</f>
        <v>22291</v>
      </c>
      <c r="I137">
        <f>VLOOKUP(L137,Лист2!A:H,6,0)</f>
        <v>20635</v>
      </c>
      <c r="J137">
        <f t="shared" si="5"/>
        <v>20</v>
      </c>
      <c r="L137" t="str">
        <f t="shared" si="4"/>
        <v>43967Санкт-Петербург Север</v>
      </c>
    </row>
    <row r="138" spans="1:12" ht="14.25" customHeight="1" x14ac:dyDescent="0.3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VLOOKUP(L138,Лист2!A:F,4,0)</f>
        <v>125</v>
      </c>
      <c r="H138">
        <f>VLOOKUP(L138,Лист2!A:G,5,0)</f>
        <v>20771</v>
      </c>
      <c r="I138">
        <f>VLOOKUP(L138,Лист2!A:H,6,0)</f>
        <v>19338</v>
      </c>
      <c r="J138">
        <f t="shared" si="5"/>
        <v>21</v>
      </c>
      <c r="L138" t="str">
        <f t="shared" si="4"/>
        <v>43970Санкт-Петербург Север</v>
      </c>
    </row>
    <row r="139" spans="1:12" ht="14.25" customHeight="1" x14ac:dyDescent="0.3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VLOOKUP(L139,Лист2!A:F,4,0)</f>
        <v>125</v>
      </c>
      <c r="H139">
        <f>VLOOKUP(L139,Лист2!A:G,5,0)</f>
        <v>20079</v>
      </c>
      <c r="I139">
        <f>VLOOKUP(L139,Лист2!A:H,6,0)</f>
        <v>18721</v>
      </c>
      <c r="J139">
        <f t="shared" si="5"/>
        <v>20</v>
      </c>
      <c r="L139" t="str">
        <f t="shared" si="4"/>
        <v>43968Санкт-Петербург Север</v>
      </c>
    </row>
    <row r="140" spans="1:12" ht="14.25" customHeight="1" x14ac:dyDescent="0.3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VLOOKUP(L140,Лист2!A:F,4,0)</f>
        <v>125</v>
      </c>
      <c r="H140">
        <f>VLOOKUP(L140,Лист2!A:G,5,0)</f>
        <v>20132</v>
      </c>
      <c r="I140">
        <f>VLOOKUP(L140,Лист2!A:H,6,0)</f>
        <v>18617</v>
      </c>
      <c r="J140">
        <f t="shared" si="5"/>
        <v>19</v>
      </c>
      <c r="L140" t="str">
        <f t="shared" si="4"/>
        <v>43960Санкт-Петербург Север</v>
      </c>
    </row>
    <row r="141" spans="1:12" ht="14.25" customHeight="1" x14ac:dyDescent="0.3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VLOOKUP(L141,Лист2!A:F,4,0)</f>
        <v>125</v>
      </c>
      <c r="H141">
        <f>VLOOKUP(L141,Лист2!A:G,5,0)</f>
        <v>20495</v>
      </c>
      <c r="I141">
        <f>VLOOKUP(L141,Лист2!A:H,6,0)</f>
        <v>18964</v>
      </c>
      <c r="J141">
        <f t="shared" si="5"/>
        <v>19</v>
      </c>
      <c r="L141" t="str">
        <f t="shared" si="4"/>
        <v>43955Санкт-Петербург Север</v>
      </c>
    </row>
    <row r="142" spans="1:12" ht="14.25" customHeight="1" x14ac:dyDescent="0.3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30476170.215</v>
      </c>
      <c r="F142" s="8">
        <v>642893.56656923075</v>
      </c>
      <c r="G142">
        <f>VLOOKUP(L142,Лист2!A:F,4,0)</f>
        <v>125</v>
      </c>
      <c r="H142">
        <f>VLOOKUP(L142,Лист2!A:G,5,0)</f>
        <v>21863</v>
      </c>
      <c r="I142">
        <f>VLOOKUP(L142,Лист2!A:H,6,0)</f>
        <v>20160</v>
      </c>
      <c r="J142">
        <f t="shared" si="5"/>
        <v>18</v>
      </c>
      <c r="L142" t="str">
        <f t="shared" si="4"/>
        <v>43950Санкт-Петербург Север</v>
      </c>
    </row>
    <row r="143" spans="1:12" ht="14.25" customHeight="1" x14ac:dyDescent="0.3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VLOOKUP(L143,Лист2!A:F,4,0)</f>
        <v>125</v>
      </c>
      <c r="H143">
        <f>VLOOKUP(L143,Лист2!A:G,5,0)</f>
        <v>16932</v>
      </c>
      <c r="I143">
        <f>VLOOKUP(L143,Лист2!A:H,6,0)</f>
        <v>15601</v>
      </c>
      <c r="J143">
        <f t="shared" si="5"/>
        <v>18</v>
      </c>
      <c r="L143" t="str">
        <f t="shared" si="4"/>
        <v>43953Санкт-Петербург Север</v>
      </c>
    </row>
    <row r="144" spans="1:12" ht="14.25" customHeight="1" x14ac:dyDescent="0.3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VLOOKUP(L144,Лист2!A:F,4,0)</f>
        <v>124</v>
      </c>
      <c r="H144">
        <f>VLOOKUP(L144,Лист2!A:G,5,0)</f>
        <v>21153</v>
      </c>
      <c r="I144">
        <f>VLOOKUP(L144,Лист2!A:H,6,0)</f>
        <v>19673</v>
      </c>
      <c r="J144">
        <f t="shared" si="5"/>
        <v>22</v>
      </c>
      <c r="L144" t="str">
        <f t="shared" si="4"/>
        <v>43977Санкт-Петербург Север</v>
      </c>
    </row>
    <row r="145" spans="1:12" ht="14.25" customHeight="1" x14ac:dyDescent="0.3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VLOOKUP(L145,Лист2!A:F,4,0)</f>
        <v>125</v>
      </c>
      <c r="H145">
        <f>VLOOKUP(L145,Лист2!A:G,5,0)</f>
        <v>20602</v>
      </c>
      <c r="I145">
        <f>VLOOKUP(L145,Лист2!A:H,6,0)</f>
        <v>18845</v>
      </c>
      <c r="J145">
        <f t="shared" si="5"/>
        <v>18</v>
      </c>
      <c r="L145" t="str">
        <f t="shared" si="4"/>
        <v>43952Санкт-Петербург Север</v>
      </c>
    </row>
    <row r="146" spans="1:12" ht="14.25" customHeight="1" x14ac:dyDescent="0.3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VLOOKUP(L146,Лист2!A:F,4,0)</f>
        <v>125</v>
      </c>
      <c r="H146">
        <f>VLOOKUP(L146,Лист2!A:G,5,0)</f>
        <v>21106</v>
      </c>
      <c r="I146">
        <f>VLOOKUP(L146,Лист2!A:H,6,0)</f>
        <v>19651</v>
      </c>
      <c r="J146">
        <f t="shared" si="5"/>
        <v>20</v>
      </c>
      <c r="L146" t="str">
        <f t="shared" si="4"/>
        <v>43963Санкт-Петербург Север</v>
      </c>
    </row>
    <row r="147" spans="1:12" ht="14.25" customHeight="1" x14ac:dyDescent="0.3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28083686.690000001</v>
      </c>
      <c r="F147" s="11">
        <v>713697.60769230768</v>
      </c>
      <c r="G147">
        <f>VLOOKUP(L147,Лист2!A:F,4,0)</f>
        <v>125</v>
      </c>
      <c r="H147">
        <f>VLOOKUP(L147,Лист2!A:G,5,0)</f>
        <v>20911</v>
      </c>
      <c r="I147">
        <f>VLOOKUP(L147,Лист2!A:H,6,0)</f>
        <v>19358</v>
      </c>
      <c r="J147">
        <f t="shared" si="5"/>
        <v>21</v>
      </c>
      <c r="L147" t="str">
        <f t="shared" si="4"/>
        <v>43972Санкт-Петербург Север</v>
      </c>
    </row>
    <row r="148" spans="1:12" ht="14.25" customHeight="1" x14ac:dyDescent="0.3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VLOOKUP(L148,Лист2!A:F,4,0)</f>
        <v>125</v>
      </c>
      <c r="H148">
        <f>VLOOKUP(L148,Лист2!A:G,5,0)</f>
        <v>21674</v>
      </c>
      <c r="I148">
        <f>VLOOKUP(L148,Лист2!A:H,6,0)</f>
        <v>20155</v>
      </c>
      <c r="J148">
        <f t="shared" si="5"/>
        <v>21</v>
      </c>
      <c r="L148" t="str">
        <f t="shared" si="4"/>
        <v>43971Санкт-Петербург Север</v>
      </c>
    </row>
    <row r="149" spans="1:12" ht="14.25" customHeight="1" x14ac:dyDescent="0.3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VLOOKUP(L149,Лист2!A:F,4,0)</f>
        <v>125</v>
      </c>
      <c r="H149">
        <f>VLOOKUP(L149,Лист2!A:G,5,0)</f>
        <v>18944</v>
      </c>
      <c r="I149">
        <f>VLOOKUP(L149,Лист2!A:H,6,0)</f>
        <v>17541</v>
      </c>
      <c r="J149">
        <f t="shared" si="5"/>
        <v>19</v>
      </c>
      <c r="L149" t="str">
        <f t="shared" si="4"/>
        <v>43956Санкт-Петербург Север</v>
      </c>
    </row>
    <row r="150" spans="1:12" ht="14.25" customHeight="1" x14ac:dyDescent="0.3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VLOOKUP(L150,Лист2!A:F,4,0)</f>
        <v>125</v>
      </c>
      <c r="H150">
        <f>VLOOKUP(L150,Лист2!A:G,5,0)</f>
        <v>20914</v>
      </c>
      <c r="I150">
        <f>VLOOKUP(L150,Лист2!A:H,6,0)</f>
        <v>19479</v>
      </c>
      <c r="J150">
        <f t="shared" si="5"/>
        <v>18</v>
      </c>
      <c r="L150" t="str">
        <f t="shared" si="4"/>
        <v>43949Санкт-Петербург Север</v>
      </c>
    </row>
    <row r="151" spans="1:12" ht="14.25" customHeight="1" x14ac:dyDescent="0.3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26793668.159000002</v>
      </c>
      <c r="F151" s="11">
        <v>582815.36153846153</v>
      </c>
      <c r="G151">
        <f>VLOOKUP(L151,Лист2!A:F,4,0)</f>
        <v>125</v>
      </c>
      <c r="H151">
        <f>VLOOKUP(L151,Лист2!A:G,5,0)</f>
        <v>19965</v>
      </c>
      <c r="I151">
        <f>VLOOKUP(L151,Лист2!A:H,6,0)</f>
        <v>18573</v>
      </c>
      <c r="J151">
        <f t="shared" si="5"/>
        <v>20</v>
      </c>
      <c r="L151" t="str">
        <f t="shared" si="4"/>
        <v>43964Санкт-Петербург Север</v>
      </c>
    </row>
    <row r="152" spans="1:12" ht="14.25" customHeight="1" x14ac:dyDescent="0.3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22491044.693</v>
      </c>
      <c r="F152" s="8">
        <v>283716.73846153851</v>
      </c>
      <c r="G152">
        <f>VLOOKUP(L152,Лист2!A:F,4,0)</f>
        <v>129</v>
      </c>
      <c r="H152">
        <f>VLOOKUP(L152,Лист2!A:G,5,0)</f>
        <v>17235</v>
      </c>
      <c r="I152">
        <f>VLOOKUP(L152,Лист2!A:H,6,0)</f>
        <v>16052</v>
      </c>
      <c r="J152">
        <f t="shared" si="5"/>
        <v>22</v>
      </c>
      <c r="L152" t="str">
        <f t="shared" si="4"/>
        <v>43982Санкт-Петербург Юг</v>
      </c>
    </row>
    <row r="153" spans="1:12" ht="14.25" customHeight="1" x14ac:dyDescent="0.3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26408496.048</v>
      </c>
      <c r="F153" s="11">
        <v>820373.56815384608</v>
      </c>
      <c r="G153">
        <f>VLOOKUP(L153,Лист2!A:F,4,0)</f>
        <v>125</v>
      </c>
      <c r="H153">
        <f>VLOOKUP(L153,Лист2!A:G,5,0)</f>
        <v>18861</v>
      </c>
      <c r="I153">
        <f>VLOOKUP(L153,Лист2!A:H,6,0)</f>
        <v>17420</v>
      </c>
      <c r="J153">
        <f t="shared" si="5"/>
        <v>18</v>
      </c>
      <c r="L153" t="str">
        <f t="shared" si="4"/>
        <v>43954Санкт-Петербург Север</v>
      </c>
    </row>
    <row r="154" spans="1:12" ht="14.25" customHeight="1" x14ac:dyDescent="0.3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VLOOKUP(L154,Лист2!A:F,4,0)</f>
        <v>129</v>
      </c>
      <c r="H154">
        <f>VLOOKUP(L154,Лист2!A:G,5,0)</f>
        <v>20243</v>
      </c>
      <c r="I154">
        <f>VLOOKUP(L154,Лист2!A:H,6,0)</f>
        <v>18711</v>
      </c>
      <c r="J154">
        <f t="shared" si="5"/>
        <v>22</v>
      </c>
      <c r="L154" t="str">
        <f t="shared" si="4"/>
        <v>43981Санкт-Петербург Юг</v>
      </c>
    </row>
    <row r="155" spans="1:12" ht="14.25" customHeight="1" x14ac:dyDescent="0.3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27467616.703000002</v>
      </c>
      <c r="F155" s="11">
        <v>942702.9</v>
      </c>
      <c r="G155">
        <f>VLOOKUP(L155,Лист2!A:F,4,0)</f>
        <v>125</v>
      </c>
      <c r="H155">
        <f>VLOOKUP(L155,Лист2!A:G,5,0)</f>
        <v>20218</v>
      </c>
      <c r="I155">
        <f>VLOOKUP(L155,Лист2!A:H,6,0)</f>
        <v>18647</v>
      </c>
      <c r="J155">
        <f t="shared" si="5"/>
        <v>19</v>
      </c>
      <c r="L155" t="str">
        <f t="shared" si="4"/>
        <v>43957Санкт-Петербург Север</v>
      </c>
    </row>
    <row r="156" spans="1:12" ht="14.25" customHeight="1" x14ac:dyDescent="0.3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VLOOKUP(L156,Лист2!A:F,4,0)</f>
        <v>125</v>
      </c>
      <c r="H156">
        <f>VLOOKUP(L156,Лист2!A:G,5,0)</f>
        <v>24574</v>
      </c>
      <c r="I156">
        <f>VLOOKUP(L156,Лист2!A:H,6,0)</f>
        <v>22609</v>
      </c>
      <c r="J156">
        <f t="shared" si="5"/>
        <v>21</v>
      </c>
      <c r="L156" t="str">
        <f t="shared" si="4"/>
        <v>43974Санкт-Петербург Север</v>
      </c>
    </row>
    <row r="157" spans="1:12" ht="14.25" customHeight="1" x14ac:dyDescent="0.3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VLOOKUP(L157,Лист2!A:F,4,0)</f>
        <v>129</v>
      </c>
      <c r="H157">
        <f>VLOOKUP(L157,Лист2!A:G,5,0)</f>
        <v>16453</v>
      </c>
      <c r="I157">
        <f>VLOOKUP(L157,Лист2!A:H,6,0)</f>
        <v>15289</v>
      </c>
      <c r="J157">
        <f t="shared" si="5"/>
        <v>22</v>
      </c>
      <c r="L157" t="str">
        <f t="shared" si="4"/>
        <v>43979Санкт-Петербург Юг</v>
      </c>
    </row>
    <row r="158" spans="1:12" ht="14.25" customHeight="1" x14ac:dyDescent="0.3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VLOOKUP(L158,Лист2!A:F,4,0)</f>
        <v>124</v>
      </c>
      <c r="H158">
        <f>VLOOKUP(L158,Лист2!A:G,5,0)</f>
        <v>20358</v>
      </c>
      <c r="I158">
        <f>VLOOKUP(L158,Лист2!A:H,6,0)</f>
        <v>18890</v>
      </c>
      <c r="J158">
        <f t="shared" si="5"/>
        <v>22</v>
      </c>
      <c r="L158" t="str">
        <f t="shared" si="4"/>
        <v>43976Санкт-Петербург Север</v>
      </c>
    </row>
    <row r="159" spans="1:12" ht="14.25" customHeight="1" x14ac:dyDescent="0.3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31156525.940000001</v>
      </c>
      <c r="F159" s="11">
        <v>343786.08461538458</v>
      </c>
      <c r="G159">
        <f>VLOOKUP(L159,Лист2!A:F,4,0)</f>
        <v>125</v>
      </c>
      <c r="H159">
        <f>VLOOKUP(L159,Лист2!A:G,5,0)</f>
        <v>22368</v>
      </c>
      <c r="I159">
        <f>VLOOKUP(L159,Лист2!A:H,6,0)</f>
        <v>20625</v>
      </c>
      <c r="J159">
        <f t="shared" si="5"/>
        <v>18</v>
      </c>
      <c r="L159" t="str">
        <f t="shared" si="4"/>
        <v>43951Санкт-Петербург Север</v>
      </c>
    </row>
    <row r="160" spans="1:12" ht="14.25" customHeight="1" x14ac:dyDescent="0.3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VLOOKUP(L160,Лист2!A:F,4,0)</f>
        <v>125</v>
      </c>
      <c r="H160">
        <f>VLOOKUP(L160,Лист2!A:G,5,0)</f>
        <v>20368</v>
      </c>
      <c r="I160">
        <f>VLOOKUP(L160,Лист2!A:H,6,0)</f>
        <v>18884</v>
      </c>
      <c r="J160">
        <f t="shared" si="5"/>
        <v>19</v>
      </c>
      <c r="L160" t="str">
        <f t="shared" si="4"/>
        <v>43961Санкт-Петербург Север</v>
      </c>
    </row>
    <row r="161" spans="1:12" ht="14.25" customHeight="1" x14ac:dyDescent="0.3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VLOOKUP(L161,Лист2!A:F,4,0)</f>
        <v>125</v>
      </c>
      <c r="H161">
        <f>VLOOKUP(L161,Лист2!A:G,5,0)</f>
        <v>24620</v>
      </c>
      <c r="I161">
        <f>VLOOKUP(L161,Лист2!A:H,6,0)</f>
        <v>22641</v>
      </c>
      <c r="J161">
        <f t="shared" si="5"/>
        <v>19</v>
      </c>
      <c r="L161" t="str">
        <f t="shared" si="4"/>
        <v>43959Санкт-Петербург Север</v>
      </c>
    </row>
    <row r="162" spans="1:12" ht="14.25" customHeight="1" x14ac:dyDescent="0.3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VLOOKUP(L162,Лист2!A:F,4,0)</f>
        <v>125</v>
      </c>
      <c r="H162">
        <f>VLOOKUP(L162,Лист2!A:G,5,0)</f>
        <v>18014</v>
      </c>
      <c r="I162">
        <f>VLOOKUP(L162,Лист2!A:H,6,0)</f>
        <v>16675</v>
      </c>
      <c r="J162">
        <f t="shared" si="5"/>
        <v>19</v>
      </c>
      <c r="L162" t="str">
        <f t="shared" si="4"/>
        <v>43958Санкт-Петербург Север</v>
      </c>
    </row>
    <row r="163" spans="1:12" ht="14.25" customHeight="1" x14ac:dyDescent="0.3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28822960.471000001</v>
      </c>
      <c r="F163" s="11">
        <v>574198.11538461538</v>
      </c>
      <c r="G163">
        <f>VLOOKUP(L163,Лист2!A:F,4,0)</f>
        <v>125</v>
      </c>
      <c r="H163">
        <f>VLOOKUP(L163,Лист2!A:G,5,0)</f>
        <v>21004</v>
      </c>
      <c r="I163">
        <f>VLOOKUP(L163,Лист2!A:H,6,0)</f>
        <v>19556</v>
      </c>
      <c r="J163">
        <f t="shared" si="5"/>
        <v>21</v>
      </c>
      <c r="L163" t="str">
        <f t="shared" si="4"/>
        <v>43975Санкт-Петербург Север</v>
      </c>
    </row>
    <row r="164" spans="1:12" ht="14.25" customHeight="1" x14ac:dyDescent="0.3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VLOOKUP(L164,Лист2!A:F,4,0)</f>
        <v>36</v>
      </c>
      <c r="H164">
        <f>VLOOKUP(L164,Лист2!A:G,5,0)</f>
        <v>5286</v>
      </c>
      <c r="I164">
        <f>VLOOKUP(L164,Лист2!A:H,6,0)</f>
        <v>4867</v>
      </c>
      <c r="J164">
        <f t="shared" si="5"/>
        <v>20</v>
      </c>
      <c r="L164" t="str">
        <f t="shared" si="4"/>
        <v>43967Волгоград</v>
      </c>
    </row>
    <row r="165" spans="1:12" ht="14.25" customHeight="1" x14ac:dyDescent="0.3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VLOOKUP(L165,Лист2!A:F,4,0)</f>
        <v>36</v>
      </c>
      <c r="H165">
        <f>VLOOKUP(L165,Лист2!A:G,5,0)</f>
        <v>5094</v>
      </c>
      <c r="I165">
        <f>VLOOKUP(L165,Лист2!A:H,6,0)</f>
        <v>4716</v>
      </c>
      <c r="J165">
        <f t="shared" si="5"/>
        <v>21</v>
      </c>
      <c r="L165" t="str">
        <f t="shared" si="4"/>
        <v>43970Волгоград</v>
      </c>
    </row>
    <row r="166" spans="1:12" ht="14.25" customHeight="1" x14ac:dyDescent="0.3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</v>
      </c>
      <c r="G166">
        <f>VLOOKUP(L166,Лист2!A:F,4,0)</f>
        <v>36</v>
      </c>
      <c r="H166">
        <f>VLOOKUP(L166,Лист2!A:G,5,0)</f>
        <v>4918</v>
      </c>
      <c r="I166">
        <f>VLOOKUP(L166,Лист2!A:H,6,0)</f>
        <v>4554</v>
      </c>
      <c r="J166">
        <f t="shared" si="5"/>
        <v>20</v>
      </c>
      <c r="L166" t="str">
        <f t="shared" si="4"/>
        <v>43968Волгоград</v>
      </c>
    </row>
    <row r="167" spans="1:12" ht="14.25" customHeight="1" x14ac:dyDescent="0.3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221053.8796769231</v>
      </c>
      <c r="G167">
        <f>VLOOKUP(L167,Лист2!A:F,4,0)</f>
        <v>36</v>
      </c>
      <c r="H167">
        <f>VLOOKUP(L167,Лист2!A:G,5,0)</f>
        <v>5413</v>
      </c>
      <c r="I167">
        <f>VLOOKUP(L167,Лист2!A:H,6,0)</f>
        <v>4959</v>
      </c>
      <c r="J167">
        <f t="shared" si="5"/>
        <v>19</v>
      </c>
      <c r="L167" t="str">
        <f t="shared" si="4"/>
        <v>43960Волгоград</v>
      </c>
    </row>
    <row r="168" spans="1:12" ht="14.25" customHeight="1" x14ac:dyDescent="0.3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337872.83273076918</v>
      </c>
      <c r="G168">
        <f>VLOOKUP(L168,Лист2!A:F,4,0)</f>
        <v>36</v>
      </c>
      <c r="H168">
        <f>VLOOKUP(L168,Лист2!A:G,5,0)</f>
        <v>4508</v>
      </c>
      <c r="I168">
        <f>VLOOKUP(L168,Лист2!A:H,6,0)</f>
        <v>4149</v>
      </c>
      <c r="J168">
        <f t="shared" si="5"/>
        <v>19</v>
      </c>
      <c r="L168" t="str">
        <f t="shared" si="4"/>
        <v>43955Волгоград</v>
      </c>
    </row>
    <row r="169" spans="1:12" ht="14.25" customHeight="1" x14ac:dyDescent="0.3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118941.2939846154</v>
      </c>
      <c r="G169">
        <f>VLOOKUP(L169,Лист2!A:F,4,0)</f>
        <v>36</v>
      </c>
      <c r="H169">
        <f>VLOOKUP(L169,Лист2!A:G,5,0)</f>
        <v>4937</v>
      </c>
      <c r="I169">
        <f>VLOOKUP(L169,Лист2!A:H,6,0)</f>
        <v>4561</v>
      </c>
      <c r="J169">
        <f t="shared" si="5"/>
        <v>18</v>
      </c>
      <c r="L169" t="str">
        <f t="shared" si="4"/>
        <v>43950Волгоград</v>
      </c>
    </row>
    <row r="170" spans="1:12" ht="14.25" customHeight="1" x14ac:dyDescent="0.3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179531.89196153849</v>
      </c>
      <c r="G170">
        <f>VLOOKUP(L170,Лист2!A:F,4,0)</f>
        <v>36</v>
      </c>
      <c r="H170">
        <f>VLOOKUP(L170,Лист2!A:G,5,0)</f>
        <v>3442</v>
      </c>
      <c r="I170">
        <f>VLOOKUP(L170,Лист2!A:H,6,0)</f>
        <v>3147</v>
      </c>
      <c r="J170">
        <f t="shared" si="5"/>
        <v>18</v>
      </c>
      <c r="L170" t="str">
        <f t="shared" si="4"/>
        <v>43953Волгоград</v>
      </c>
    </row>
    <row r="171" spans="1:12" ht="14.25" customHeight="1" x14ac:dyDescent="0.3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167003.69436153851</v>
      </c>
      <c r="G171">
        <f>VLOOKUP(L171,Лист2!A:F,4,0)</f>
        <v>36</v>
      </c>
      <c r="H171">
        <f>VLOOKUP(L171,Лист2!A:G,5,0)</f>
        <v>4770</v>
      </c>
      <c r="I171">
        <f>VLOOKUP(L171,Лист2!A:H,6,0)</f>
        <v>4424</v>
      </c>
      <c r="J171">
        <f t="shared" si="5"/>
        <v>22</v>
      </c>
      <c r="L171" t="str">
        <f t="shared" si="4"/>
        <v>43977Волгоград</v>
      </c>
    </row>
    <row r="172" spans="1:12" ht="14.25" customHeight="1" x14ac:dyDescent="0.3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196859.98644615381</v>
      </c>
      <c r="G172">
        <f>VLOOKUP(L172,Лист2!A:F,4,0)</f>
        <v>36</v>
      </c>
      <c r="H172">
        <f>VLOOKUP(L172,Лист2!A:G,5,0)</f>
        <v>5457</v>
      </c>
      <c r="I172">
        <f>VLOOKUP(L172,Лист2!A:H,6,0)</f>
        <v>4916</v>
      </c>
      <c r="J172">
        <f t="shared" si="5"/>
        <v>18</v>
      </c>
      <c r="L172" t="str">
        <f t="shared" si="4"/>
        <v>43952Волгоград</v>
      </c>
    </row>
    <row r="173" spans="1:12" ht="14.25" customHeight="1" x14ac:dyDescent="0.3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4230689.2069999985</v>
      </c>
      <c r="F173" s="11">
        <v>183154.05167692309</v>
      </c>
      <c r="G173">
        <f>VLOOKUP(L173,Лист2!A:F,4,0)</f>
        <v>36</v>
      </c>
      <c r="H173">
        <f>VLOOKUP(L173,Лист2!A:G,5,0)</f>
        <v>4418</v>
      </c>
      <c r="I173">
        <f>VLOOKUP(L173,Лист2!A:H,6,0)</f>
        <v>4088</v>
      </c>
      <c r="J173">
        <f t="shared" si="5"/>
        <v>20</v>
      </c>
      <c r="L173" t="str">
        <f t="shared" si="4"/>
        <v>43963Волгоград</v>
      </c>
    </row>
    <row r="174" spans="1:12" ht="14.25" customHeight="1" x14ac:dyDescent="0.3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VLOOKUP(L174,Лист2!A:F,4,0)</f>
        <v>36</v>
      </c>
      <c r="H174">
        <f>VLOOKUP(L174,Лист2!A:G,5,0)</f>
        <v>4816</v>
      </c>
      <c r="I174">
        <f>VLOOKUP(L174,Лист2!A:H,6,0)</f>
        <v>4452</v>
      </c>
      <c r="J174">
        <f t="shared" si="5"/>
        <v>21</v>
      </c>
      <c r="L174" t="str">
        <f t="shared" si="4"/>
        <v>43972Волгоград</v>
      </c>
    </row>
    <row r="175" spans="1:12" ht="14.25" customHeight="1" x14ac:dyDescent="0.3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VLOOKUP(L175,Лист2!A:F,4,0)</f>
        <v>36</v>
      </c>
      <c r="H175">
        <f>VLOOKUP(L175,Лист2!A:G,5,0)</f>
        <v>5914</v>
      </c>
      <c r="I175">
        <f>VLOOKUP(L175,Лист2!A:H,6,0)</f>
        <v>5384</v>
      </c>
      <c r="J175">
        <f t="shared" si="5"/>
        <v>21</v>
      </c>
      <c r="L175" t="str">
        <f t="shared" si="4"/>
        <v>43971Волгоград</v>
      </c>
    </row>
    <row r="176" spans="1:12" ht="14.25" customHeight="1" x14ac:dyDescent="0.3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232587.42287692311</v>
      </c>
      <c r="G176">
        <f>VLOOKUP(L176,Лист2!A:F,4,0)</f>
        <v>36</v>
      </c>
      <c r="H176">
        <f>VLOOKUP(L176,Лист2!A:G,5,0)</f>
        <v>4575</v>
      </c>
      <c r="I176">
        <f>VLOOKUP(L176,Лист2!A:H,6,0)</f>
        <v>4206</v>
      </c>
      <c r="J176">
        <f t="shared" si="5"/>
        <v>19</v>
      </c>
      <c r="L176" t="str">
        <f t="shared" si="4"/>
        <v>43956Волгоград</v>
      </c>
    </row>
    <row r="177" spans="1:12" ht="14.25" customHeight="1" x14ac:dyDescent="0.3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</v>
      </c>
      <c r="G177">
        <f>VLOOKUP(L177,Лист2!A:F,4,0)</f>
        <v>36</v>
      </c>
      <c r="H177">
        <f>VLOOKUP(L177,Лист2!A:G,5,0)</f>
        <v>4923</v>
      </c>
      <c r="I177">
        <f>VLOOKUP(L177,Лист2!A:H,6,0)</f>
        <v>4560</v>
      </c>
      <c r="J177">
        <f t="shared" si="5"/>
        <v>18</v>
      </c>
      <c r="L177" t="str">
        <f t="shared" si="4"/>
        <v>43949Волгоград</v>
      </c>
    </row>
    <row r="178" spans="1:12" ht="14.25" customHeight="1" x14ac:dyDescent="0.3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VLOOKUP(L178,Лист2!A:F,4,0)</f>
        <v>36</v>
      </c>
      <c r="H178">
        <f>VLOOKUP(L178,Лист2!A:G,5,0)</f>
        <v>4967</v>
      </c>
      <c r="I178">
        <f>VLOOKUP(L178,Лист2!A:H,6,0)</f>
        <v>4583</v>
      </c>
      <c r="J178">
        <f t="shared" si="5"/>
        <v>20</v>
      </c>
      <c r="L178" t="str">
        <f t="shared" si="4"/>
        <v>43964Волгоград</v>
      </c>
    </row>
    <row r="179" spans="1:12" ht="14.25" customHeight="1" x14ac:dyDescent="0.3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29726473.223999999</v>
      </c>
      <c r="F179" s="11">
        <v>305744.98843076918</v>
      </c>
      <c r="G179">
        <f>VLOOKUP(L179,Лист2!A:F,4,0)</f>
        <v>124</v>
      </c>
      <c r="H179">
        <f>VLOOKUP(L179,Лист2!A:G,5,0)</f>
        <v>21392</v>
      </c>
      <c r="I179">
        <f>VLOOKUP(L179,Лист2!A:H,6,0)</f>
        <v>19869</v>
      </c>
      <c r="J179">
        <f t="shared" si="5"/>
        <v>22</v>
      </c>
      <c r="L179" t="str">
        <f t="shared" si="4"/>
        <v>43982Санкт-Петербург Север</v>
      </c>
    </row>
    <row r="180" spans="1:12" ht="14.25" customHeight="1" x14ac:dyDescent="0.3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172821.83076923079</v>
      </c>
      <c r="G180">
        <f>VLOOKUP(L180,Лист2!A:F,4,0)</f>
        <v>36</v>
      </c>
      <c r="H180">
        <f>VLOOKUP(L180,Лист2!A:G,5,0)</f>
        <v>4751</v>
      </c>
      <c r="I180">
        <f>VLOOKUP(L180,Лист2!A:H,6,0)</f>
        <v>4370</v>
      </c>
      <c r="J180">
        <f t="shared" si="5"/>
        <v>18</v>
      </c>
      <c r="L180" t="str">
        <f t="shared" si="4"/>
        <v>43954Волгоград</v>
      </c>
    </row>
    <row r="181" spans="1:12" ht="14.25" customHeight="1" x14ac:dyDescent="0.3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35190775.284999996</v>
      </c>
      <c r="F181" s="11">
        <v>552625.80000000005</v>
      </c>
      <c r="G181">
        <f>VLOOKUP(L181,Лист2!A:F,4,0)</f>
        <v>124</v>
      </c>
      <c r="H181">
        <f>VLOOKUP(L181,Лист2!A:G,5,0)</f>
        <v>24325</v>
      </c>
      <c r="I181">
        <f>VLOOKUP(L181,Лист2!A:H,6,0)</f>
        <v>22469</v>
      </c>
      <c r="J181">
        <f t="shared" si="5"/>
        <v>22</v>
      </c>
      <c r="L181" t="str">
        <f t="shared" si="4"/>
        <v>43981Санкт-Петербург Север</v>
      </c>
    </row>
    <row r="182" spans="1:12" ht="14.25" customHeight="1" x14ac:dyDescent="0.3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VLOOKUP(L182,Лист2!A:F,4,0)</f>
        <v>36</v>
      </c>
      <c r="H182">
        <f>VLOOKUP(L182,Лист2!A:G,5,0)</f>
        <v>4384</v>
      </c>
      <c r="I182">
        <f>VLOOKUP(L182,Лист2!A:H,6,0)</f>
        <v>4025</v>
      </c>
      <c r="J182">
        <f t="shared" si="5"/>
        <v>19</v>
      </c>
      <c r="L182" t="str">
        <f t="shared" si="4"/>
        <v>43957Волгоград</v>
      </c>
    </row>
    <row r="183" spans="1:12" ht="14.25" customHeight="1" x14ac:dyDescent="0.3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139983.69020000001</v>
      </c>
      <c r="G183">
        <f>VLOOKUP(L183,Лист2!A:F,4,0)</f>
        <v>36</v>
      </c>
      <c r="H183">
        <f>VLOOKUP(L183,Лист2!A:G,5,0)</f>
        <v>5651</v>
      </c>
      <c r="I183">
        <f>VLOOKUP(L183,Лист2!A:H,6,0)</f>
        <v>5212</v>
      </c>
      <c r="J183">
        <f t="shared" si="5"/>
        <v>21</v>
      </c>
      <c r="L183" t="str">
        <f t="shared" si="4"/>
        <v>43974Волгоград</v>
      </c>
    </row>
    <row r="184" spans="1:12" ht="14.25" customHeight="1" x14ac:dyDescent="0.3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VLOOKUP(L184,Лист2!A:F,4,0)</f>
        <v>124</v>
      </c>
      <c r="H184">
        <f>VLOOKUP(L184,Лист2!A:G,5,0)</f>
        <v>20868</v>
      </c>
      <c r="I184">
        <f>VLOOKUP(L184,Лист2!A:H,6,0)</f>
        <v>19342</v>
      </c>
      <c r="J184">
        <f t="shared" si="5"/>
        <v>22</v>
      </c>
      <c r="L184" t="str">
        <f t="shared" si="4"/>
        <v>43979Санкт-Петербург Север</v>
      </c>
    </row>
    <row r="185" spans="1:12" ht="14.25" customHeight="1" x14ac:dyDescent="0.3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135246.9592923077</v>
      </c>
      <c r="G185">
        <f>VLOOKUP(L185,Лист2!A:F,4,0)</f>
        <v>36</v>
      </c>
      <c r="H185">
        <f>VLOOKUP(L185,Лист2!A:G,5,0)</f>
        <v>4641</v>
      </c>
      <c r="I185">
        <f>VLOOKUP(L185,Лист2!A:H,6,0)</f>
        <v>4274</v>
      </c>
      <c r="J185">
        <f t="shared" si="5"/>
        <v>22</v>
      </c>
      <c r="L185" t="str">
        <f t="shared" si="4"/>
        <v>43976Волгоград</v>
      </c>
    </row>
    <row r="186" spans="1:12" ht="14.25" customHeight="1" x14ac:dyDescent="0.3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VLOOKUP(L186,Лист2!A:F,4,0)</f>
        <v>36</v>
      </c>
      <c r="H186">
        <f>VLOOKUP(L186,Лист2!A:G,5,0)</f>
        <v>5143</v>
      </c>
      <c r="I186">
        <f>VLOOKUP(L186,Лист2!A:H,6,0)</f>
        <v>4715</v>
      </c>
      <c r="J186">
        <f t="shared" si="5"/>
        <v>18</v>
      </c>
      <c r="L186" t="str">
        <f t="shared" si="4"/>
        <v>43951Волгоград</v>
      </c>
    </row>
    <row r="187" spans="1:12" ht="14.25" customHeight="1" x14ac:dyDescent="0.3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161614.12454615379</v>
      </c>
      <c r="G187">
        <f>VLOOKUP(L187,Лист2!A:F,4,0)</f>
        <v>36</v>
      </c>
      <c r="H187">
        <f>VLOOKUP(L187,Лист2!A:G,5,0)</f>
        <v>5746</v>
      </c>
      <c r="I187">
        <f>VLOOKUP(L187,Лист2!A:H,6,0)</f>
        <v>5277</v>
      </c>
      <c r="J187">
        <f t="shared" si="5"/>
        <v>19</v>
      </c>
      <c r="L187" t="str">
        <f t="shared" si="4"/>
        <v>43961Волгоград</v>
      </c>
    </row>
    <row r="188" spans="1:12" ht="14.25" customHeight="1" x14ac:dyDescent="0.3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4091691.3250000002</v>
      </c>
      <c r="F188" s="8">
        <v>232169.67161538461</v>
      </c>
      <c r="G188">
        <f>VLOOKUP(L188,Лист2!A:F,4,0)</f>
        <v>36</v>
      </c>
      <c r="H188">
        <f>VLOOKUP(L188,Лист2!A:G,5,0)</f>
        <v>4199</v>
      </c>
      <c r="I188">
        <f>VLOOKUP(L188,Лист2!A:H,6,0)</f>
        <v>3867</v>
      </c>
      <c r="J188">
        <f t="shared" si="5"/>
        <v>19</v>
      </c>
      <c r="L188" t="str">
        <f t="shared" si="4"/>
        <v>43959Волгоград</v>
      </c>
    </row>
    <row r="189" spans="1:12" ht="14.25" customHeight="1" x14ac:dyDescent="0.3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</v>
      </c>
      <c r="G189">
        <f>VLOOKUP(L189,Лист2!A:F,4,0)</f>
        <v>36</v>
      </c>
      <c r="H189">
        <f>VLOOKUP(L189,Лист2!A:G,5,0)</f>
        <v>4826</v>
      </c>
      <c r="I189">
        <f>VLOOKUP(L189,Лист2!A:H,6,0)</f>
        <v>4426</v>
      </c>
      <c r="J189">
        <f t="shared" si="5"/>
        <v>19</v>
      </c>
      <c r="L189" t="str">
        <f t="shared" si="4"/>
        <v>43958Волгоград</v>
      </c>
    </row>
    <row r="190" spans="1:12" ht="14.25" customHeight="1" x14ac:dyDescent="0.3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VLOOKUP(L190,Лист2!A:F,4,0)</f>
        <v>36</v>
      </c>
      <c r="H190">
        <f>VLOOKUP(L190,Лист2!A:G,5,0)</f>
        <v>4915</v>
      </c>
      <c r="I190">
        <f>VLOOKUP(L190,Лист2!A:H,6,0)</f>
        <v>4562</v>
      </c>
      <c r="J190">
        <f t="shared" si="5"/>
        <v>21</v>
      </c>
      <c r="L190" t="str">
        <f t="shared" si="4"/>
        <v>43975Волгоград</v>
      </c>
    </row>
    <row r="191" spans="1:12" ht="14.25" customHeight="1" x14ac:dyDescent="0.3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145385.33866923081</v>
      </c>
      <c r="G191">
        <f>VLOOKUP(L191,Лист2!A:F,4,0)</f>
        <v>21</v>
      </c>
      <c r="H191">
        <f>VLOOKUP(L191,Лист2!A:G,5,0)</f>
        <v>2427</v>
      </c>
      <c r="I191">
        <f>VLOOKUP(L191,Лист2!A:H,6,0)</f>
        <v>2213</v>
      </c>
      <c r="J191">
        <f t="shared" si="5"/>
        <v>20</v>
      </c>
      <c r="L191" t="str">
        <f t="shared" si="4"/>
        <v>43967Казань</v>
      </c>
    </row>
    <row r="192" spans="1:12" ht="14.25" customHeight="1" x14ac:dyDescent="0.3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VLOOKUP(L192,Лист2!A:F,4,0)</f>
        <v>21</v>
      </c>
      <c r="H192">
        <f>VLOOKUP(L192,Лист2!A:G,5,0)</f>
        <v>2245</v>
      </c>
      <c r="I192">
        <f>VLOOKUP(L192,Лист2!A:H,6,0)</f>
        <v>2053</v>
      </c>
      <c r="J192">
        <f t="shared" si="5"/>
        <v>21</v>
      </c>
      <c r="L192" t="str">
        <f t="shared" si="4"/>
        <v>43970Казань</v>
      </c>
    </row>
    <row r="193" spans="1:12" ht="14.25" customHeight="1" x14ac:dyDescent="0.3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VLOOKUP(L193,Лист2!A:F,4,0)</f>
        <v>21</v>
      </c>
      <c r="H193">
        <f>VLOOKUP(L193,Лист2!A:G,5,0)</f>
        <v>2054</v>
      </c>
      <c r="I193">
        <f>VLOOKUP(L193,Лист2!A:H,6,0)</f>
        <v>1883</v>
      </c>
      <c r="J193">
        <f t="shared" si="5"/>
        <v>20</v>
      </c>
      <c r="L193" t="str">
        <f t="shared" si="4"/>
        <v>43968Казань</v>
      </c>
    </row>
    <row r="194" spans="1:12" ht="14.25" customHeight="1" x14ac:dyDescent="0.3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184346.05176923081</v>
      </c>
      <c r="G194">
        <f>VLOOKUP(L194,Лист2!A:F,4,0)</f>
        <v>21</v>
      </c>
      <c r="H194">
        <f>VLOOKUP(L194,Лист2!A:G,5,0)</f>
        <v>1891</v>
      </c>
      <c r="I194">
        <f>VLOOKUP(L194,Лист2!A:H,6,0)</f>
        <v>1709</v>
      </c>
      <c r="J194">
        <f t="shared" si="5"/>
        <v>19</v>
      </c>
      <c r="L194" t="str">
        <f t="shared" ref="L194:L257" si="6">CONCATENATE(A194,B194)</f>
        <v>43960Казань</v>
      </c>
    </row>
    <row r="195" spans="1:12" ht="14.25" customHeight="1" x14ac:dyDescent="0.3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215836.18461538461</v>
      </c>
      <c r="G195">
        <f>VLOOKUP(L195,Лист2!A:F,4,0)</f>
        <v>20</v>
      </c>
      <c r="H195">
        <f>VLOOKUP(L195,Лист2!A:G,5,0)</f>
        <v>1804</v>
      </c>
      <c r="I195">
        <f>VLOOKUP(L195,Лист2!A:H,6,0)</f>
        <v>1638</v>
      </c>
      <c r="J195">
        <f t="shared" ref="J195:J258" si="7">_xlfn.ISOWEEKNUM(A195)</f>
        <v>19</v>
      </c>
      <c r="L195" t="str">
        <f t="shared" si="6"/>
        <v>43955Казань</v>
      </c>
    </row>
    <row r="196" spans="1:12" ht="14.25" customHeight="1" x14ac:dyDescent="0.3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2033299.28</v>
      </c>
      <c r="F196" s="8">
        <v>202681.39594615379</v>
      </c>
      <c r="G196">
        <f>VLOOKUP(L196,Лист2!A:F,4,0)</f>
        <v>19</v>
      </c>
      <c r="H196">
        <f>VLOOKUP(L196,Лист2!A:G,5,0)</f>
        <v>1676</v>
      </c>
      <c r="I196">
        <f>VLOOKUP(L196,Лист2!A:H,6,0)</f>
        <v>1516</v>
      </c>
      <c r="J196">
        <f t="shared" si="7"/>
        <v>18</v>
      </c>
      <c r="L196" t="str">
        <f t="shared" si="6"/>
        <v>43950Казань</v>
      </c>
    </row>
    <row r="197" spans="1:12" ht="14.25" customHeight="1" x14ac:dyDescent="0.3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187667.93086153851</v>
      </c>
      <c r="G197">
        <f>VLOOKUP(L197,Лист2!A:F,4,0)</f>
        <v>20</v>
      </c>
      <c r="H197">
        <f>VLOOKUP(L197,Лист2!A:G,5,0)</f>
        <v>1613</v>
      </c>
      <c r="I197">
        <f>VLOOKUP(L197,Лист2!A:H,6,0)</f>
        <v>1457</v>
      </c>
      <c r="J197">
        <f t="shared" si="7"/>
        <v>18</v>
      </c>
      <c r="L197" t="str">
        <f t="shared" si="6"/>
        <v>43953Казань</v>
      </c>
    </row>
    <row r="198" spans="1:12" ht="14.25" customHeight="1" x14ac:dyDescent="0.3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2861069.8420000002</v>
      </c>
      <c r="F198" s="8">
        <v>170303.6201538461</v>
      </c>
      <c r="G198">
        <f>VLOOKUP(L198,Лист2!A:F,4,0)</f>
        <v>21</v>
      </c>
      <c r="H198">
        <f>VLOOKUP(L198,Лист2!A:G,5,0)</f>
        <v>2418</v>
      </c>
      <c r="I198">
        <f>VLOOKUP(L198,Лист2!A:H,6,0)</f>
        <v>2215</v>
      </c>
      <c r="J198">
        <f t="shared" si="7"/>
        <v>22</v>
      </c>
      <c r="L198" t="str">
        <f t="shared" si="6"/>
        <v>43977Казань</v>
      </c>
    </row>
    <row r="199" spans="1:12" ht="14.25" customHeight="1" x14ac:dyDescent="0.3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329717.03827692312</v>
      </c>
      <c r="G199">
        <f>VLOOKUP(L199,Лист2!A:F,4,0)</f>
        <v>20</v>
      </c>
      <c r="H199">
        <f>VLOOKUP(L199,Лист2!A:G,5,0)</f>
        <v>2468</v>
      </c>
      <c r="I199">
        <f>VLOOKUP(L199,Лист2!A:H,6,0)</f>
        <v>2221</v>
      </c>
      <c r="J199">
        <f t="shared" si="7"/>
        <v>18</v>
      </c>
      <c r="L199" t="str">
        <f t="shared" si="6"/>
        <v>43952Казань</v>
      </c>
    </row>
    <row r="200" spans="1:12" ht="14.25" customHeight="1" x14ac:dyDescent="0.3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2363955.7910000002</v>
      </c>
      <c r="F200" s="8">
        <v>200042.36143846161</v>
      </c>
      <c r="G200">
        <f>VLOOKUP(L200,Лист2!A:F,4,0)</f>
        <v>21</v>
      </c>
      <c r="H200">
        <f>VLOOKUP(L200,Лист2!A:G,5,0)</f>
        <v>1926</v>
      </c>
      <c r="I200">
        <f>VLOOKUP(L200,Лист2!A:H,6,0)</f>
        <v>1745</v>
      </c>
      <c r="J200">
        <f t="shared" si="7"/>
        <v>20</v>
      </c>
      <c r="L200" t="str">
        <f t="shared" si="6"/>
        <v>43963Казань</v>
      </c>
    </row>
    <row r="201" spans="1:12" ht="14.25" customHeight="1" x14ac:dyDescent="0.3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VLOOKUP(L201,Лист2!A:F,4,0)</f>
        <v>21</v>
      </c>
      <c r="H201">
        <f>VLOOKUP(L201,Лист2!A:G,5,0)</f>
        <v>2335</v>
      </c>
      <c r="I201">
        <f>VLOOKUP(L201,Лист2!A:H,6,0)</f>
        <v>2126</v>
      </c>
      <c r="J201">
        <f t="shared" si="7"/>
        <v>21</v>
      </c>
      <c r="L201" t="str">
        <f t="shared" si="6"/>
        <v>43972Казань</v>
      </c>
    </row>
    <row r="202" spans="1:12" ht="14.25" customHeight="1" x14ac:dyDescent="0.3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205451.17950769229</v>
      </c>
      <c r="G202">
        <f>VLOOKUP(L202,Лист2!A:F,4,0)</f>
        <v>21</v>
      </c>
      <c r="H202">
        <f>VLOOKUP(L202,Лист2!A:G,5,0)</f>
        <v>2410</v>
      </c>
      <c r="I202">
        <f>VLOOKUP(L202,Лист2!A:H,6,0)</f>
        <v>2202</v>
      </c>
      <c r="J202">
        <f t="shared" si="7"/>
        <v>21</v>
      </c>
      <c r="L202" t="str">
        <f t="shared" si="6"/>
        <v>43971Казань</v>
      </c>
    </row>
    <row r="203" spans="1:12" ht="14.25" customHeight="1" x14ac:dyDescent="0.3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VLOOKUP(L203,Лист2!A:F,4,0)</f>
        <v>20</v>
      </c>
      <c r="H203">
        <f>VLOOKUP(L203,Лист2!A:G,5,0)</f>
        <v>1757</v>
      </c>
      <c r="I203">
        <f>VLOOKUP(L203,Лист2!A:H,6,0)</f>
        <v>1596</v>
      </c>
      <c r="J203">
        <f t="shared" si="7"/>
        <v>19</v>
      </c>
      <c r="L203" t="str">
        <f t="shared" si="6"/>
        <v>43956Казань</v>
      </c>
    </row>
    <row r="204" spans="1:12" ht="14.25" customHeight="1" x14ac:dyDescent="0.3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140503.93076923079</v>
      </c>
      <c r="G204">
        <f>VLOOKUP(L204,Лист2!A:F,4,0)</f>
        <v>19</v>
      </c>
      <c r="H204">
        <f>VLOOKUP(L204,Лист2!A:G,5,0)</f>
        <v>1846</v>
      </c>
      <c r="I204">
        <f>VLOOKUP(L204,Лист2!A:H,6,0)</f>
        <v>1681</v>
      </c>
      <c r="J204">
        <f t="shared" si="7"/>
        <v>18</v>
      </c>
      <c r="L204" t="str">
        <f t="shared" si="6"/>
        <v>43949Казань</v>
      </c>
    </row>
    <row r="205" spans="1:12" ht="14.25" customHeight="1" x14ac:dyDescent="0.3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208081.82515384609</v>
      </c>
      <c r="G205">
        <f>VLOOKUP(L205,Лист2!A:F,4,0)</f>
        <v>21</v>
      </c>
      <c r="H205">
        <f>VLOOKUP(L205,Лист2!A:G,5,0)</f>
        <v>2061</v>
      </c>
      <c r="I205">
        <f>VLOOKUP(L205,Лист2!A:H,6,0)</f>
        <v>1876</v>
      </c>
      <c r="J205">
        <f t="shared" si="7"/>
        <v>20</v>
      </c>
      <c r="L205" t="str">
        <f t="shared" si="6"/>
        <v>43964Казань</v>
      </c>
    </row>
    <row r="206" spans="1:12" ht="14.25" customHeight="1" x14ac:dyDescent="0.3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VLOOKUP(L206,Лист2!A:F,4,0)</f>
        <v>37</v>
      </c>
      <c r="H206">
        <f>VLOOKUP(L206,Лист2!A:G,5,0)</f>
        <v>5215</v>
      </c>
      <c r="I206">
        <f>VLOOKUP(L206,Лист2!A:H,6,0)</f>
        <v>4848</v>
      </c>
      <c r="J206">
        <f t="shared" si="7"/>
        <v>22</v>
      </c>
      <c r="L206" t="str">
        <f t="shared" si="6"/>
        <v>43982Волгоград</v>
      </c>
    </row>
    <row r="207" spans="1:12" ht="14.25" customHeight="1" x14ac:dyDescent="0.3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VLOOKUP(L207,Лист2!A:F,4,0)</f>
        <v>20</v>
      </c>
      <c r="H207">
        <f>VLOOKUP(L207,Лист2!A:G,5,0)</f>
        <v>1716</v>
      </c>
      <c r="I207">
        <f>VLOOKUP(L207,Лист2!A:H,6,0)</f>
        <v>1561</v>
      </c>
      <c r="J207">
        <f t="shared" si="7"/>
        <v>18</v>
      </c>
      <c r="L207" t="str">
        <f t="shared" si="6"/>
        <v>43954Казань</v>
      </c>
    </row>
    <row r="208" spans="1:12" ht="14.25" customHeight="1" x14ac:dyDescent="0.3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VLOOKUP(L208,Лист2!A:F,4,0)</f>
        <v>37</v>
      </c>
      <c r="H208">
        <f>VLOOKUP(L208,Лист2!A:G,5,0)</f>
        <v>6645</v>
      </c>
      <c r="I208">
        <f>VLOOKUP(L208,Лист2!A:H,6,0)</f>
        <v>6122</v>
      </c>
      <c r="J208">
        <f t="shared" si="7"/>
        <v>22</v>
      </c>
      <c r="L208" t="str">
        <f t="shared" si="6"/>
        <v>43981Волгоград</v>
      </c>
    </row>
    <row r="209" spans="1:12" ht="14.25" customHeight="1" x14ac:dyDescent="0.3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174068.47880000001</v>
      </c>
      <c r="G209">
        <f>VLOOKUP(L209,Лист2!A:F,4,0)</f>
        <v>20</v>
      </c>
      <c r="H209">
        <f>VLOOKUP(L209,Лист2!A:G,5,0)</f>
        <v>1747</v>
      </c>
      <c r="I209">
        <f>VLOOKUP(L209,Лист2!A:H,6,0)</f>
        <v>1570</v>
      </c>
      <c r="J209">
        <f t="shared" si="7"/>
        <v>19</v>
      </c>
      <c r="L209" t="str">
        <f t="shared" si="6"/>
        <v>43957Казань</v>
      </c>
    </row>
    <row r="210" spans="1:12" ht="14.25" customHeight="1" x14ac:dyDescent="0.3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3151914.3420000002</v>
      </c>
      <c r="F210" s="8">
        <v>162279.9956153846</v>
      </c>
      <c r="G210">
        <f>VLOOKUP(L210,Лист2!A:F,4,0)</f>
        <v>21</v>
      </c>
      <c r="H210">
        <f>VLOOKUP(L210,Лист2!A:G,5,0)</f>
        <v>2460</v>
      </c>
      <c r="I210">
        <f>VLOOKUP(L210,Лист2!A:H,6,0)</f>
        <v>2226</v>
      </c>
      <c r="J210">
        <f t="shared" si="7"/>
        <v>21</v>
      </c>
      <c r="L210" t="str">
        <f t="shared" si="6"/>
        <v>43974Казань</v>
      </c>
    </row>
    <row r="211" spans="1:12" ht="14.25" customHeight="1" x14ac:dyDescent="0.3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VLOOKUP(L211,Лист2!A:F,4,0)</f>
        <v>37</v>
      </c>
      <c r="H211">
        <f>VLOOKUP(L211,Лист2!A:G,5,0)</f>
        <v>4840</v>
      </c>
      <c r="I211">
        <f>VLOOKUP(L211,Лист2!A:H,6,0)</f>
        <v>4475</v>
      </c>
      <c r="J211">
        <f t="shared" si="7"/>
        <v>22</v>
      </c>
      <c r="L211" t="str">
        <f t="shared" si="6"/>
        <v>43979Волгоград</v>
      </c>
    </row>
    <row r="212" spans="1:12" ht="14.25" customHeight="1" x14ac:dyDescent="0.3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2769041.2769999998</v>
      </c>
      <c r="F212" s="8">
        <v>180495.52483076919</v>
      </c>
      <c r="G212">
        <f>VLOOKUP(L212,Лист2!A:F,4,0)</f>
        <v>21</v>
      </c>
      <c r="H212">
        <f>VLOOKUP(L212,Лист2!A:G,5,0)</f>
        <v>2330</v>
      </c>
      <c r="I212">
        <f>VLOOKUP(L212,Лист2!A:H,6,0)</f>
        <v>2142</v>
      </c>
      <c r="J212">
        <f t="shared" si="7"/>
        <v>22</v>
      </c>
      <c r="L212" t="str">
        <f t="shared" si="6"/>
        <v>43976Казань</v>
      </c>
    </row>
    <row r="213" spans="1:12" ht="14.25" customHeight="1" x14ac:dyDescent="0.3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2211817.6570000001</v>
      </c>
      <c r="F213" s="11">
        <v>63441.684615384613</v>
      </c>
      <c r="G213">
        <f>VLOOKUP(L213,Лист2!A:F,4,0)</f>
        <v>20</v>
      </c>
      <c r="H213">
        <f>VLOOKUP(L213,Лист2!A:G,5,0)</f>
        <v>1756</v>
      </c>
      <c r="I213">
        <f>VLOOKUP(L213,Лист2!A:H,6,0)</f>
        <v>1586</v>
      </c>
      <c r="J213">
        <f t="shared" si="7"/>
        <v>18</v>
      </c>
      <c r="L213" t="str">
        <f t="shared" si="6"/>
        <v>43951Казань</v>
      </c>
    </row>
    <row r="214" spans="1:12" ht="14.25" customHeight="1" x14ac:dyDescent="0.3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258287.05384615381</v>
      </c>
      <c r="G214">
        <f>VLOOKUP(L214,Лист2!A:F,4,0)</f>
        <v>21</v>
      </c>
      <c r="H214">
        <f>VLOOKUP(L214,Лист2!A:G,5,0)</f>
        <v>2120</v>
      </c>
      <c r="I214">
        <f>VLOOKUP(L214,Лист2!A:H,6,0)</f>
        <v>1921</v>
      </c>
      <c r="J214">
        <f t="shared" si="7"/>
        <v>19</v>
      </c>
      <c r="L214" t="str">
        <f t="shared" si="6"/>
        <v>43961Казань</v>
      </c>
    </row>
    <row r="215" spans="1:12" ht="14.25" customHeight="1" x14ac:dyDescent="0.3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156377.1245692308</v>
      </c>
      <c r="G215">
        <f>VLOOKUP(L215,Лист2!A:F,4,0)</f>
        <v>21</v>
      </c>
      <c r="H215">
        <f>VLOOKUP(L215,Лист2!A:G,5,0)</f>
        <v>1957</v>
      </c>
      <c r="I215">
        <f>VLOOKUP(L215,Лист2!A:H,6,0)</f>
        <v>1755</v>
      </c>
      <c r="J215">
        <f t="shared" si="7"/>
        <v>19</v>
      </c>
      <c r="L215" t="str">
        <f t="shared" si="6"/>
        <v>43959Казань</v>
      </c>
    </row>
    <row r="216" spans="1:12" ht="14.25" customHeight="1" x14ac:dyDescent="0.3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160756.5076923077</v>
      </c>
      <c r="G216">
        <f>VLOOKUP(L216,Лист2!A:F,4,0)</f>
        <v>21</v>
      </c>
      <c r="H216">
        <f>VLOOKUP(L216,Лист2!A:G,5,0)</f>
        <v>1879</v>
      </c>
      <c r="I216">
        <f>VLOOKUP(L216,Лист2!A:H,6,0)</f>
        <v>1695</v>
      </c>
      <c r="J216">
        <f t="shared" si="7"/>
        <v>19</v>
      </c>
      <c r="L216" t="str">
        <f t="shared" si="6"/>
        <v>43958Казань</v>
      </c>
    </row>
    <row r="217" spans="1:12" ht="14.25" customHeight="1" x14ac:dyDescent="0.3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2798056.2480000001</v>
      </c>
      <c r="F217" s="11">
        <v>174707.8383846154</v>
      </c>
      <c r="G217">
        <f>VLOOKUP(L217,Лист2!A:F,4,0)</f>
        <v>21</v>
      </c>
      <c r="H217">
        <f>VLOOKUP(L217,Лист2!A:G,5,0)</f>
        <v>2254</v>
      </c>
      <c r="I217">
        <f>VLOOKUP(L217,Лист2!A:H,6,0)</f>
        <v>2061</v>
      </c>
      <c r="J217">
        <f t="shared" si="7"/>
        <v>21</v>
      </c>
      <c r="L217" t="str">
        <f t="shared" si="6"/>
        <v>43975Казань</v>
      </c>
    </row>
    <row r="218" spans="1:12" ht="14.25" customHeight="1" x14ac:dyDescent="0.3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3105853.9130000002</v>
      </c>
      <c r="F218" s="8">
        <v>53605.712153846151</v>
      </c>
      <c r="G218">
        <f>VLOOKUP(L218,Лист2!A:F,4,0)</f>
        <v>23</v>
      </c>
      <c r="H218">
        <f>VLOOKUP(L218,Лист2!A:G,5,0)</f>
        <v>2522</v>
      </c>
      <c r="I218">
        <f>VLOOKUP(L218,Лист2!A:H,6,0)</f>
        <v>2295</v>
      </c>
      <c r="J218">
        <f t="shared" si="7"/>
        <v>22</v>
      </c>
      <c r="L218" t="str">
        <f t="shared" si="6"/>
        <v>43982Казань</v>
      </c>
    </row>
    <row r="219" spans="1:12" ht="14.25" customHeight="1" x14ac:dyDescent="0.3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</v>
      </c>
      <c r="G219">
        <f>VLOOKUP(L219,Лист2!A:F,4,0)</f>
        <v>22</v>
      </c>
      <c r="H219">
        <f>VLOOKUP(L219,Лист2!A:G,5,0)</f>
        <v>2793</v>
      </c>
      <c r="I219">
        <f>VLOOKUP(L219,Лист2!A:H,6,0)</f>
        <v>2539</v>
      </c>
      <c r="J219">
        <f t="shared" si="7"/>
        <v>22</v>
      </c>
      <c r="L219" t="str">
        <f t="shared" si="6"/>
        <v>43981Казань</v>
      </c>
    </row>
    <row r="220" spans="1:12" ht="14.25" customHeight="1" x14ac:dyDescent="0.3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</v>
      </c>
      <c r="G220">
        <f>VLOOKUP(L220,Лист2!A:F,4,0)</f>
        <v>22</v>
      </c>
      <c r="H220">
        <f>VLOOKUP(L220,Лист2!A:G,5,0)</f>
        <v>2454</v>
      </c>
      <c r="I220">
        <f>VLOOKUP(L220,Лист2!A:H,6,0)</f>
        <v>2239</v>
      </c>
      <c r="J220">
        <f t="shared" si="7"/>
        <v>22</v>
      </c>
      <c r="L220" t="str">
        <f t="shared" si="6"/>
        <v>43979Казань</v>
      </c>
    </row>
    <row r="221" spans="1:12" ht="14.25" customHeight="1" x14ac:dyDescent="0.3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189642.93076923079</v>
      </c>
      <c r="G221">
        <f>VLOOKUP(L221,Лист2!A:F,4,0)</f>
        <v>15</v>
      </c>
      <c r="H221">
        <f>VLOOKUP(L221,Лист2!A:G,5,0)</f>
        <v>1111</v>
      </c>
      <c r="I221">
        <f>VLOOKUP(L221,Лист2!A:H,6,0)</f>
        <v>992</v>
      </c>
      <c r="J221">
        <f t="shared" si="7"/>
        <v>20</v>
      </c>
      <c r="L221" t="str">
        <f t="shared" si="6"/>
        <v>43967Пермь</v>
      </c>
    </row>
    <row r="222" spans="1:12" ht="14.25" customHeight="1" x14ac:dyDescent="0.3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VLOOKUP(L222,Лист2!A:F,4,0)</f>
        <v>16</v>
      </c>
      <c r="H222">
        <f>VLOOKUP(L222,Лист2!A:G,5,0)</f>
        <v>1012</v>
      </c>
      <c r="I222">
        <f>VLOOKUP(L222,Лист2!A:H,6,0)</f>
        <v>900</v>
      </c>
      <c r="J222">
        <f t="shared" si="7"/>
        <v>21</v>
      </c>
      <c r="L222" t="str">
        <f t="shared" si="6"/>
        <v>43970Пермь</v>
      </c>
    </row>
    <row r="223" spans="1:12" ht="14.25" customHeight="1" x14ac:dyDescent="0.3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1086345.0160000001</v>
      </c>
      <c r="F223" s="11">
        <v>224718.40769230769</v>
      </c>
      <c r="G223">
        <f>VLOOKUP(L223,Лист2!A:F,4,0)</f>
        <v>15</v>
      </c>
      <c r="H223">
        <f>VLOOKUP(L223,Лист2!A:G,5,0)</f>
        <v>971</v>
      </c>
      <c r="I223">
        <f>VLOOKUP(L223,Лист2!A:H,6,0)</f>
        <v>856</v>
      </c>
      <c r="J223">
        <f t="shared" si="7"/>
        <v>20</v>
      </c>
      <c r="L223" t="str">
        <f t="shared" si="6"/>
        <v>43968Пермь</v>
      </c>
    </row>
    <row r="224" spans="1:12" ht="14.25" customHeight="1" x14ac:dyDescent="0.3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299208.26923076919</v>
      </c>
      <c r="G224">
        <f>VLOOKUP(L224,Лист2!A:F,4,0)</f>
        <v>15</v>
      </c>
      <c r="H224">
        <f>VLOOKUP(L224,Лист2!A:G,5,0)</f>
        <v>849</v>
      </c>
      <c r="I224">
        <f>VLOOKUP(L224,Лист2!A:H,6,0)</f>
        <v>740</v>
      </c>
      <c r="J224">
        <f t="shared" si="7"/>
        <v>19</v>
      </c>
      <c r="L224" t="str">
        <f t="shared" si="6"/>
        <v>43960Пермь</v>
      </c>
    </row>
    <row r="225" spans="1:12" ht="14.25" customHeight="1" x14ac:dyDescent="0.3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VLOOKUP(L225,Лист2!A:F,4,0)</f>
        <v>15</v>
      </c>
      <c r="H225">
        <f>VLOOKUP(L225,Лист2!A:G,5,0)</f>
        <v>750</v>
      </c>
      <c r="I225">
        <f>VLOOKUP(L225,Лист2!A:H,6,0)</f>
        <v>647</v>
      </c>
      <c r="J225">
        <f t="shared" si="7"/>
        <v>19</v>
      </c>
      <c r="L225" t="str">
        <f t="shared" si="6"/>
        <v>43955Пермь</v>
      </c>
    </row>
    <row r="226" spans="1:12" ht="14.25" customHeight="1" x14ac:dyDescent="0.3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185811.06153846151</v>
      </c>
      <c r="G226">
        <f>VLOOKUP(L226,Лист2!A:F,4,0)</f>
        <v>15</v>
      </c>
      <c r="H226">
        <f>VLOOKUP(L226,Лист2!A:G,5,0)</f>
        <v>786</v>
      </c>
      <c r="I226">
        <f>VLOOKUP(L226,Лист2!A:H,6,0)</f>
        <v>695</v>
      </c>
      <c r="J226">
        <f t="shared" si="7"/>
        <v>18</v>
      </c>
      <c r="L226" t="str">
        <f t="shared" si="6"/>
        <v>43950Пермь</v>
      </c>
    </row>
    <row r="227" spans="1:12" ht="14.25" customHeight="1" x14ac:dyDescent="0.3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VLOOKUP(L227,Лист2!A:F,4,0)</f>
        <v>15</v>
      </c>
      <c r="H227">
        <f>VLOOKUP(L227,Лист2!A:G,5,0)</f>
        <v>751</v>
      </c>
      <c r="I227">
        <f>VLOOKUP(L227,Лист2!A:H,6,0)</f>
        <v>651</v>
      </c>
      <c r="J227">
        <f t="shared" si="7"/>
        <v>18</v>
      </c>
      <c r="L227" t="str">
        <f t="shared" si="6"/>
        <v>43953Пермь</v>
      </c>
    </row>
    <row r="228" spans="1:12" ht="14.25" customHeight="1" x14ac:dyDescent="0.3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1209901.0160000001</v>
      </c>
      <c r="F228" s="8">
        <v>272121.81538461539</v>
      </c>
      <c r="G228">
        <f>VLOOKUP(L228,Лист2!A:F,4,0)</f>
        <v>17</v>
      </c>
      <c r="H228">
        <f>VLOOKUP(L228,Лист2!A:G,5,0)</f>
        <v>1140</v>
      </c>
      <c r="I228">
        <f>VLOOKUP(L228,Лист2!A:H,6,0)</f>
        <v>1016</v>
      </c>
      <c r="J228">
        <f t="shared" si="7"/>
        <v>22</v>
      </c>
      <c r="L228" t="str">
        <f t="shared" si="6"/>
        <v>43977Пермь</v>
      </c>
    </row>
    <row r="229" spans="1:12" ht="14.25" customHeight="1" x14ac:dyDescent="0.3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VLOOKUP(L229,Лист2!A:F,4,0)</f>
        <v>15</v>
      </c>
      <c r="H229">
        <f>VLOOKUP(L229,Лист2!A:G,5,0)</f>
        <v>996</v>
      </c>
      <c r="I229">
        <f>VLOOKUP(L229,Лист2!A:H,6,0)</f>
        <v>888</v>
      </c>
      <c r="J229">
        <f t="shared" si="7"/>
        <v>18</v>
      </c>
      <c r="L229" t="str">
        <f t="shared" si="6"/>
        <v>43952Пермь</v>
      </c>
    </row>
    <row r="230" spans="1:12" ht="14.25" customHeight="1" x14ac:dyDescent="0.3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284287.79007692297</v>
      </c>
      <c r="G230">
        <f>VLOOKUP(L230,Лист2!A:F,4,0)</f>
        <v>15</v>
      </c>
      <c r="H230">
        <f>VLOOKUP(L230,Лист2!A:G,5,0)</f>
        <v>845</v>
      </c>
      <c r="I230">
        <f>VLOOKUP(L230,Лист2!A:H,6,0)</f>
        <v>743</v>
      </c>
      <c r="J230">
        <f t="shared" si="7"/>
        <v>20</v>
      </c>
      <c r="L230" t="str">
        <f t="shared" si="6"/>
        <v>43963Пермь</v>
      </c>
    </row>
    <row r="231" spans="1:12" ht="14.25" customHeight="1" x14ac:dyDescent="0.3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1137748.7320000001</v>
      </c>
      <c r="F231" s="11">
        <v>227139.5141692308</v>
      </c>
      <c r="G231">
        <f>VLOOKUP(L231,Лист2!A:F,4,0)</f>
        <v>17</v>
      </c>
      <c r="H231">
        <f>VLOOKUP(L231,Лист2!A:G,5,0)</f>
        <v>1045</v>
      </c>
      <c r="I231">
        <f>VLOOKUP(L231,Лист2!A:H,6,0)</f>
        <v>930</v>
      </c>
      <c r="J231">
        <f t="shared" si="7"/>
        <v>21</v>
      </c>
      <c r="L231" t="str">
        <f t="shared" si="6"/>
        <v>43972Пермь</v>
      </c>
    </row>
    <row r="232" spans="1:12" ht="14.25" customHeight="1" x14ac:dyDescent="0.3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VLOOKUP(L232,Лист2!A:F,4,0)</f>
        <v>16</v>
      </c>
      <c r="H232">
        <f>VLOOKUP(L232,Лист2!A:G,5,0)</f>
        <v>1050</v>
      </c>
      <c r="I232">
        <f>VLOOKUP(L232,Лист2!A:H,6,0)</f>
        <v>938</v>
      </c>
      <c r="J232">
        <f t="shared" si="7"/>
        <v>21</v>
      </c>
      <c r="L232" t="str">
        <f t="shared" si="6"/>
        <v>43971Пермь</v>
      </c>
    </row>
    <row r="233" spans="1:12" ht="14.25" customHeight="1" x14ac:dyDescent="0.3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220298.15353846151</v>
      </c>
      <c r="G233">
        <f>VLOOKUP(L233,Лист2!A:F,4,0)</f>
        <v>15</v>
      </c>
      <c r="H233">
        <f>VLOOKUP(L233,Лист2!A:G,5,0)</f>
        <v>922</v>
      </c>
      <c r="I233">
        <f>VLOOKUP(L233,Лист2!A:H,6,0)</f>
        <v>823</v>
      </c>
      <c r="J233">
        <f t="shared" si="7"/>
        <v>19</v>
      </c>
      <c r="L233" t="str">
        <f t="shared" si="6"/>
        <v>43956Пермь</v>
      </c>
    </row>
    <row r="234" spans="1:12" ht="14.25" customHeight="1" x14ac:dyDescent="0.3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173095.92050000001</v>
      </c>
      <c r="G234">
        <f>VLOOKUP(L234,Лист2!A:F,4,0)</f>
        <v>15</v>
      </c>
      <c r="H234">
        <f>VLOOKUP(L234,Лист2!A:G,5,0)</f>
        <v>780</v>
      </c>
      <c r="I234">
        <f>VLOOKUP(L234,Лист2!A:H,6,0)</f>
        <v>690</v>
      </c>
      <c r="J234">
        <f t="shared" si="7"/>
        <v>18</v>
      </c>
      <c r="L234" t="str">
        <f t="shared" si="6"/>
        <v>43949Пермь</v>
      </c>
    </row>
    <row r="235" spans="1:12" ht="14.25" customHeight="1" x14ac:dyDescent="0.3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VLOOKUP(L235,Лист2!A:F,4,0)</f>
        <v>15</v>
      </c>
      <c r="H235">
        <f>VLOOKUP(L235,Лист2!A:G,5,0)</f>
        <v>898</v>
      </c>
      <c r="I235">
        <f>VLOOKUP(L235,Лист2!A:H,6,0)</f>
        <v>795</v>
      </c>
      <c r="J235">
        <f t="shared" si="7"/>
        <v>20</v>
      </c>
      <c r="L235" t="str">
        <f t="shared" si="6"/>
        <v>43964Пермь</v>
      </c>
    </row>
    <row r="236" spans="1:12" ht="14.25" customHeight="1" x14ac:dyDescent="0.3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VLOOKUP(L236,Лист2!A:F,4,0)</f>
        <v>15</v>
      </c>
      <c r="H236">
        <f>VLOOKUP(L236,Лист2!A:G,5,0)</f>
        <v>784</v>
      </c>
      <c r="I236">
        <f>VLOOKUP(L236,Лист2!A:H,6,0)</f>
        <v>696</v>
      </c>
      <c r="J236">
        <f t="shared" si="7"/>
        <v>18</v>
      </c>
      <c r="L236" t="str">
        <f t="shared" si="6"/>
        <v>43954Пермь</v>
      </c>
    </row>
    <row r="237" spans="1:12" ht="14.25" customHeight="1" x14ac:dyDescent="0.3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VLOOKUP(L237,Лист2!A:F,4,0)</f>
        <v>15</v>
      </c>
      <c r="H237">
        <f>VLOOKUP(L237,Лист2!A:G,5,0)</f>
        <v>839</v>
      </c>
      <c r="I237">
        <f>VLOOKUP(L237,Лист2!A:H,6,0)</f>
        <v>733</v>
      </c>
      <c r="J237">
        <f t="shared" si="7"/>
        <v>19</v>
      </c>
      <c r="L237" t="str">
        <f t="shared" si="6"/>
        <v>43957Пермь</v>
      </c>
    </row>
    <row r="238" spans="1:12" ht="14.25" customHeight="1" x14ac:dyDescent="0.3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206787.9363846154</v>
      </c>
      <c r="G238">
        <f>VLOOKUP(L238,Лист2!A:F,4,0)</f>
        <v>17</v>
      </c>
      <c r="H238">
        <f>VLOOKUP(L238,Лист2!A:G,5,0)</f>
        <v>1294</v>
      </c>
      <c r="I238">
        <f>VLOOKUP(L238,Лист2!A:H,6,0)</f>
        <v>1155</v>
      </c>
      <c r="J238">
        <f t="shared" si="7"/>
        <v>21</v>
      </c>
      <c r="L238" t="str">
        <f t="shared" si="6"/>
        <v>43974Пермь</v>
      </c>
    </row>
    <row r="239" spans="1:12" ht="14.25" customHeight="1" x14ac:dyDescent="0.3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1217527.6070000001</v>
      </c>
      <c r="F239" s="11">
        <v>246242.8615384615</v>
      </c>
      <c r="G239">
        <f>VLOOKUP(L239,Лист2!A:F,4,0)</f>
        <v>17</v>
      </c>
      <c r="H239">
        <f>VLOOKUP(L239,Лист2!A:G,5,0)</f>
        <v>1142</v>
      </c>
      <c r="I239">
        <f>VLOOKUP(L239,Лист2!A:H,6,0)</f>
        <v>1020</v>
      </c>
      <c r="J239">
        <f t="shared" si="7"/>
        <v>22</v>
      </c>
      <c r="L239" t="str">
        <f t="shared" si="6"/>
        <v>43976Пермь</v>
      </c>
    </row>
    <row r="240" spans="1:12" ht="14.25" customHeight="1" x14ac:dyDescent="0.3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VLOOKUP(L240,Лист2!A:F,4,0)</f>
        <v>15</v>
      </c>
      <c r="H240">
        <f>VLOOKUP(L240,Лист2!A:G,5,0)</f>
        <v>791</v>
      </c>
      <c r="I240">
        <f>VLOOKUP(L240,Лист2!A:H,6,0)</f>
        <v>691</v>
      </c>
      <c r="J240">
        <f t="shared" si="7"/>
        <v>18</v>
      </c>
      <c r="L240" t="str">
        <f t="shared" si="6"/>
        <v>43951Пермь</v>
      </c>
    </row>
    <row r="241" spans="1:12" ht="14.25" customHeight="1" x14ac:dyDescent="0.3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252262.82307692309</v>
      </c>
      <c r="G241">
        <f>VLOOKUP(L241,Лист2!A:F,4,0)</f>
        <v>15</v>
      </c>
      <c r="H241">
        <f>VLOOKUP(L241,Лист2!A:G,5,0)</f>
        <v>950</v>
      </c>
      <c r="I241">
        <f>VLOOKUP(L241,Лист2!A:H,6,0)</f>
        <v>848</v>
      </c>
      <c r="J241">
        <f t="shared" si="7"/>
        <v>19</v>
      </c>
      <c r="L241" t="str">
        <f t="shared" si="6"/>
        <v>43961Пермь</v>
      </c>
    </row>
    <row r="242" spans="1:12" ht="14.25" customHeight="1" x14ac:dyDescent="0.3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1018857.6679999999</v>
      </c>
      <c r="F242" s="8">
        <v>197493.5307692308</v>
      </c>
      <c r="G242">
        <f>VLOOKUP(L242,Лист2!A:F,4,0)</f>
        <v>15</v>
      </c>
      <c r="H242">
        <f>VLOOKUP(L242,Лист2!A:G,5,0)</f>
        <v>879</v>
      </c>
      <c r="I242">
        <f>VLOOKUP(L242,Лист2!A:H,6,0)</f>
        <v>768</v>
      </c>
      <c r="J242">
        <f t="shared" si="7"/>
        <v>19</v>
      </c>
      <c r="L242" t="str">
        <f t="shared" si="6"/>
        <v>43959Пермь</v>
      </c>
    </row>
    <row r="243" spans="1:12" ht="14.25" customHeight="1" x14ac:dyDescent="0.3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VLOOKUP(L243,Лист2!A:F,4,0)</f>
        <v>15</v>
      </c>
      <c r="H243">
        <f>VLOOKUP(L243,Лист2!A:G,5,0)</f>
        <v>805</v>
      </c>
      <c r="I243">
        <f>VLOOKUP(L243,Лист2!A:H,6,0)</f>
        <v>703</v>
      </c>
      <c r="J243">
        <f t="shared" si="7"/>
        <v>19</v>
      </c>
      <c r="L243" t="str">
        <f t="shared" si="6"/>
        <v>43958Пермь</v>
      </c>
    </row>
    <row r="244" spans="1:12" ht="14.25" customHeight="1" x14ac:dyDescent="0.3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1256993.4809999999</v>
      </c>
      <c r="F244" s="8">
        <v>213288.93846153849</v>
      </c>
      <c r="G244">
        <f>VLOOKUP(L244,Лист2!A:F,4,0)</f>
        <v>17</v>
      </c>
      <c r="H244">
        <f>VLOOKUP(L244,Лист2!A:G,5,0)</f>
        <v>1128</v>
      </c>
      <c r="I244">
        <f>VLOOKUP(L244,Лист2!A:H,6,0)</f>
        <v>1001</v>
      </c>
      <c r="J244">
        <f t="shared" si="7"/>
        <v>21</v>
      </c>
      <c r="L244" t="str">
        <f t="shared" si="6"/>
        <v>43975Пермь</v>
      </c>
    </row>
    <row r="245" spans="1:12" ht="14.25" customHeight="1" x14ac:dyDescent="0.3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143418.86295384611</v>
      </c>
      <c r="G245">
        <f>VLOOKUP(L245,Лист2!A:F,4,0)</f>
        <v>15</v>
      </c>
      <c r="H245">
        <f>VLOOKUP(L245,Лист2!A:G,5,0)</f>
        <v>747</v>
      </c>
      <c r="I245">
        <f>VLOOKUP(L245,Лист2!A:H,6,0)</f>
        <v>647</v>
      </c>
      <c r="J245">
        <f t="shared" si="7"/>
        <v>20</v>
      </c>
      <c r="L245" t="str">
        <f t="shared" si="6"/>
        <v>43967Ростов-на-Дону</v>
      </c>
    </row>
    <row r="246" spans="1:12" ht="14.25" customHeight="1" x14ac:dyDescent="0.3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1195875.8799999999</v>
      </c>
      <c r="F246" s="8">
        <v>173178.52204615381</v>
      </c>
      <c r="G246">
        <f>VLOOKUP(L246,Лист2!A:F,4,0)</f>
        <v>15</v>
      </c>
      <c r="H246">
        <f>VLOOKUP(L246,Лист2!A:G,5,0)</f>
        <v>930</v>
      </c>
      <c r="I246">
        <f>VLOOKUP(L246,Лист2!A:H,6,0)</f>
        <v>827</v>
      </c>
      <c r="J246">
        <f t="shared" si="7"/>
        <v>21</v>
      </c>
      <c r="L246" t="str">
        <f t="shared" si="6"/>
        <v>43970Ростов-на-Дону</v>
      </c>
    </row>
    <row r="247" spans="1:12" ht="14.25" customHeight="1" x14ac:dyDescent="0.3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171981.49101538461</v>
      </c>
      <c r="G247">
        <f>VLOOKUP(L247,Лист2!A:F,4,0)</f>
        <v>15</v>
      </c>
      <c r="H247">
        <f>VLOOKUP(L247,Лист2!A:G,5,0)</f>
        <v>692</v>
      </c>
      <c r="I247">
        <f>VLOOKUP(L247,Лист2!A:H,6,0)</f>
        <v>591</v>
      </c>
      <c r="J247">
        <f t="shared" si="7"/>
        <v>20</v>
      </c>
      <c r="L247" t="str">
        <f t="shared" si="6"/>
        <v>43968Ростов-на-Дону</v>
      </c>
    </row>
    <row r="248" spans="1:12" ht="14.25" customHeight="1" x14ac:dyDescent="0.3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143296.04318461541</v>
      </c>
      <c r="G248">
        <f>VLOOKUP(L248,Лист2!A:F,4,0)</f>
        <v>15</v>
      </c>
      <c r="H248">
        <f>VLOOKUP(L248,Лист2!A:G,5,0)</f>
        <v>623</v>
      </c>
      <c r="I248">
        <f>VLOOKUP(L248,Лист2!A:H,6,0)</f>
        <v>535</v>
      </c>
      <c r="J248">
        <f t="shared" si="7"/>
        <v>19</v>
      </c>
      <c r="L248" t="str">
        <f t="shared" si="6"/>
        <v>43960Ростов-на-Дону</v>
      </c>
    </row>
    <row r="249" spans="1:12" ht="14.25" customHeight="1" x14ac:dyDescent="0.3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VLOOKUP(L249,Лист2!A:F,4,0)</f>
        <v>15</v>
      </c>
      <c r="H249">
        <f>VLOOKUP(L249,Лист2!A:G,5,0)</f>
        <v>390</v>
      </c>
      <c r="I249">
        <f>VLOOKUP(L249,Лист2!A:H,6,0)</f>
        <v>315</v>
      </c>
      <c r="J249">
        <f t="shared" si="7"/>
        <v>19</v>
      </c>
      <c r="L249" t="str">
        <f t="shared" si="6"/>
        <v>43955Ростов-на-Дону</v>
      </c>
    </row>
    <row r="250" spans="1:12" ht="14.25" customHeight="1" x14ac:dyDescent="0.3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1868643.672</v>
      </c>
      <c r="F250" s="8">
        <v>137636.84266153851</v>
      </c>
      <c r="G250">
        <f>VLOOKUP(L250,Лист2!A:F,4,0)</f>
        <v>18</v>
      </c>
      <c r="H250">
        <f>VLOOKUP(L250,Лист2!A:G,5,0)</f>
        <v>1599</v>
      </c>
      <c r="I250">
        <f>VLOOKUP(L250,Лист2!A:H,6,0)</f>
        <v>1450</v>
      </c>
      <c r="J250">
        <f t="shared" si="7"/>
        <v>18</v>
      </c>
      <c r="L250" t="str">
        <f t="shared" si="6"/>
        <v>43950Краснодар</v>
      </c>
    </row>
    <row r="251" spans="1:12" ht="14.25" customHeight="1" x14ac:dyDescent="0.3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377401.46199999988</v>
      </c>
      <c r="F251" s="11">
        <v>65936.343369230759</v>
      </c>
      <c r="G251">
        <f>VLOOKUP(L251,Лист2!A:F,4,0)</f>
        <v>15</v>
      </c>
      <c r="H251">
        <f>VLOOKUP(L251,Лист2!A:G,5,0)</f>
        <v>274</v>
      </c>
      <c r="I251">
        <f>VLOOKUP(L251,Лист2!A:H,6,0)</f>
        <v>203</v>
      </c>
      <c r="J251">
        <f t="shared" si="7"/>
        <v>18</v>
      </c>
      <c r="L251" t="str">
        <f t="shared" si="6"/>
        <v>43953Ростов-на-Дону</v>
      </c>
    </row>
    <row r="252" spans="1:12" ht="14.25" customHeight="1" x14ac:dyDescent="0.3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</v>
      </c>
      <c r="G252">
        <f>VLOOKUP(L252,Лист2!A:F,4,0)</f>
        <v>15</v>
      </c>
      <c r="H252">
        <f>VLOOKUP(L252,Лист2!A:G,5,0)</f>
        <v>812</v>
      </c>
      <c r="I252">
        <f>VLOOKUP(L252,Лист2!A:H,6,0)</f>
        <v>711</v>
      </c>
      <c r="J252">
        <f t="shared" si="7"/>
        <v>22</v>
      </c>
      <c r="L252" t="str">
        <f t="shared" si="6"/>
        <v>43977Ростов-на-Дону</v>
      </c>
    </row>
    <row r="253" spans="1:12" ht="14.25" customHeight="1" x14ac:dyDescent="0.3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42729.218369230774</v>
      </c>
      <c r="G253">
        <f>VLOOKUP(L253,Лист2!A:F,4,0)</f>
        <v>15</v>
      </c>
      <c r="H253">
        <f>VLOOKUP(L253,Лист2!A:G,5,0)</f>
        <v>294</v>
      </c>
      <c r="I253">
        <f>VLOOKUP(L253,Лист2!A:H,6,0)</f>
        <v>225</v>
      </c>
      <c r="J253">
        <f t="shared" si="7"/>
        <v>18</v>
      </c>
      <c r="L253" t="str">
        <f t="shared" si="6"/>
        <v>43952Ростов-на-Дону</v>
      </c>
    </row>
    <row r="254" spans="1:12" ht="14.25" customHeight="1" x14ac:dyDescent="0.3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VLOOKUP(L254,Лист2!A:F,4,0)</f>
        <v>15</v>
      </c>
      <c r="H254">
        <f>VLOOKUP(L254,Лист2!A:G,5,0)</f>
        <v>624</v>
      </c>
      <c r="I254">
        <f>VLOOKUP(L254,Лист2!A:H,6,0)</f>
        <v>538</v>
      </c>
      <c r="J254">
        <f t="shared" si="7"/>
        <v>20</v>
      </c>
      <c r="L254" t="str">
        <f t="shared" si="6"/>
        <v>43963Ростов-на-Дону</v>
      </c>
    </row>
    <row r="255" spans="1:12" ht="14.25" customHeight="1" x14ac:dyDescent="0.3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184440.5307692308</v>
      </c>
      <c r="G255">
        <f>VLOOKUP(L255,Лист2!A:F,4,0)</f>
        <v>15</v>
      </c>
      <c r="H255">
        <f>VLOOKUP(L255,Лист2!A:G,5,0)</f>
        <v>749</v>
      </c>
      <c r="I255">
        <f>VLOOKUP(L255,Лист2!A:H,6,0)</f>
        <v>652</v>
      </c>
      <c r="J255">
        <f t="shared" si="7"/>
        <v>21</v>
      </c>
      <c r="L255" t="str">
        <f t="shared" si="6"/>
        <v>43972Ростов-на-Дону</v>
      </c>
    </row>
    <row r="256" spans="1:12" ht="14.25" customHeight="1" x14ac:dyDescent="0.3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</v>
      </c>
      <c r="G256">
        <f>VLOOKUP(L256,Лист2!A:F,4,0)</f>
        <v>15</v>
      </c>
      <c r="H256">
        <f>VLOOKUP(L256,Лист2!A:G,5,0)</f>
        <v>760</v>
      </c>
      <c r="I256">
        <f>VLOOKUP(L256,Лист2!A:H,6,0)</f>
        <v>664</v>
      </c>
      <c r="J256">
        <f t="shared" si="7"/>
        <v>21</v>
      </c>
      <c r="L256" t="str">
        <f t="shared" si="6"/>
        <v>43971Ростов-на-Дону</v>
      </c>
    </row>
    <row r="257" spans="1:12" ht="14.25" customHeight="1" x14ac:dyDescent="0.3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172368.62218461541</v>
      </c>
      <c r="G257">
        <f>VLOOKUP(L257,Лист2!A:F,4,0)</f>
        <v>15</v>
      </c>
      <c r="H257">
        <f>VLOOKUP(L257,Лист2!A:G,5,0)</f>
        <v>455</v>
      </c>
      <c r="I257">
        <f>VLOOKUP(L257,Лист2!A:H,6,0)</f>
        <v>381</v>
      </c>
      <c r="J257">
        <f t="shared" si="7"/>
        <v>19</v>
      </c>
      <c r="L257" t="str">
        <f t="shared" si="6"/>
        <v>43956Ростов-на-Дону</v>
      </c>
    </row>
    <row r="258" spans="1:12" ht="14.25" customHeight="1" x14ac:dyDescent="0.3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1804070.1240000001</v>
      </c>
      <c r="F258" s="8">
        <v>125553.02143076919</v>
      </c>
      <c r="G258">
        <f>VLOOKUP(L258,Лист2!A:F,4,0)</f>
        <v>18</v>
      </c>
      <c r="H258">
        <f>VLOOKUP(L258,Лист2!A:G,5,0)</f>
        <v>1505</v>
      </c>
      <c r="I258">
        <f>VLOOKUP(L258,Лист2!A:H,6,0)</f>
        <v>1368</v>
      </c>
      <c r="J258">
        <f t="shared" si="7"/>
        <v>18</v>
      </c>
      <c r="L258" t="str">
        <f t="shared" ref="L258:L321" si="8">CONCATENATE(A258,B258)</f>
        <v>43949Краснодар</v>
      </c>
    </row>
    <row r="259" spans="1:12" ht="14.25" customHeight="1" x14ac:dyDescent="0.3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253438.94004615379</v>
      </c>
      <c r="G259">
        <f>VLOOKUP(L259,Лист2!A:F,4,0)</f>
        <v>15</v>
      </c>
      <c r="H259">
        <f>VLOOKUP(L259,Лист2!A:G,5,0)</f>
        <v>599</v>
      </c>
      <c r="I259">
        <f>VLOOKUP(L259,Лист2!A:H,6,0)</f>
        <v>515</v>
      </c>
      <c r="J259">
        <f t="shared" ref="J259:J322" si="9">_xlfn.ISOWEEKNUM(A259)</f>
        <v>20</v>
      </c>
      <c r="L259" t="str">
        <f t="shared" si="8"/>
        <v>43964Ростов-на-Дону</v>
      </c>
    </row>
    <row r="260" spans="1:12" ht="14.25" customHeight="1" x14ac:dyDescent="0.3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</v>
      </c>
      <c r="G260">
        <f>VLOOKUP(L260,Лист2!A:F,4,0)</f>
        <v>17</v>
      </c>
      <c r="H260">
        <f>VLOOKUP(L260,Лист2!A:G,5,0)</f>
        <v>1186</v>
      </c>
      <c r="I260">
        <f>VLOOKUP(L260,Лист2!A:H,6,0)</f>
        <v>1054</v>
      </c>
      <c r="J260">
        <f t="shared" si="9"/>
        <v>22</v>
      </c>
      <c r="L260" t="str">
        <f t="shared" si="8"/>
        <v>43982Пермь</v>
      </c>
    </row>
    <row r="261" spans="1:12" ht="14.25" customHeight="1" x14ac:dyDescent="0.3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VLOOKUP(L261,Лист2!A:F,4,0)</f>
        <v>15</v>
      </c>
      <c r="H261">
        <f>VLOOKUP(L261,Лист2!A:G,5,0)</f>
        <v>455</v>
      </c>
      <c r="I261">
        <f>VLOOKUP(L261,Лист2!A:H,6,0)</f>
        <v>384</v>
      </c>
      <c r="J261">
        <f t="shared" si="9"/>
        <v>18</v>
      </c>
      <c r="L261" t="str">
        <f t="shared" si="8"/>
        <v>43954Ростов-на-Дону</v>
      </c>
    </row>
    <row r="262" spans="1:12" ht="14.25" customHeight="1" x14ac:dyDescent="0.3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</v>
      </c>
      <c r="G262">
        <f>VLOOKUP(L262,Лист2!A:F,4,0)</f>
        <v>17</v>
      </c>
      <c r="H262">
        <f>VLOOKUP(L262,Лист2!A:G,5,0)</f>
        <v>1697</v>
      </c>
      <c r="I262">
        <f>VLOOKUP(L262,Лист2!A:H,6,0)</f>
        <v>1499</v>
      </c>
      <c r="J262">
        <f t="shared" si="9"/>
        <v>22</v>
      </c>
      <c r="L262" t="str">
        <f t="shared" si="8"/>
        <v>43981Пермь</v>
      </c>
    </row>
    <row r="263" spans="1:12" ht="14.25" customHeight="1" x14ac:dyDescent="0.3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154318.62433846149</v>
      </c>
      <c r="G263">
        <f>VLOOKUP(L263,Лист2!A:F,4,0)</f>
        <v>15</v>
      </c>
      <c r="H263">
        <f>VLOOKUP(L263,Лист2!A:G,5,0)</f>
        <v>467</v>
      </c>
      <c r="I263">
        <f>VLOOKUP(L263,Лист2!A:H,6,0)</f>
        <v>389</v>
      </c>
      <c r="J263">
        <f t="shared" si="9"/>
        <v>19</v>
      </c>
      <c r="L263" t="str">
        <f t="shared" si="8"/>
        <v>43957Ростов-на-Дону</v>
      </c>
    </row>
    <row r="264" spans="1:12" ht="14.25" customHeight="1" x14ac:dyDescent="0.3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VLOOKUP(L264,Лист2!A:F,4,0)</f>
        <v>15</v>
      </c>
      <c r="H264">
        <f>VLOOKUP(L264,Лист2!A:G,5,0)</f>
        <v>840</v>
      </c>
      <c r="I264">
        <f>VLOOKUP(L264,Лист2!A:H,6,0)</f>
        <v>725</v>
      </c>
      <c r="J264">
        <f t="shared" si="9"/>
        <v>21</v>
      </c>
      <c r="L264" t="str">
        <f t="shared" si="8"/>
        <v>43974Ростов-на-Дону</v>
      </c>
    </row>
    <row r="265" spans="1:12" ht="14.25" customHeight="1" x14ac:dyDescent="0.3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1187884.8940000001</v>
      </c>
      <c r="F265" s="11">
        <v>279400.0153846154</v>
      </c>
      <c r="G265">
        <f>VLOOKUP(L265,Лист2!A:F,4,0)</f>
        <v>17</v>
      </c>
      <c r="H265">
        <f>VLOOKUP(L265,Лист2!A:G,5,0)</f>
        <v>1097</v>
      </c>
      <c r="I265">
        <f>VLOOKUP(L265,Лист2!A:H,6,0)</f>
        <v>968</v>
      </c>
      <c r="J265">
        <f t="shared" si="9"/>
        <v>22</v>
      </c>
      <c r="L265" t="str">
        <f t="shared" si="8"/>
        <v>43979Пермь</v>
      </c>
    </row>
    <row r="266" spans="1:12" ht="14.25" customHeight="1" x14ac:dyDescent="0.3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224353.45695384621</v>
      </c>
      <c r="G266">
        <f>VLOOKUP(L266,Лист2!A:F,4,0)</f>
        <v>15</v>
      </c>
      <c r="H266">
        <f>VLOOKUP(L266,Лист2!A:G,5,0)</f>
        <v>835</v>
      </c>
      <c r="I266">
        <f>VLOOKUP(L266,Лист2!A:H,6,0)</f>
        <v>736</v>
      </c>
      <c r="J266">
        <f t="shared" si="9"/>
        <v>22</v>
      </c>
      <c r="L266" t="str">
        <f t="shared" si="8"/>
        <v>43976Ростов-на-Дону</v>
      </c>
    </row>
    <row r="267" spans="1:12" ht="14.25" customHeight="1" x14ac:dyDescent="0.3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VLOOKUP(L267,Лист2!A:F,4,0)</f>
        <v>15</v>
      </c>
      <c r="H267">
        <f>VLOOKUP(L267,Лист2!A:G,5,0)</f>
        <v>262</v>
      </c>
      <c r="I267">
        <f>VLOOKUP(L267,Лист2!A:H,6,0)</f>
        <v>195</v>
      </c>
      <c r="J267">
        <f t="shared" si="9"/>
        <v>18</v>
      </c>
      <c r="L267" t="str">
        <f t="shared" si="8"/>
        <v>43951Ростов-на-Дону</v>
      </c>
    </row>
    <row r="268" spans="1:12" ht="14.25" customHeight="1" x14ac:dyDescent="0.3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178012.59307692311</v>
      </c>
      <c r="G268">
        <f>VLOOKUP(L268,Лист2!A:F,4,0)</f>
        <v>15</v>
      </c>
      <c r="H268">
        <f>VLOOKUP(L268,Лист2!A:G,5,0)</f>
        <v>706</v>
      </c>
      <c r="I268">
        <f>VLOOKUP(L268,Лист2!A:H,6,0)</f>
        <v>608</v>
      </c>
      <c r="J268">
        <f t="shared" si="9"/>
        <v>19</v>
      </c>
      <c r="L268" t="str">
        <f t="shared" si="8"/>
        <v>43961Ростов-на-Дону</v>
      </c>
    </row>
    <row r="269" spans="1:12" ht="14.25" customHeight="1" x14ac:dyDescent="0.3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171987.47029999999</v>
      </c>
      <c r="G269">
        <f>VLOOKUP(L269,Лист2!A:F,4,0)</f>
        <v>15</v>
      </c>
      <c r="H269">
        <f>VLOOKUP(L269,Лист2!A:G,5,0)</f>
        <v>492</v>
      </c>
      <c r="I269">
        <f>VLOOKUP(L269,Лист2!A:H,6,0)</f>
        <v>412</v>
      </c>
      <c r="J269">
        <f t="shared" si="9"/>
        <v>19</v>
      </c>
      <c r="L269" t="str">
        <f t="shared" si="8"/>
        <v>43959Ростов-на-Дону</v>
      </c>
    </row>
    <row r="270" spans="1:12" ht="14.25" customHeight="1" x14ac:dyDescent="0.3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VLOOKUP(L270,Лист2!A:F,4,0)</f>
        <v>15</v>
      </c>
      <c r="H270">
        <f>VLOOKUP(L270,Лист2!A:G,5,0)</f>
        <v>480</v>
      </c>
      <c r="I270">
        <f>VLOOKUP(L270,Лист2!A:H,6,0)</f>
        <v>398</v>
      </c>
      <c r="J270">
        <f t="shared" si="9"/>
        <v>19</v>
      </c>
      <c r="L270" t="str">
        <f t="shared" si="8"/>
        <v>43958Ростов-на-Дону</v>
      </c>
    </row>
    <row r="271" spans="1:12" ht="14.25" customHeight="1" x14ac:dyDescent="0.3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340158.78723076917</v>
      </c>
      <c r="G271">
        <f>VLOOKUP(L271,Лист2!A:F,4,0)</f>
        <v>15</v>
      </c>
      <c r="H271">
        <f>VLOOKUP(L271,Лист2!A:G,5,0)</f>
        <v>779</v>
      </c>
      <c r="I271">
        <f>VLOOKUP(L271,Лист2!A:H,6,0)</f>
        <v>673</v>
      </c>
      <c r="J271">
        <f t="shared" si="9"/>
        <v>21</v>
      </c>
      <c r="L271" t="str">
        <f t="shared" si="8"/>
        <v>43975Ростов-на-Дону</v>
      </c>
    </row>
    <row r="272" spans="1:12" ht="14.25" customHeight="1" x14ac:dyDescent="0.3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2340316.3050000002</v>
      </c>
      <c r="F272" s="8">
        <v>109812.4538461538</v>
      </c>
      <c r="G272">
        <f>VLOOKUP(L272,Лист2!A:F,4,0)</f>
        <v>19</v>
      </c>
      <c r="H272">
        <f>VLOOKUP(L272,Лист2!A:G,5,0)</f>
        <v>2039</v>
      </c>
      <c r="I272">
        <f>VLOOKUP(L272,Лист2!A:H,6,0)</f>
        <v>1868</v>
      </c>
      <c r="J272">
        <f t="shared" si="9"/>
        <v>20</v>
      </c>
      <c r="L272" t="str">
        <f t="shared" si="8"/>
        <v>43967Краснодар</v>
      </c>
    </row>
    <row r="273" spans="1:12" ht="14.25" customHeight="1" x14ac:dyDescent="0.3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1956748.263</v>
      </c>
      <c r="F273" s="11">
        <v>108543.0314307692</v>
      </c>
      <c r="G273">
        <f>VLOOKUP(L273,Лист2!A:F,4,0)</f>
        <v>19</v>
      </c>
      <c r="H273">
        <f>VLOOKUP(L273,Лист2!A:G,5,0)</f>
        <v>1831</v>
      </c>
      <c r="I273">
        <f>VLOOKUP(L273,Лист2!A:H,6,0)</f>
        <v>1667</v>
      </c>
      <c r="J273">
        <f t="shared" si="9"/>
        <v>21</v>
      </c>
      <c r="L273" t="str">
        <f t="shared" si="8"/>
        <v>43970Краснодар</v>
      </c>
    </row>
    <row r="274" spans="1:12" ht="14.25" customHeight="1" x14ac:dyDescent="0.3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1954139.7150000001</v>
      </c>
      <c r="F274" s="8">
        <v>79541.984615384616</v>
      </c>
      <c r="G274">
        <f>VLOOKUP(L274,Лист2!A:F,4,0)</f>
        <v>19</v>
      </c>
      <c r="H274">
        <f>VLOOKUP(L274,Лист2!A:G,5,0)</f>
        <v>1790</v>
      </c>
      <c r="I274">
        <f>VLOOKUP(L274,Лист2!A:H,6,0)</f>
        <v>1633</v>
      </c>
      <c r="J274">
        <f t="shared" si="9"/>
        <v>20</v>
      </c>
      <c r="L274" t="str">
        <f t="shared" si="8"/>
        <v>43968Краснодар</v>
      </c>
    </row>
    <row r="275" spans="1:12" ht="14.25" customHeight="1" x14ac:dyDescent="0.3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1880070.5109999999</v>
      </c>
      <c r="F275" s="11">
        <v>141472.14615384609</v>
      </c>
      <c r="G275">
        <f>VLOOKUP(L275,Лист2!A:F,4,0)</f>
        <v>19</v>
      </c>
      <c r="H275">
        <f>VLOOKUP(L275,Лист2!A:G,5,0)</f>
        <v>1542</v>
      </c>
      <c r="I275">
        <f>VLOOKUP(L275,Лист2!A:H,6,0)</f>
        <v>1412</v>
      </c>
      <c r="J275">
        <f t="shared" si="9"/>
        <v>19</v>
      </c>
      <c r="L275" t="str">
        <f t="shared" si="8"/>
        <v>43960Краснодар</v>
      </c>
    </row>
    <row r="276" spans="1:12" ht="14.25" customHeight="1" x14ac:dyDescent="0.3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VLOOKUP(L276,Лист2!A:F,4,0)</f>
        <v>19</v>
      </c>
      <c r="H276">
        <f>VLOOKUP(L276,Лист2!A:G,5,0)</f>
        <v>1479</v>
      </c>
      <c r="I276">
        <f>VLOOKUP(L276,Лист2!A:H,6,0)</f>
        <v>1346</v>
      </c>
      <c r="J276">
        <f t="shared" si="9"/>
        <v>19</v>
      </c>
      <c r="L276" t="str">
        <f t="shared" si="8"/>
        <v>43955Краснодар</v>
      </c>
    </row>
    <row r="277" spans="1:12" ht="14.25" customHeight="1" x14ac:dyDescent="0.3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1337535.2990000001</v>
      </c>
      <c r="F277" s="11">
        <v>121636.08074615381</v>
      </c>
      <c r="G277">
        <f>VLOOKUP(L277,Лист2!A:F,4,0)</f>
        <v>19</v>
      </c>
      <c r="H277">
        <f>VLOOKUP(L277,Лист2!A:G,5,0)</f>
        <v>1206</v>
      </c>
      <c r="I277">
        <f>VLOOKUP(L277,Лист2!A:H,6,0)</f>
        <v>1080</v>
      </c>
      <c r="J277">
        <f t="shared" si="9"/>
        <v>18</v>
      </c>
      <c r="L277" t="str">
        <f t="shared" si="8"/>
        <v>43953Краснодар</v>
      </c>
    </row>
    <row r="278" spans="1:12" ht="14.25" customHeight="1" x14ac:dyDescent="0.3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VLOOKUP(L278,Лист2!A:F,4,0)</f>
        <v>20</v>
      </c>
      <c r="H278">
        <f>VLOOKUP(L278,Лист2!A:G,5,0)</f>
        <v>1814</v>
      </c>
      <c r="I278">
        <f>VLOOKUP(L278,Лист2!A:H,6,0)</f>
        <v>1655</v>
      </c>
      <c r="J278">
        <f t="shared" si="9"/>
        <v>22</v>
      </c>
      <c r="L278" t="str">
        <f t="shared" si="8"/>
        <v>43977Краснодар</v>
      </c>
    </row>
    <row r="279" spans="1:12" ht="14.25" customHeight="1" x14ac:dyDescent="0.3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102615.5</v>
      </c>
      <c r="G279">
        <f>VLOOKUP(L279,Лист2!A:F,4,0)</f>
        <v>19</v>
      </c>
      <c r="H279">
        <f>VLOOKUP(L279,Лист2!A:G,5,0)</f>
        <v>1987</v>
      </c>
      <c r="I279">
        <f>VLOOKUP(L279,Лист2!A:H,6,0)</f>
        <v>1791</v>
      </c>
      <c r="J279">
        <f t="shared" si="9"/>
        <v>18</v>
      </c>
      <c r="L279" t="str">
        <f t="shared" si="8"/>
        <v>43952Краснодар</v>
      </c>
    </row>
    <row r="280" spans="1:12" ht="14.25" customHeight="1" x14ac:dyDescent="0.3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1757185.773</v>
      </c>
      <c r="F280" s="8">
        <v>114933.59230769231</v>
      </c>
      <c r="G280">
        <f>VLOOKUP(L280,Лист2!A:F,4,0)</f>
        <v>19</v>
      </c>
      <c r="H280">
        <f>VLOOKUP(L280,Лист2!A:G,5,0)</f>
        <v>1598</v>
      </c>
      <c r="I280">
        <f>VLOOKUP(L280,Лист2!A:H,6,0)</f>
        <v>1454</v>
      </c>
      <c r="J280">
        <f t="shared" si="9"/>
        <v>20</v>
      </c>
      <c r="L280" t="str">
        <f t="shared" si="8"/>
        <v>43963Краснодар</v>
      </c>
    </row>
    <row r="281" spans="1:12" ht="14.25" customHeight="1" x14ac:dyDescent="0.3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</v>
      </c>
      <c r="G281">
        <f>VLOOKUP(L281,Лист2!A:F,4,0)</f>
        <v>19</v>
      </c>
      <c r="H281">
        <f>VLOOKUP(L281,Лист2!A:G,5,0)</f>
        <v>1650</v>
      </c>
      <c r="I281">
        <f>VLOOKUP(L281,Лист2!A:H,6,0)</f>
        <v>1505</v>
      </c>
      <c r="J281">
        <f t="shared" si="9"/>
        <v>21</v>
      </c>
      <c r="L281" t="str">
        <f t="shared" si="8"/>
        <v>43972Краснодар</v>
      </c>
    </row>
    <row r="282" spans="1:12" ht="14.25" customHeight="1" x14ac:dyDescent="0.3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2010739.0730000001</v>
      </c>
      <c r="F282" s="8">
        <v>106300.0107076923</v>
      </c>
      <c r="G282">
        <f>VLOOKUP(L282,Лист2!A:F,4,0)</f>
        <v>19</v>
      </c>
      <c r="H282">
        <f>VLOOKUP(L282,Лист2!A:G,5,0)</f>
        <v>1823</v>
      </c>
      <c r="I282">
        <f>VLOOKUP(L282,Лист2!A:H,6,0)</f>
        <v>1678</v>
      </c>
      <c r="J282">
        <f t="shared" si="9"/>
        <v>21</v>
      </c>
      <c r="L282" t="str">
        <f t="shared" si="8"/>
        <v>43971Краснодар</v>
      </c>
    </row>
    <row r="283" spans="1:12" ht="14.25" customHeight="1" x14ac:dyDescent="0.3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1873451.2720000001</v>
      </c>
      <c r="F283" s="11">
        <v>149632.49369999999</v>
      </c>
      <c r="G283">
        <f>VLOOKUP(L283,Лист2!A:F,4,0)</f>
        <v>19</v>
      </c>
      <c r="H283">
        <f>VLOOKUP(L283,Лист2!A:G,5,0)</f>
        <v>1622</v>
      </c>
      <c r="I283">
        <f>VLOOKUP(L283,Лист2!A:H,6,0)</f>
        <v>1482</v>
      </c>
      <c r="J283">
        <f t="shared" si="9"/>
        <v>19</v>
      </c>
      <c r="L283" t="str">
        <f t="shared" si="8"/>
        <v>43956Краснодар</v>
      </c>
    </row>
    <row r="284" spans="1:12" ht="14.25" customHeight="1" x14ac:dyDescent="0.3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1783039.3049999999</v>
      </c>
      <c r="F284" s="8">
        <v>139331.31929230769</v>
      </c>
      <c r="G284">
        <f>VLOOKUP(L284,Лист2!A:F,4,0)</f>
        <v>19</v>
      </c>
      <c r="H284">
        <f>VLOOKUP(L284,Лист2!A:G,5,0)</f>
        <v>1605</v>
      </c>
      <c r="I284">
        <f>VLOOKUP(L284,Лист2!A:H,6,0)</f>
        <v>1447</v>
      </c>
      <c r="J284">
        <f t="shared" si="9"/>
        <v>20</v>
      </c>
      <c r="L284" t="str">
        <f t="shared" si="8"/>
        <v>43964Краснодар</v>
      </c>
    </row>
    <row r="285" spans="1:12" ht="14.25" customHeight="1" x14ac:dyDescent="0.3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1084824.9950000001</v>
      </c>
      <c r="F285" s="11">
        <v>167974.06755384611</v>
      </c>
      <c r="G285">
        <f>VLOOKUP(L285,Лист2!A:F,4,0)</f>
        <v>16</v>
      </c>
      <c r="H285">
        <f>VLOOKUP(L285,Лист2!A:G,5,0)</f>
        <v>917</v>
      </c>
      <c r="I285">
        <f>VLOOKUP(L285,Лист2!A:H,6,0)</f>
        <v>802</v>
      </c>
      <c r="J285">
        <f t="shared" si="9"/>
        <v>22</v>
      </c>
      <c r="L285" t="str">
        <f t="shared" si="8"/>
        <v>43982Ростов-на-Дону</v>
      </c>
    </row>
    <row r="286" spans="1:12" ht="14.25" customHeight="1" x14ac:dyDescent="0.3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1485927.8740000001</v>
      </c>
      <c r="F286" s="8">
        <v>100092.6805230769</v>
      </c>
      <c r="G286">
        <f>VLOOKUP(L286,Лист2!A:F,4,0)</f>
        <v>19</v>
      </c>
      <c r="H286">
        <f>VLOOKUP(L286,Лист2!A:G,5,0)</f>
        <v>1314</v>
      </c>
      <c r="I286">
        <f>VLOOKUP(L286,Лист2!A:H,6,0)</f>
        <v>1192</v>
      </c>
      <c r="J286">
        <f t="shared" si="9"/>
        <v>18</v>
      </c>
      <c r="L286" t="str">
        <f t="shared" si="8"/>
        <v>43954Краснодар</v>
      </c>
    </row>
    <row r="287" spans="1:12" ht="14.25" customHeight="1" x14ac:dyDescent="0.3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VLOOKUP(L287,Лист2!A:F,4,0)</f>
        <v>16</v>
      </c>
      <c r="H287">
        <f>VLOOKUP(L287,Лист2!A:G,5,0)</f>
        <v>1048</v>
      </c>
      <c r="I287">
        <f>VLOOKUP(L287,Лист2!A:H,6,0)</f>
        <v>918</v>
      </c>
      <c r="J287">
        <f t="shared" si="9"/>
        <v>22</v>
      </c>
      <c r="L287" t="str">
        <f t="shared" si="8"/>
        <v>43981Ростов-на-Дону</v>
      </c>
    </row>
    <row r="288" spans="1:12" ht="14.25" customHeight="1" x14ac:dyDescent="0.3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1715939.54</v>
      </c>
      <c r="F288" s="8">
        <v>115138.50836153849</v>
      </c>
      <c r="G288">
        <f>VLOOKUP(L288,Лист2!A:F,4,0)</f>
        <v>19</v>
      </c>
      <c r="H288">
        <f>VLOOKUP(L288,Лист2!A:G,5,0)</f>
        <v>1509</v>
      </c>
      <c r="I288">
        <f>VLOOKUP(L288,Лист2!A:H,6,0)</f>
        <v>1374</v>
      </c>
      <c r="J288">
        <f t="shared" si="9"/>
        <v>19</v>
      </c>
      <c r="L288" t="str">
        <f t="shared" si="8"/>
        <v>43957Краснодар</v>
      </c>
    </row>
    <row r="289" spans="1:12" ht="14.25" customHeight="1" x14ac:dyDescent="0.3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109891.5384615385</v>
      </c>
      <c r="G289">
        <f>VLOOKUP(L289,Лист2!A:F,4,0)</f>
        <v>19</v>
      </c>
      <c r="H289">
        <f>VLOOKUP(L289,Лист2!A:G,5,0)</f>
        <v>2195</v>
      </c>
      <c r="I289">
        <f>VLOOKUP(L289,Лист2!A:H,6,0)</f>
        <v>1999</v>
      </c>
      <c r="J289">
        <f t="shared" si="9"/>
        <v>21</v>
      </c>
      <c r="L289" t="str">
        <f t="shared" si="8"/>
        <v>43974Краснодар</v>
      </c>
    </row>
    <row r="290" spans="1:12" ht="14.25" customHeight="1" x14ac:dyDescent="0.3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</v>
      </c>
      <c r="G290">
        <f>VLOOKUP(L290,Лист2!A:F,4,0)</f>
        <v>16</v>
      </c>
      <c r="H290">
        <f>VLOOKUP(L290,Лист2!A:G,5,0)</f>
        <v>876</v>
      </c>
      <c r="I290">
        <f>VLOOKUP(L290,Лист2!A:H,6,0)</f>
        <v>762</v>
      </c>
      <c r="J290">
        <f t="shared" si="9"/>
        <v>22</v>
      </c>
      <c r="L290" t="str">
        <f t="shared" si="8"/>
        <v>43979Ростов-на-Дону</v>
      </c>
    </row>
    <row r="291" spans="1:12" ht="14.25" customHeight="1" x14ac:dyDescent="0.3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VLOOKUP(L291,Лист2!A:F,4,0)</f>
        <v>20</v>
      </c>
      <c r="H291">
        <f>VLOOKUP(L291,Лист2!A:G,5,0)</f>
        <v>1899</v>
      </c>
      <c r="I291">
        <f>VLOOKUP(L291,Лист2!A:H,6,0)</f>
        <v>1738</v>
      </c>
      <c r="J291">
        <f t="shared" si="9"/>
        <v>22</v>
      </c>
      <c r="L291" t="str">
        <f t="shared" si="8"/>
        <v>43976Краснодар</v>
      </c>
    </row>
    <row r="292" spans="1:12" ht="14.25" customHeight="1" x14ac:dyDescent="0.3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VLOOKUP(L292,Лист2!A:F,4,0)</f>
        <v>19</v>
      </c>
      <c r="H292">
        <f>VLOOKUP(L292,Лист2!A:G,5,0)</f>
        <v>1662</v>
      </c>
      <c r="I292">
        <f>VLOOKUP(L292,Лист2!A:H,6,0)</f>
        <v>1506</v>
      </c>
      <c r="J292">
        <f t="shared" si="9"/>
        <v>18</v>
      </c>
      <c r="L292" t="str">
        <f t="shared" si="8"/>
        <v>43951Краснодар</v>
      </c>
    </row>
    <row r="293" spans="1:12" ht="14.25" customHeight="1" x14ac:dyDescent="0.3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2174380.5970000001</v>
      </c>
      <c r="F293" s="11">
        <v>80170.980907692297</v>
      </c>
      <c r="G293">
        <f>VLOOKUP(L293,Лист2!A:F,4,0)</f>
        <v>19</v>
      </c>
      <c r="H293">
        <f>VLOOKUP(L293,Лист2!A:G,5,0)</f>
        <v>1836</v>
      </c>
      <c r="I293">
        <f>VLOOKUP(L293,Лист2!A:H,6,0)</f>
        <v>1680</v>
      </c>
      <c r="J293">
        <f t="shared" si="9"/>
        <v>19</v>
      </c>
      <c r="L293" t="str">
        <f t="shared" si="8"/>
        <v>43961Краснодар</v>
      </c>
    </row>
    <row r="294" spans="1:12" ht="14.25" customHeight="1" x14ac:dyDescent="0.3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140320.89928461541</v>
      </c>
      <c r="G294">
        <f>VLOOKUP(L294,Лист2!A:F,4,0)</f>
        <v>19</v>
      </c>
      <c r="H294">
        <f>VLOOKUP(L294,Лист2!A:G,5,0)</f>
        <v>1520</v>
      </c>
      <c r="I294">
        <f>VLOOKUP(L294,Лист2!A:H,6,0)</f>
        <v>1380</v>
      </c>
      <c r="J294">
        <f t="shared" si="9"/>
        <v>19</v>
      </c>
      <c r="L294" t="str">
        <f t="shared" si="8"/>
        <v>43959Краснодар</v>
      </c>
    </row>
    <row r="295" spans="1:12" ht="14.25" customHeight="1" x14ac:dyDescent="0.3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1837113.1939999999</v>
      </c>
      <c r="F295" s="11">
        <v>115064.4361230769</v>
      </c>
      <c r="G295">
        <f>VLOOKUP(L295,Лист2!A:F,4,0)</f>
        <v>19</v>
      </c>
      <c r="H295">
        <f>VLOOKUP(L295,Лист2!A:G,5,0)</f>
        <v>1580</v>
      </c>
      <c r="I295">
        <f>VLOOKUP(L295,Лист2!A:H,6,0)</f>
        <v>1435</v>
      </c>
      <c r="J295">
        <f t="shared" si="9"/>
        <v>19</v>
      </c>
      <c r="L295" t="str">
        <f t="shared" si="8"/>
        <v>43958Краснодар</v>
      </c>
    </row>
    <row r="296" spans="1:12" ht="14.25" customHeight="1" x14ac:dyDescent="0.3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VLOOKUP(L296,Лист2!A:F,4,0)</f>
        <v>19</v>
      </c>
      <c r="H296">
        <f>VLOOKUP(L296,Лист2!A:G,5,0)</f>
        <v>1868</v>
      </c>
      <c r="I296">
        <f>VLOOKUP(L296,Лист2!A:H,6,0)</f>
        <v>1706</v>
      </c>
      <c r="J296">
        <f t="shared" si="9"/>
        <v>21</v>
      </c>
      <c r="L296" t="str">
        <f t="shared" si="8"/>
        <v>43975Краснодар</v>
      </c>
    </row>
    <row r="297" spans="1:12" ht="14.25" customHeight="1" x14ac:dyDescent="0.3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15729720.814999999</v>
      </c>
      <c r="F297" s="11">
        <v>273156.71999999997</v>
      </c>
      <c r="G297">
        <f>VLOOKUP(L297,Лист2!A:F,4,0)</f>
        <v>59</v>
      </c>
      <c r="H297">
        <f>VLOOKUP(L297,Лист2!A:G,5,0)</f>
        <v>13186</v>
      </c>
      <c r="I297">
        <f>VLOOKUP(L297,Лист2!A:H,6,0)</f>
        <v>12251</v>
      </c>
      <c r="J297">
        <f t="shared" si="9"/>
        <v>18</v>
      </c>
      <c r="L297" t="str">
        <f t="shared" si="8"/>
        <v>43950Москва Запад</v>
      </c>
    </row>
    <row r="298" spans="1:12" ht="14.25" customHeight="1" x14ac:dyDescent="0.3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255889.23846153851</v>
      </c>
      <c r="G298">
        <f>VLOOKUP(L298,Лист2!A:F,4,0)</f>
        <v>59</v>
      </c>
      <c r="H298">
        <f>VLOOKUP(L298,Лист2!A:G,5,0)</f>
        <v>12943</v>
      </c>
      <c r="I298">
        <f>VLOOKUP(L298,Лист2!A:H,6,0)</f>
        <v>12072</v>
      </c>
      <c r="J298">
        <f t="shared" si="9"/>
        <v>18</v>
      </c>
      <c r="L298" t="str">
        <f t="shared" si="8"/>
        <v>43949Москва Запад</v>
      </c>
    </row>
    <row r="299" spans="1:12" ht="14.25" customHeight="1" x14ac:dyDescent="0.3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VLOOKUP(L299,Лист2!A:F,4,0)</f>
        <v>21</v>
      </c>
      <c r="H299">
        <f>VLOOKUP(L299,Лист2!A:G,5,0)</f>
        <v>2056</v>
      </c>
      <c r="I299">
        <f>VLOOKUP(L299,Лист2!A:H,6,0)</f>
        <v>1879</v>
      </c>
      <c r="J299">
        <f t="shared" si="9"/>
        <v>22</v>
      </c>
      <c r="L299" t="str">
        <f t="shared" si="8"/>
        <v>43982Краснодар</v>
      </c>
    </row>
    <row r="300" spans="1:12" ht="14.25" customHeight="1" x14ac:dyDescent="0.3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113231.09230769231</v>
      </c>
      <c r="G300">
        <f>VLOOKUP(L300,Лист2!A:F,4,0)</f>
        <v>20</v>
      </c>
      <c r="H300">
        <f>VLOOKUP(L300,Лист2!A:G,5,0)</f>
        <v>2174</v>
      </c>
      <c r="I300">
        <f>VLOOKUP(L300,Лист2!A:H,6,0)</f>
        <v>1957</v>
      </c>
      <c r="J300">
        <f t="shared" si="9"/>
        <v>22</v>
      </c>
      <c r="L300" t="str">
        <f t="shared" si="8"/>
        <v>43981Краснодар</v>
      </c>
    </row>
    <row r="301" spans="1:12" ht="14.25" customHeight="1" x14ac:dyDescent="0.3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VLOOKUP(L301,Лист2!A:F,4,0)</f>
        <v>20</v>
      </c>
      <c r="H301">
        <f>VLOOKUP(L301,Лист2!A:G,5,0)</f>
        <v>1875</v>
      </c>
      <c r="I301">
        <f>VLOOKUP(L301,Лист2!A:H,6,0)</f>
        <v>1701</v>
      </c>
      <c r="J301">
        <f t="shared" si="9"/>
        <v>22</v>
      </c>
      <c r="L301" t="str">
        <f t="shared" si="8"/>
        <v>43979Краснодар</v>
      </c>
    </row>
    <row r="302" spans="1:12" ht="14.25" customHeight="1" x14ac:dyDescent="0.3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258177.63846153839</v>
      </c>
      <c r="G302">
        <f>VLOOKUP(L302,Лист2!A:F,4,0)</f>
        <v>60</v>
      </c>
      <c r="H302">
        <f>VLOOKUP(L302,Лист2!A:G,5,0)</f>
        <v>14049</v>
      </c>
      <c r="I302">
        <f>VLOOKUP(L302,Лист2!A:H,6,0)</f>
        <v>13118</v>
      </c>
      <c r="J302">
        <f t="shared" si="9"/>
        <v>20</v>
      </c>
      <c r="L302" t="str">
        <f t="shared" si="8"/>
        <v>43967Москва Запад</v>
      </c>
    </row>
    <row r="303" spans="1:12" ht="14.25" customHeight="1" x14ac:dyDescent="0.3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296759.42307692312</v>
      </c>
      <c r="G303">
        <f>VLOOKUP(L303,Лист2!A:F,4,0)</f>
        <v>60</v>
      </c>
      <c r="H303">
        <f>VLOOKUP(L303,Лист2!A:G,5,0)</f>
        <v>13867</v>
      </c>
      <c r="I303">
        <f>VLOOKUP(L303,Лист2!A:H,6,0)</f>
        <v>12987</v>
      </c>
      <c r="J303">
        <f t="shared" si="9"/>
        <v>21</v>
      </c>
      <c r="L303" t="str">
        <f t="shared" si="8"/>
        <v>43970Москва Запад</v>
      </c>
    </row>
    <row r="304" spans="1:12" ht="14.25" customHeight="1" x14ac:dyDescent="0.3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264289.06153846148</v>
      </c>
      <c r="G304">
        <f>VLOOKUP(L304,Лист2!A:F,4,0)</f>
        <v>60</v>
      </c>
      <c r="H304">
        <f>VLOOKUP(L304,Лист2!A:G,5,0)</f>
        <v>11698</v>
      </c>
      <c r="I304">
        <f>VLOOKUP(L304,Лист2!A:H,6,0)</f>
        <v>10989</v>
      </c>
      <c r="J304">
        <f t="shared" si="9"/>
        <v>20</v>
      </c>
      <c r="L304" t="str">
        <f t="shared" si="8"/>
        <v>43968Москва Запад</v>
      </c>
    </row>
    <row r="305" spans="1:12" ht="14.25" customHeight="1" x14ac:dyDescent="0.3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VLOOKUP(L305,Лист2!A:F,4,0)</f>
        <v>59</v>
      </c>
      <c r="H305">
        <f>VLOOKUP(L305,Лист2!A:G,5,0)</f>
        <v>12016</v>
      </c>
      <c r="I305">
        <f>VLOOKUP(L305,Лист2!A:H,6,0)</f>
        <v>11137</v>
      </c>
      <c r="J305">
        <f t="shared" si="9"/>
        <v>19</v>
      </c>
      <c r="L305" t="str">
        <f t="shared" si="8"/>
        <v>43960Москва Запад</v>
      </c>
    </row>
    <row r="306" spans="1:12" ht="14.25" customHeight="1" x14ac:dyDescent="0.3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VLOOKUP(L306,Лист2!A:F,4,0)</f>
        <v>59</v>
      </c>
      <c r="H306">
        <f>VLOOKUP(L306,Лист2!A:G,5,0)</f>
        <v>14423</v>
      </c>
      <c r="I306">
        <f>VLOOKUP(L306,Лист2!A:H,6,0)</f>
        <v>13432</v>
      </c>
      <c r="J306">
        <f t="shared" si="9"/>
        <v>19</v>
      </c>
      <c r="L306" t="str">
        <f t="shared" si="8"/>
        <v>43955Москва Запад</v>
      </c>
    </row>
    <row r="307" spans="1:12" ht="14.25" customHeight="1" x14ac:dyDescent="0.3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VLOOKUP(L307,Лист2!A:F,4,0)</f>
        <v>54</v>
      </c>
      <c r="H307">
        <f>VLOOKUP(L307,Лист2!A:G,5,0)</f>
        <v>12747</v>
      </c>
      <c r="I307">
        <f>VLOOKUP(L307,Лист2!A:H,6,0)</f>
        <v>11884</v>
      </c>
      <c r="J307">
        <f t="shared" si="9"/>
        <v>18</v>
      </c>
      <c r="L307" t="str">
        <f t="shared" si="8"/>
        <v>43950Москва Восток</v>
      </c>
    </row>
    <row r="308" spans="1:12" ht="14.25" customHeight="1" x14ac:dyDescent="0.3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</v>
      </c>
      <c r="F308" s="8">
        <v>361439.69230769231</v>
      </c>
      <c r="G308">
        <f>VLOOKUP(L308,Лист2!A:F,4,0)</f>
        <v>59</v>
      </c>
      <c r="H308">
        <f>VLOOKUP(L308,Лист2!A:G,5,0)</f>
        <v>12429</v>
      </c>
      <c r="I308">
        <f>VLOOKUP(L308,Лист2!A:H,6,0)</f>
        <v>11477</v>
      </c>
      <c r="J308">
        <f t="shared" si="9"/>
        <v>18</v>
      </c>
      <c r="L308" t="str">
        <f t="shared" si="8"/>
        <v>43953Москва Запад</v>
      </c>
    </row>
    <row r="309" spans="1:12" ht="14.25" customHeight="1" x14ac:dyDescent="0.3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VLOOKUP(L309,Лист2!A:F,4,0)</f>
        <v>59</v>
      </c>
      <c r="H309">
        <f>VLOOKUP(L309,Лист2!A:G,5,0)</f>
        <v>15369</v>
      </c>
      <c r="I309">
        <f>VLOOKUP(L309,Лист2!A:H,6,0)</f>
        <v>14299</v>
      </c>
      <c r="J309">
        <f t="shared" si="9"/>
        <v>22</v>
      </c>
      <c r="L309" t="str">
        <f t="shared" si="8"/>
        <v>43977Москва Запад</v>
      </c>
    </row>
    <row r="310" spans="1:12" ht="14.25" customHeight="1" x14ac:dyDescent="0.3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369443.4</v>
      </c>
      <c r="G310">
        <f>VLOOKUP(L310,Лист2!A:F,4,0)</f>
        <v>59</v>
      </c>
      <c r="H310">
        <f>VLOOKUP(L310,Лист2!A:G,5,0)</f>
        <v>15222</v>
      </c>
      <c r="I310">
        <f>VLOOKUP(L310,Лист2!A:H,6,0)</f>
        <v>13873</v>
      </c>
      <c r="J310">
        <f t="shared" si="9"/>
        <v>18</v>
      </c>
      <c r="L310" t="str">
        <f t="shared" si="8"/>
        <v>43952Москва Запад</v>
      </c>
    </row>
    <row r="311" spans="1:12" ht="14.25" customHeight="1" x14ac:dyDescent="0.3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383344.65076923068</v>
      </c>
      <c r="G311">
        <f>VLOOKUP(L311,Лист2!A:F,4,0)</f>
        <v>60</v>
      </c>
      <c r="H311">
        <f>VLOOKUP(L311,Лист2!A:G,5,0)</f>
        <v>12000</v>
      </c>
      <c r="I311">
        <f>VLOOKUP(L311,Лист2!A:H,6,0)</f>
        <v>11194</v>
      </c>
      <c r="J311">
        <f t="shared" si="9"/>
        <v>20</v>
      </c>
      <c r="L311" t="str">
        <f t="shared" si="8"/>
        <v>43963Москва Запад</v>
      </c>
    </row>
    <row r="312" spans="1:12" ht="14.25" customHeight="1" x14ac:dyDescent="0.3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334550.50769230758</v>
      </c>
      <c r="G312">
        <f>VLOOKUP(L312,Лист2!A:F,4,0)</f>
        <v>60</v>
      </c>
      <c r="H312">
        <f>VLOOKUP(L312,Лист2!A:G,5,0)</f>
        <v>14005</v>
      </c>
      <c r="I312">
        <f>VLOOKUP(L312,Лист2!A:H,6,0)</f>
        <v>13002</v>
      </c>
      <c r="J312">
        <f t="shared" si="9"/>
        <v>21</v>
      </c>
      <c r="L312" t="str">
        <f t="shared" si="8"/>
        <v>43972Москва Запад</v>
      </c>
    </row>
    <row r="313" spans="1:12" ht="14.25" customHeight="1" x14ac:dyDescent="0.3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417117.17692307691</v>
      </c>
      <c r="G313">
        <f>VLOOKUP(L313,Лист2!A:F,4,0)</f>
        <v>60</v>
      </c>
      <c r="H313">
        <f>VLOOKUP(L313,Лист2!A:G,5,0)</f>
        <v>13792</v>
      </c>
      <c r="I313">
        <f>VLOOKUP(L313,Лист2!A:H,6,0)</f>
        <v>12834</v>
      </c>
      <c r="J313">
        <f t="shared" si="9"/>
        <v>21</v>
      </c>
      <c r="L313" t="str">
        <f t="shared" si="8"/>
        <v>43971Москва Запад</v>
      </c>
    </row>
    <row r="314" spans="1:12" ht="14.25" customHeight="1" x14ac:dyDescent="0.3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15790923.195</v>
      </c>
      <c r="F314" s="8">
        <v>365011.08061538462</v>
      </c>
      <c r="G314">
        <f>VLOOKUP(L314,Лист2!A:F,4,0)</f>
        <v>59</v>
      </c>
      <c r="H314">
        <f>VLOOKUP(L314,Лист2!A:G,5,0)</f>
        <v>13469</v>
      </c>
      <c r="I314">
        <f>VLOOKUP(L314,Лист2!A:H,6,0)</f>
        <v>12486</v>
      </c>
      <c r="J314">
        <f t="shared" si="9"/>
        <v>19</v>
      </c>
      <c r="L314" t="str">
        <f t="shared" si="8"/>
        <v>43956Москва Запад</v>
      </c>
    </row>
    <row r="315" spans="1:12" ht="14.25" customHeight="1" x14ac:dyDescent="0.3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268185.43076923082</v>
      </c>
      <c r="G315">
        <f>VLOOKUP(L315,Лист2!A:F,4,0)</f>
        <v>54</v>
      </c>
      <c r="H315">
        <f>VLOOKUP(L315,Лист2!A:G,5,0)</f>
        <v>12306</v>
      </c>
      <c r="I315">
        <f>VLOOKUP(L315,Лист2!A:H,6,0)</f>
        <v>11532</v>
      </c>
      <c r="J315">
        <f t="shared" si="9"/>
        <v>18</v>
      </c>
      <c r="L315" t="str">
        <f t="shared" si="8"/>
        <v>43949Москва Восток</v>
      </c>
    </row>
    <row r="316" spans="1:12" ht="14.25" customHeight="1" x14ac:dyDescent="0.3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13979092.231000001</v>
      </c>
      <c r="F316" s="8">
        <v>418713.96153846162</v>
      </c>
      <c r="G316">
        <f>VLOOKUP(L316,Лист2!A:F,4,0)</f>
        <v>60</v>
      </c>
      <c r="H316">
        <f>VLOOKUP(L316,Лист2!A:G,5,0)</f>
        <v>12007</v>
      </c>
      <c r="I316">
        <f>VLOOKUP(L316,Лист2!A:H,6,0)</f>
        <v>11245</v>
      </c>
      <c r="J316">
        <f t="shared" si="9"/>
        <v>20</v>
      </c>
      <c r="L316" t="str">
        <f t="shared" si="8"/>
        <v>43964Москва Запад</v>
      </c>
    </row>
    <row r="317" spans="1:12" ht="14.25" customHeight="1" x14ac:dyDescent="0.3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</v>
      </c>
      <c r="G317">
        <f>VLOOKUP(L317,Лист2!A:F,4,0)</f>
        <v>59</v>
      </c>
      <c r="H317">
        <f>VLOOKUP(L317,Лист2!A:G,5,0)</f>
        <v>15277</v>
      </c>
      <c r="I317">
        <f>VLOOKUP(L317,Лист2!A:H,6,0)</f>
        <v>14163</v>
      </c>
      <c r="J317">
        <f t="shared" si="9"/>
        <v>18</v>
      </c>
      <c r="L317" t="str">
        <f t="shared" si="8"/>
        <v>43954Москва Запад</v>
      </c>
    </row>
    <row r="318" spans="1:12" ht="14.25" customHeight="1" x14ac:dyDescent="0.3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16792969.818</v>
      </c>
      <c r="F318" s="8">
        <v>443086.25303076918</v>
      </c>
      <c r="G318">
        <f>VLOOKUP(L318,Лист2!A:F,4,0)</f>
        <v>59</v>
      </c>
      <c r="H318">
        <f>VLOOKUP(L318,Лист2!A:G,5,0)</f>
        <v>14103</v>
      </c>
      <c r="I318">
        <f>VLOOKUP(L318,Лист2!A:H,6,0)</f>
        <v>13118</v>
      </c>
      <c r="J318">
        <f t="shared" si="9"/>
        <v>19</v>
      </c>
      <c r="L318" t="str">
        <f t="shared" si="8"/>
        <v>43957Москва Запад</v>
      </c>
    </row>
    <row r="319" spans="1:12" ht="14.25" customHeight="1" x14ac:dyDescent="0.3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21740920.339000002</v>
      </c>
      <c r="F319" s="11">
        <v>206427.73076923081</v>
      </c>
      <c r="G319">
        <f>VLOOKUP(L319,Лист2!A:F,4,0)</f>
        <v>60</v>
      </c>
      <c r="H319">
        <f>VLOOKUP(L319,Лист2!A:G,5,0)</f>
        <v>17295</v>
      </c>
      <c r="I319">
        <f>VLOOKUP(L319,Лист2!A:H,6,0)</f>
        <v>16010</v>
      </c>
      <c r="J319">
        <f t="shared" si="9"/>
        <v>21</v>
      </c>
      <c r="L319" t="str">
        <f t="shared" si="8"/>
        <v>43974Москва Запад</v>
      </c>
    </row>
    <row r="320" spans="1:12" ht="14.25" customHeight="1" x14ac:dyDescent="0.3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VLOOKUP(L320,Лист2!A:F,4,0)</f>
        <v>59</v>
      </c>
      <c r="H320">
        <f>VLOOKUP(L320,Лист2!A:G,5,0)</f>
        <v>12983</v>
      </c>
      <c r="I320">
        <f>VLOOKUP(L320,Лист2!A:H,6,0)</f>
        <v>12056</v>
      </c>
      <c r="J320">
        <f t="shared" si="9"/>
        <v>22</v>
      </c>
      <c r="L320" t="str">
        <f t="shared" si="8"/>
        <v>43976Москва Запад</v>
      </c>
    </row>
    <row r="321" spans="1:12" ht="14.25" customHeight="1" x14ac:dyDescent="0.3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115618.05384615379</v>
      </c>
      <c r="G321">
        <f>VLOOKUP(L321,Лист2!A:F,4,0)</f>
        <v>59</v>
      </c>
      <c r="H321">
        <f>VLOOKUP(L321,Лист2!A:G,5,0)</f>
        <v>13251</v>
      </c>
      <c r="I321">
        <f>VLOOKUP(L321,Лист2!A:H,6,0)</f>
        <v>12255</v>
      </c>
      <c r="J321">
        <f t="shared" si="9"/>
        <v>18</v>
      </c>
      <c r="L321" t="str">
        <f t="shared" si="8"/>
        <v>43951Москва Запад</v>
      </c>
    </row>
    <row r="322" spans="1:12" ht="14.25" customHeight="1" x14ac:dyDescent="0.3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258558.5</v>
      </c>
      <c r="G322">
        <f>VLOOKUP(L322,Лист2!A:F,4,0)</f>
        <v>59</v>
      </c>
      <c r="H322">
        <f>VLOOKUP(L322,Лист2!A:G,5,0)</f>
        <v>14569</v>
      </c>
      <c r="I322">
        <f>VLOOKUP(L322,Лист2!A:H,6,0)</f>
        <v>13566</v>
      </c>
      <c r="J322">
        <f t="shared" si="9"/>
        <v>19</v>
      </c>
      <c r="L322" t="str">
        <f t="shared" ref="L322:L385" si="10">CONCATENATE(A322,B322)</f>
        <v>43961Москва Запад</v>
      </c>
    </row>
    <row r="323" spans="1:12" ht="14.25" customHeight="1" x14ac:dyDescent="0.3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VLOOKUP(L323,Лист2!A:F,4,0)</f>
        <v>59</v>
      </c>
      <c r="H323">
        <f>VLOOKUP(L323,Лист2!A:G,5,0)</f>
        <v>14098</v>
      </c>
      <c r="I323">
        <f>VLOOKUP(L323,Лист2!A:H,6,0)</f>
        <v>13106</v>
      </c>
      <c r="J323">
        <f t="shared" ref="J323:J386" si="11">_xlfn.ISOWEEKNUM(A323)</f>
        <v>19</v>
      </c>
      <c r="L323" t="str">
        <f t="shared" si="10"/>
        <v>43959Москва Запад</v>
      </c>
    </row>
    <row r="324" spans="1:12" ht="14.25" customHeight="1" x14ac:dyDescent="0.3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518998.75384615379</v>
      </c>
      <c r="G324">
        <f>VLOOKUP(L324,Лист2!A:F,4,0)</f>
        <v>59</v>
      </c>
      <c r="H324">
        <f>VLOOKUP(L324,Лист2!A:G,5,0)</f>
        <v>13495</v>
      </c>
      <c r="I324">
        <f>VLOOKUP(L324,Лист2!A:H,6,0)</f>
        <v>12517</v>
      </c>
      <c r="J324">
        <f t="shared" si="11"/>
        <v>19</v>
      </c>
      <c r="L324" t="str">
        <f t="shared" si="10"/>
        <v>43958Москва Запад</v>
      </c>
    </row>
    <row r="325" spans="1:12" ht="14.25" customHeight="1" x14ac:dyDescent="0.3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15125624.642000001</v>
      </c>
      <c r="F325" s="11">
        <v>318671.85465384612</v>
      </c>
      <c r="G325">
        <f>VLOOKUP(L325,Лист2!A:F,4,0)</f>
        <v>60</v>
      </c>
      <c r="H325">
        <f>VLOOKUP(L325,Лист2!A:G,5,0)</f>
        <v>12822</v>
      </c>
      <c r="I325">
        <f>VLOOKUP(L325,Лист2!A:H,6,0)</f>
        <v>11916</v>
      </c>
      <c r="J325">
        <f t="shared" si="11"/>
        <v>21</v>
      </c>
      <c r="L325" t="str">
        <f t="shared" si="10"/>
        <v>43975Москва Запад</v>
      </c>
    </row>
    <row r="326" spans="1:12" ht="14.25" customHeight="1" x14ac:dyDescent="0.3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16443448.492000001</v>
      </c>
      <c r="F326" s="8">
        <v>291468.59999999998</v>
      </c>
      <c r="G326">
        <f>VLOOKUP(L326,Лист2!A:F,4,0)</f>
        <v>54</v>
      </c>
      <c r="H326">
        <f>VLOOKUP(L326,Лист2!A:G,5,0)</f>
        <v>13170</v>
      </c>
      <c r="I326">
        <f>VLOOKUP(L326,Лист2!A:H,6,0)</f>
        <v>12299</v>
      </c>
      <c r="J326">
        <f t="shared" si="11"/>
        <v>20</v>
      </c>
      <c r="L326" t="str">
        <f t="shared" si="10"/>
        <v>43967Москва Восток</v>
      </c>
    </row>
    <row r="327" spans="1:12" ht="14.25" customHeight="1" x14ac:dyDescent="0.3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VLOOKUP(L327,Лист2!A:F,4,0)</f>
        <v>54</v>
      </c>
      <c r="H327">
        <f>VLOOKUP(L327,Лист2!A:G,5,0)</f>
        <v>13070</v>
      </c>
      <c r="I327">
        <f>VLOOKUP(L327,Лист2!A:H,6,0)</f>
        <v>12244</v>
      </c>
      <c r="J327">
        <f t="shared" si="11"/>
        <v>21</v>
      </c>
      <c r="L327" t="str">
        <f t="shared" si="10"/>
        <v>43970Москва Восток</v>
      </c>
    </row>
    <row r="328" spans="1:12" ht="14.25" customHeight="1" x14ac:dyDescent="0.3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13533023.128</v>
      </c>
      <c r="F328" s="8">
        <v>246229.69714615389</v>
      </c>
      <c r="G328">
        <f>VLOOKUP(L328,Лист2!A:F,4,0)</f>
        <v>54</v>
      </c>
      <c r="H328">
        <f>VLOOKUP(L328,Лист2!A:G,5,0)</f>
        <v>11128</v>
      </c>
      <c r="I328">
        <f>VLOOKUP(L328,Лист2!A:H,6,0)</f>
        <v>10467</v>
      </c>
      <c r="J328">
        <f t="shared" si="11"/>
        <v>20</v>
      </c>
      <c r="L328" t="str">
        <f t="shared" si="10"/>
        <v>43968Москва Восток</v>
      </c>
    </row>
    <row r="329" spans="1:12" ht="14.25" customHeight="1" x14ac:dyDescent="0.3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VLOOKUP(L329,Лист2!A:F,4,0)</f>
        <v>54</v>
      </c>
      <c r="H329">
        <f>VLOOKUP(L329,Лист2!A:G,5,0)</f>
        <v>11288</v>
      </c>
      <c r="I329">
        <f>VLOOKUP(L329,Лист2!A:H,6,0)</f>
        <v>10492</v>
      </c>
      <c r="J329">
        <f t="shared" si="11"/>
        <v>19</v>
      </c>
      <c r="L329" t="str">
        <f t="shared" si="10"/>
        <v>43960Москва Восток</v>
      </c>
    </row>
    <row r="330" spans="1:12" ht="14.25" customHeight="1" x14ac:dyDescent="0.3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16597666.015000001</v>
      </c>
      <c r="F330" s="8">
        <v>404297.74615384609</v>
      </c>
      <c r="G330">
        <f>VLOOKUP(L330,Лист2!A:F,4,0)</f>
        <v>54</v>
      </c>
      <c r="H330">
        <f>VLOOKUP(L330,Лист2!A:G,5,0)</f>
        <v>13606</v>
      </c>
      <c r="I330">
        <f>VLOOKUP(L330,Лист2!A:H,6,0)</f>
        <v>12697</v>
      </c>
      <c r="J330">
        <f t="shared" si="11"/>
        <v>19</v>
      </c>
      <c r="L330" t="str">
        <f t="shared" si="10"/>
        <v>43955Москва Восток</v>
      </c>
    </row>
    <row r="331" spans="1:12" ht="14.25" customHeight="1" x14ac:dyDescent="0.3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13628439.164000001</v>
      </c>
      <c r="F331" s="11">
        <v>370802.93846153852</v>
      </c>
      <c r="G331">
        <f>VLOOKUP(L331,Лист2!A:F,4,0)</f>
        <v>54</v>
      </c>
      <c r="H331">
        <f>VLOOKUP(L331,Лист2!A:G,5,0)</f>
        <v>11622</v>
      </c>
      <c r="I331">
        <f>VLOOKUP(L331,Лист2!A:H,6,0)</f>
        <v>10754</v>
      </c>
      <c r="J331">
        <f t="shared" si="11"/>
        <v>18</v>
      </c>
      <c r="L331" t="str">
        <f t="shared" si="10"/>
        <v>43953Москва Восток</v>
      </c>
    </row>
    <row r="332" spans="1:12" ht="14.25" customHeight="1" x14ac:dyDescent="0.3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17297352.184999999</v>
      </c>
      <c r="F332" s="8">
        <v>279472.16153846151</v>
      </c>
      <c r="G332">
        <f>VLOOKUP(L332,Лист2!A:F,4,0)</f>
        <v>54</v>
      </c>
      <c r="H332">
        <f>VLOOKUP(L332,Лист2!A:G,5,0)</f>
        <v>14482</v>
      </c>
      <c r="I332">
        <f>VLOOKUP(L332,Лист2!A:H,6,0)</f>
        <v>13510</v>
      </c>
      <c r="J332">
        <f t="shared" si="11"/>
        <v>22</v>
      </c>
      <c r="L332" t="str">
        <f t="shared" si="10"/>
        <v>43977Москва Восток</v>
      </c>
    </row>
    <row r="333" spans="1:12" ht="14.25" customHeight="1" x14ac:dyDescent="0.3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380499.56092307688</v>
      </c>
      <c r="G333">
        <f>VLOOKUP(L333,Лист2!A:F,4,0)</f>
        <v>54</v>
      </c>
      <c r="H333">
        <f>VLOOKUP(L333,Лист2!A:G,5,0)</f>
        <v>14205</v>
      </c>
      <c r="I333">
        <f>VLOOKUP(L333,Лист2!A:H,6,0)</f>
        <v>13026</v>
      </c>
      <c r="J333">
        <f t="shared" si="11"/>
        <v>18</v>
      </c>
      <c r="L333" t="str">
        <f t="shared" si="10"/>
        <v>43952Москва Восток</v>
      </c>
    </row>
    <row r="334" spans="1:12" ht="14.25" customHeight="1" x14ac:dyDescent="0.3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13500671.992000001</v>
      </c>
      <c r="F334" s="8">
        <v>344959.87384615379</v>
      </c>
      <c r="G334">
        <f>VLOOKUP(L334,Лист2!A:F,4,0)</f>
        <v>54</v>
      </c>
      <c r="H334">
        <f>VLOOKUP(L334,Лист2!A:G,5,0)</f>
        <v>11614</v>
      </c>
      <c r="I334">
        <f>VLOOKUP(L334,Лист2!A:H,6,0)</f>
        <v>10862</v>
      </c>
      <c r="J334">
        <f t="shared" si="11"/>
        <v>20</v>
      </c>
      <c r="L334" t="str">
        <f t="shared" si="10"/>
        <v>43963Москва Восток</v>
      </c>
    </row>
    <row r="335" spans="1:12" ht="14.25" customHeight="1" x14ac:dyDescent="0.3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</v>
      </c>
      <c r="F335" s="11">
        <v>296732.59615384613</v>
      </c>
      <c r="G335">
        <f>VLOOKUP(L335,Лист2!A:F,4,0)</f>
        <v>54</v>
      </c>
      <c r="H335">
        <f>VLOOKUP(L335,Лист2!A:G,5,0)</f>
        <v>13240</v>
      </c>
      <c r="I335">
        <f>VLOOKUP(L335,Лист2!A:H,6,0)</f>
        <v>12360</v>
      </c>
      <c r="J335">
        <f t="shared" si="11"/>
        <v>21</v>
      </c>
      <c r="L335" t="str">
        <f t="shared" si="10"/>
        <v>43972Москва Восток</v>
      </c>
    </row>
    <row r="336" spans="1:12" ht="14.25" customHeight="1" x14ac:dyDescent="0.3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15600701.423</v>
      </c>
      <c r="F336" s="8">
        <v>410370.5153846154</v>
      </c>
      <c r="G336">
        <f>VLOOKUP(L336,Лист2!A:F,4,0)</f>
        <v>54</v>
      </c>
      <c r="H336">
        <f>VLOOKUP(L336,Лист2!A:G,5,0)</f>
        <v>13298</v>
      </c>
      <c r="I336">
        <f>VLOOKUP(L336,Лист2!A:H,6,0)</f>
        <v>12428</v>
      </c>
      <c r="J336">
        <f t="shared" si="11"/>
        <v>21</v>
      </c>
      <c r="L336" t="str">
        <f t="shared" si="10"/>
        <v>43971Москва Восток</v>
      </c>
    </row>
    <row r="337" spans="1:12" ht="14.25" customHeight="1" x14ac:dyDescent="0.3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15015521.49</v>
      </c>
      <c r="F337" s="11">
        <v>398269.43076923082</v>
      </c>
      <c r="G337">
        <f>VLOOKUP(L337,Лист2!A:F,4,0)</f>
        <v>54</v>
      </c>
      <c r="H337">
        <f>VLOOKUP(L337,Лист2!A:G,5,0)</f>
        <v>12775</v>
      </c>
      <c r="I337">
        <f>VLOOKUP(L337,Лист2!A:H,6,0)</f>
        <v>11887</v>
      </c>
      <c r="J337">
        <f t="shared" si="11"/>
        <v>19</v>
      </c>
      <c r="L337" t="str">
        <f t="shared" si="10"/>
        <v>43956Москва Восток</v>
      </c>
    </row>
    <row r="338" spans="1:12" ht="14.25" customHeight="1" x14ac:dyDescent="0.3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13568684.674000001</v>
      </c>
      <c r="F338" s="8">
        <v>349844.36153846153</v>
      </c>
      <c r="G338">
        <f>VLOOKUP(L338,Лист2!A:F,4,0)</f>
        <v>54</v>
      </c>
      <c r="H338">
        <f>VLOOKUP(L338,Лист2!A:G,5,0)</f>
        <v>11522</v>
      </c>
      <c r="I338">
        <f>VLOOKUP(L338,Лист2!A:H,6,0)</f>
        <v>10803</v>
      </c>
      <c r="J338">
        <f t="shared" si="11"/>
        <v>20</v>
      </c>
      <c r="L338" t="str">
        <f t="shared" si="10"/>
        <v>43964Москва Восток</v>
      </c>
    </row>
    <row r="339" spans="1:12" ht="14.25" customHeight="1" x14ac:dyDescent="0.3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183249.26153846149</v>
      </c>
      <c r="G339">
        <f>VLOOKUP(L339,Лист2!A:F,4,0)</f>
        <v>59</v>
      </c>
      <c r="H339">
        <f>VLOOKUP(L339,Лист2!A:G,5,0)</f>
        <v>13684</v>
      </c>
      <c r="I339">
        <f>VLOOKUP(L339,Лист2!A:H,6,0)</f>
        <v>12690</v>
      </c>
      <c r="J339">
        <f t="shared" si="11"/>
        <v>22</v>
      </c>
      <c r="L339" t="str">
        <f t="shared" si="10"/>
        <v>43982Москва Запад</v>
      </c>
    </row>
    <row r="340" spans="1:12" ht="14.25" customHeight="1" x14ac:dyDescent="0.3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270910.05384615378</v>
      </c>
      <c r="G340">
        <f>VLOOKUP(L340,Лист2!A:F,4,0)</f>
        <v>54</v>
      </c>
      <c r="H340">
        <f>VLOOKUP(L340,Лист2!A:G,5,0)</f>
        <v>14823</v>
      </c>
      <c r="I340">
        <f>VLOOKUP(L340,Лист2!A:H,6,0)</f>
        <v>13751</v>
      </c>
      <c r="J340">
        <f t="shared" si="11"/>
        <v>18</v>
      </c>
      <c r="L340" t="str">
        <f t="shared" si="10"/>
        <v>43954Москва Восток</v>
      </c>
    </row>
    <row r="341" spans="1:12" ht="14.25" customHeight="1" x14ac:dyDescent="0.3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VLOOKUP(L341,Лист2!A:F,4,0)</f>
        <v>59</v>
      </c>
      <c r="H341">
        <f>VLOOKUP(L341,Лист2!A:G,5,0)</f>
        <v>15030</v>
      </c>
      <c r="I341">
        <f>VLOOKUP(L341,Лист2!A:H,6,0)</f>
        <v>13956</v>
      </c>
      <c r="J341">
        <f t="shared" si="11"/>
        <v>22</v>
      </c>
      <c r="L341" t="str">
        <f t="shared" si="10"/>
        <v>43981Москва Запад</v>
      </c>
    </row>
    <row r="342" spans="1:12" ht="14.25" customHeight="1" x14ac:dyDescent="0.3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389877.53846153838</v>
      </c>
      <c r="G342">
        <f>VLOOKUP(L342,Лист2!A:F,4,0)</f>
        <v>54</v>
      </c>
      <c r="H342">
        <f>VLOOKUP(L342,Лист2!A:G,5,0)</f>
        <v>13406</v>
      </c>
      <c r="I342">
        <f>VLOOKUP(L342,Лист2!A:H,6,0)</f>
        <v>12518</v>
      </c>
      <c r="J342">
        <f t="shared" si="11"/>
        <v>19</v>
      </c>
      <c r="L342" t="str">
        <f t="shared" si="10"/>
        <v>43957Москва Восток</v>
      </c>
    </row>
    <row r="343" spans="1:12" ht="14.25" customHeight="1" x14ac:dyDescent="0.3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20508194.545000002</v>
      </c>
      <c r="F343" s="11">
        <v>239346.81538461539</v>
      </c>
      <c r="G343">
        <f>VLOOKUP(L343,Лист2!A:F,4,0)</f>
        <v>54</v>
      </c>
      <c r="H343">
        <f>VLOOKUP(L343,Лист2!A:G,5,0)</f>
        <v>16221</v>
      </c>
      <c r="I343">
        <f>VLOOKUP(L343,Лист2!A:H,6,0)</f>
        <v>15065</v>
      </c>
      <c r="J343">
        <f t="shared" si="11"/>
        <v>21</v>
      </c>
      <c r="L343" t="str">
        <f t="shared" si="10"/>
        <v>43974Москва Восток</v>
      </c>
    </row>
    <row r="344" spans="1:12" ht="14.25" customHeight="1" x14ac:dyDescent="0.3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257491.36923076931</v>
      </c>
      <c r="G344">
        <f>VLOOKUP(L344,Лист2!A:F,4,0)</f>
        <v>60</v>
      </c>
      <c r="H344">
        <f>VLOOKUP(L344,Лист2!A:G,5,0)</f>
        <v>12854</v>
      </c>
      <c r="I344">
        <f>VLOOKUP(L344,Лист2!A:H,6,0)</f>
        <v>11954</v>
      </c>
      <c r="J344">
        <f t="shared" si="11"/>
        <v>22</v>
      </c>
      <c r="L344" t="str">
        <f t="shared" si="10"/>
        <v>43979Москва Запад</v>
      </c>
    </row>
    <row r="345" spans="1:12" ht="14.25" customHeight="1" x14ac:dyDescent="0.3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14358653.390000001</v>
      </c>
      <c r="F345" s="11">
        <v>319377.7946153846</v>
      </c>
      <c r="G345">
        <f>VLOOKUP(L345,Лист2!A:F,4,0)</f>
        <v>54</v>
      </c>
      <c r="H345">
        <f>VLOOKUP(L345,Лист2!A:G,5,0)</f>
        <v>12336</v>
      </c>
      <c r="I345">
        <f>VLOOKUP(L345,Лист2!A:H,6,0)</f>
        <v>11519</v>
      </c>
      <c r="J345">
        <f t="shared" si="11"/>
        <v>22</v>
      </c>
      <c r="L345" t="str">
        <f t="shared" si="10"/>
        <v>43976Москва Восток</v>
      </c>
    </row>
    <row r="346" spans="1:12" ht="14.25" customHeight="1" x14ac:dyDescent="0.3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15789926.043</v>
      </c>
      <c r="F346" s="8">
        <v>115102.0384615385</v>
      </c>
      <c r="G346">
        <f>VLOOKUP(L346,Лист2!A:F,4,0)</f>
        <v>54</v>
      </c>
      <c r="H346">
        <f>VLOOKUP(L346,Лист2!A:G,5,0)</f>
        <v>12817</v>
      </c>
      <c r="I346">
        <f>VLOOKUP(L346,Лист2!A:H,6,0)</f>
        <v>11865</v>
      </c>
      <c r="J346">
        <f t="shared" si="11"/>
        <v>18</v>
      </c>
      <c r="L346" t="str">
        <f t="shared" si="10"/>
        <v>43951Москва Восток</v>
      </c>
    </row>
    <row r="347" spans="1:12" ht="14.25" customHeight="1" x14ac:dyDescent="0.3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VLOOKUP(L347,Лист2!A:F,4,0)</f>
        <v>54</v>
      </c>
      <c r="H347">
        <f>VLOOKUP(L347,Лист2!A:G,5,0)</f>
        <v>13832</v>
      </c>
      <c r="I347">
        <f>VLOOKUP(L347,Лист2!A:H,6,0)</f>
        <v>12864</v>
      </c>
      <c r="J347">
        <f t="shared" si="11"/>
        <v>19</v>
      </c>
      <c r="L347" t="str">
        <f t="shared" si="10"/>
        <v>43961Москва Восток</v>
      </c>
    </row>
    <row r="348" spans="1:12" ht="14.25" customHeight="1" x14ac:dyDescent="0.3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479024.68461538461</v>
      </c>
      <c r="G348">
        <f>VLOOKUP(L348,Лист2!A:F,4,0)</f>
        <v>54</v>
      </c>
      <c r="H348">
        <f>VLOOKUP(L348,Лист2!A:G,5,0)</f>
        <v>13563</v>
      </c>
      <c r="I348">
        <f>VLOOKUP(L348,Лист2!A:H,6,0)</f>
        <v>12604</v>
      </c>
      <c r="J348">
        <f t="shared" si="11"/>
        <v>19</v>
      </c>
      <c r="L348" t="str">
        <f t="shared" si="10"/>
        <v>43959Москва Восток</v>
      </c>
    </row>
    <row r="349" spans="1:12" ht="14.25" customHeight="1" x14ac:dyDescent="0.3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VLOOKUP(L349,Лист2!A:F,4,0)</f>
        <v>54</v>
      </c>
      <c r="H349">
        <f>VLOOKUP(L349,Лист2!A:G,5,0)</f>
        <v>12743</v>
      </c>
      <c r="I349">
        <f>VLOOKUP(L349,Лист2!A:H,6,0)</f>
        <v>11858</v>
      </c>
      <c r="J349">
        <f t="shared" si="11"/>
        <v>19</v>
      </c>
      <c r="L349" t="str">
        <f t="shared" si="10"/>
        <v>43958Москва Восток</v>
      </c>
    </row>
    <row r="350" spans="1:12" ht="14.25" customHeight="1" x14ac:dyDescent="0.3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14541424.878</v>
      </c>
      <c r="F350" s="8">
        <v>304806.9854230769</v>
      </c>
      <c r="G350">
        <f>VLOOKUP(L350,Лист2!A:F,4,0)</f>
        <v>54</v>
      </c>
      <c r="H350">
        <f>VLOOKUP(L350,Лист2!A:G,5,0)</f>
        <v>12211</v>
      </c>
      <c r="I350">
        <f>VLOOKUP(L350,Лист2!A:H,6,0)</f>
        <v>11427</v>
      </c>
      <c r="J350">
        <f t="shared" si="11"/>
        <v>21</v>
      </c>
      <c r="L350" t="str">
        <f t="shared" si="10"/>
        <v>43975Москва Восток</v>
      </c>
    </row>
    <row r="351" spans="1:12" ht="14.25" customHeight="1" x14ac:dyDescent="0.3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102160.2153846154</v>
      </c>
      <c r="G351">
        <f>VLOOKUP(L351,Лист2!A:F,4,0)</f>
        <v>15</v>
      </c>
      <c r="H351">
        <f>VLOOKUP(L351,Лист2!A:G,5,0)</f>
        <v>659</v>
      </c>
      <c r="I351">
        <f>VLOOKUP(L351,Лист2!A:H,6,0)</f>
        <v>575</v>
      </c>
      <c r="J351">
        <f t="shared" si="11"/>
        <v>18</v>
      </c>
      <c r="L351" t="str">
        <f t="shared" si="10"/>
        <v>43950Новосибирск</v>
      </c>
    </row>
    <row r="352" spans="1:12" ht="14.25" customHeight="1" x14ac:dyDescent="0.3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VLOOKUP(L352,Лист2!A:F,4,0)</f>
        <v>15</v>
      </c>
      <c r="H352">
        <f>VLOOKUP(L352,Лист2!A:G,5,0)</f>
        <v>636</v>
      </c>
      <c r="I352">
        <f>VLOOKUP(L352,Лист2!A:H,6,0)</f>
        <v>547</v>
      </c>
      <c r="J352">
        <f t="shared" si="11"/>
        <v>18</v>
      </c>
      <c r="L352" t="str">
        <f t="shared" si="10"/>
        <v>43949Новосибирск</v>
      </c>
    </row>
    <row r="353" spans="1:12" ht="14.25" customHeight="1" x14ac:dyDescent="0.3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15667372.686000001</v>
      </c>
      <c r="F353" s="11">
        <v>180007.08753846149</v>
      </c>
      <c r="G353">
        <f>VLOOKUP(L353,Лист2!A:F,4,0)</f>
        <v>54</v>
      </c>
      <c r="H353">
        <f>VLOOKUP(L353,Лист2!A:G,5,0)</f>
        <v>13106</v>
      </c>
      <c r="I353">
        <f>VLOOKUP(L353,Лист2!A:H,6,0)</f>
        <v>12164</v>
      </c>
      <c r="J353">
        <f t="shared" si="11"/>
        <v>22</v>
      </c>
      <c r="L353" t="str">
        <f t="shared" si="10"/>
        <v>43982Москва Восток</v>
      </c>
    </row>
    <row r="354" spans="1:12" ht="14.25" customHeight="1" x14ac:dyDescent="0.3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VLOOKUP(L354,Лист2!A:F,4,0)</f>
        <v>54</v>
      </c>
      <c r="H354">
        <f>VLOOKUP(L354,Лист2!A:G,5,0)</f>
        <v>14590</v>
      </c>
      <c r="I354">
        <f>VLOOKUP(L354,Лист2!A:H,6,0)</f>
        <v>13551</v>
      </c>
      <c r="J354">
        <f t="shared" si="11"/>
        <v>22</v>
      </c>
      <c r="L354" t="str">
        <f t="shared" si="10"/>
        <v>43981Москва Восток</v>
      </c>
    </row>
    <row r="355" spans="1:12" ht="14.25" customHeight="1" x14ac:dyDescent="0.3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266079.27846153837</v>
      </c>
      <c r="G355">
        <f>VLOOKUP(L355,Лист2!A:F,4,0)</f>
        <v>54</v>
      </c>
      <c r="H355">
        <f>VLOOKUP(L355,Лист2!A:G,5,0)</f>
        <v>12409</v>
      </c>
      <c r="I355">
        <f>VLOOKUP(L355,Лист2!A:H,6,0)</f>
        <v>11582</v>
      </c>
      <c r="J355">
        <f t="shared" si="11"/>
        <v>22</v>
      </c>
      <c r="L355" t="str">
        <f t="shared" si="10"/>
        <v>43979Москва Восток</v>
      </c>
    </row>
    <row r="356" spans="1:12" ht="14.25" customHeight="1" x14ac:dyDescent="0.3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VLOOKUP(L356,Лист2!A:F,4,0)</f>
        <v>16</v>
      </c>
      <c r="H356">
        <f>VLOOKUP(L356,Лист2!A:G,5,0)</f>
        <v>920</v>
      </c>
      <c r="I356">
        <f>VLOOKUP(L356,Лист2!A:H,6,0)</f>
        <v>818</v>
      </c>
      <c r="J356">
        <f t="shared" si="11"/>
        <v>20</v>
      </c>
      <c r="L356" t="str">
        <f t="shared" si="10"/>
        <v>43967Новосибирск</v>
      </c>
    </row>
    <row r="357" spans="1:12" ht="14.25" customHeight="1" x14ac:dyDescent="0.3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VLOOKUP(L357,Лист2!A:F,4,0)</f>
        <v>17</v>
      </c>
      <c r="H357">
        <f>VLOOKUP(L357,Лист2!A:G,5,0)</f>
        <v>857</v>
      </c>
      <c r="I357">
        <f>VLOOKUP(L357,Лист2!A:H,6,0)</f>
        <v>757</v>
      </c>
      <c r="J357">
        <f t="shared" si="11"/>
        <v>21</v>
      </c>
      <c r="L357" t="str">
        <f t="shared" si="10"/>
        <v>43970Новосибирск</v>
      </c>
    </row>
    <row r="358" spans="1:12" ht="14.25" customHeight="1" x14ac:dyDescent="0.3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VLOOKUP(L358,Лист2!A:F,4,0)</f>
        <v>16</v>
      </c>
      <c r="H358">
        <f>VLOOKUP(L358,Лист2!A:G,5,0)</f>
        <v>859</v>
      </c>
      <c r="I358">
        <f>VLOOKUP(L358,Лист2!A:H,6,0)</f>
        <v>746</v>
      </c>
      <c r="J358">
        <f t="shared" si="11"/>
        <v>20</v>
      </c>
      <c r="L358" t="str">
        <f t="shared" si="10"/>
        <v>43968Новосибирск</v>
      </c>
    </row>
    <row r="359" spans="1:12" ht="14.25" customHeight="1" x14ac:dyDescent="0.3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165952.05877692299</v>
      </c>
      <c r="G359">
        <f>VLOOKUP(L359,Лист2!A:F,4,0)</f>
        <v>15</v>
      </c>
      <c r="H359">
        <f>VLOOKUP(L359,Лист2!A:G,5,0)</f>
        <v>654</v>
      </c>
      <c r="I359">
        <f>VLOOKUP(L359,Лист2!A:H,6,0)</f>
        <v>570</v>
      </c>
      <c r="J359">
        <f t="shared" si="11"/>
        <v>19</v>
      </c>
      <c r="L359" t="str">
        <f t="shared" si="10"/>
        <v>43960Новосибирск</v>
      </c>
    </row>
    <row r="360" spans="1:12" ht="14.25" customHeight="1" x14ac:dyDescent="0.3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125305.5639923077</v>
      </c>
      <c r="G360">
        <f>VLOOKUP(L360,Лист2!A:F,4,0)</f>
        <v>15</v>
      </c>
      <c r="H360">
        <f>VLOOKUP(L360,Лист2!A:G,5,0)</f>
        <v>622</v>
      </c>
      <c r="I360">
        <f>VLOOKUP(L360,Лист2!A:H,6,0)</f>
        <v>538</v>
      </c>
      <c r="J360">
        <f t="shared" si="11"/>
        <v>19</v>
      </c>
      <c r="L360" t="str">
        <f t="shared" si="10"/>
        <v>43955Новосибирск</v>
      </c>
    </row>
    <row r="361" spans="1:12" ht="14.25" customHeight="1" x14ac:dyDescent="0.3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106508.8230769231</v>
      </c>
      <c r="G361">
        <f>VLOOKUP(L361,Лист2!A:F,4,0)</f>
        <v>15</v>
      </c>
      <c r="H361">
        <f>VLOOKUP(L361,Лист2!A:G,5,0)</f>
        <v>567</v>
      </c>
      <c r="I361">
        <f>VLOOKUP(L361,Лист2!A:H,6,0)</f>
        <v>493</v>
      </c>
      <c r="J361">
        <f t="shared" si="11"/>
        <v>18</v>
      </c>
      <c r="L361" t="str">
        <f t="shared" si="10"/>
        <v>43953Новосибирск</v>
      </c>
    </row>
    <row r="362" spans="1:12" ht="14.25" customHeight="1" x14ac:dyDescent="0.3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VLOOKUP(L362,Лист2!A:F,4,0)</f>
        <v>7</v>
      </c>
      <c r="H362">
        <f>VLOOKUP(L362,Лист2!A:G,5,0)</f>
        <v>577</v>
      </c>
      <c r="I362">
        <f>VLOOKUP(L362,Лист2!A:H,6,0)</f>
        <v>389</v>
      </c>
      <c r="J362">
        <f t="shared" si="11"/>
        <v>22</v>
      </c>
      <c r="L362" t="str">
        <f t="shared" si="10"/>
        <v>43977Тюмень</v>
      </c>
    </row>
    <row r="363" spans="1:12" ht="14.25" customHeight="1" x14ac:dyDescent="0.3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VLOOKUP(L363,Лист2!A:F,4,0)</f>
        <v>15</v>
      </c>
      <c r="H363">
        <f>VLOOKUP(L363,Лист2!A:G,5,0)</f>
        <v>721</v>
      </c>
      <c r="I363">
        <f>VLOOKUP(L363,Лист2!A:H,6,0)</f>
        <v>625</v>
      </c>
      <c r="J363">
        <f t="shared" si="11"/>
        <v>18</v>
      </c>
      <c r="L363" t="str">
        <f t="shared" si="10"/>
        <v>43952Новосибирск</v>
      </c>
    </row>
    <row r="364" spans="1:12" ht="14.25" customHeight="1" x14ac:dyDescent="0.3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VLOOKUP(L364,Лист2!A:F,4,0)</f>
        <v>15</v>
      </c>
      <c r="H364">
        <f>VLOOKUP(L364,Лист2!A:G,5,0)</f>
        <v>750</v>
      </c>
      <c r="I364">
        <f>VLOOKUP(L364,Лист2!A:H,6,0)</f>
        <v>659</v>
      </c>
      <c r="J364">
        <f t="shared" si="11"/>
        <v>20</v>
      </c>
      <c r="L364" t="str">
        <f t="shared" si="10"/>
        <v>43963Новосибирск</v>
      </c>
    </row>
    <row r="365" spans="1:12" ht="14.25" customHeight="1" x14ac:dyDescent="0.3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VLOOKUP(L365,Лист2!A:F,4,0)</f>
        <v>18</v>
      </c>
      <c r="H365">
        <f>VLOOKUP(L365,Лист2!A:G,5,0)</f>
        <v>888</v>
      </c>
      <c r="I365">
        <f>VLOOKUP(L365,Лист2!A:H,6,0)</f>
        <v>786</v>
      </c>
      <c r="J365">
        <f t="shared" si="11"/>
        <v>21</v>
      </c>
      <c r="L365" t="str">
        <f t="shared" si="10"/>
        <v>43972Новосибирск</v>
      </c>
    </row>
    <row r="366" spans="1:12" ht="14.25" customHeight="1" x14ac:dyDescent="0.3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1025585.52</v>
      </c>
      <c r="F366" s="8">
        <v>84618.754369230766</v>
      </c>
      <c r="G366">
        <f>VLOOKUP(L366,Лист2!A:F,4,0)</f>
        <v>17</v>
      </c>
      <c r="H366">
        <f>VLOOKUP(L366,Лист2!A:G,5,0)</f>
        <v>890</v>
      </c>
      <c r="I366">
        <f>VLOOKUP(L366,Лист2!A:H,6,0)</f>
        <v>794</v>
      </c>
      <c r="J366">
        <f t="shared" si="11"/>
        <v>21</v>
      </c>
      <c r="L366" t="str">
        <f t="shared" si="10"/>
        <v>43971Новосибирск</v>
      </c>
    </row>
    <row r="367" spans="1:12" ht="14.25" customHeight="1" x14ac:dyDescent="0.3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152152.96544615389</v>
      </c>
      <c r="G367">
        <f>VLOOKUP(L367,Лист2!A:F,4,0)</f>
        <v>15</v>
      </c>
      <c r="H367">
        <f>VLOOKUP(L367,Лист2!A:G,5,0)</f>
        <v>750</v>
      </c>
      <c r="I367">
        <f>VLOOKUP(L367,Лист2!A:H,6,0)</f>
        <v>658</v>
      </c>
      <c r="J367">
        <f t="shared" si="11"/>
        <v>19</v>
      </c>
      <c r="L367" t="str">
        <f t="shared" si="10"/>
        <v>43956Новосибирск</v>
      </c>
    </row>
    <row r="368" spans="1:12" ht="14.25" customHeight="1" x14ac:dyDescent="0.3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</v>
      </c>
      <c r="G368">
        <f>VLOOKUP(L368,Лист2!A:F,4,0)</f>
        <v>15</v>
      </c>
      <c r="H368">
        <f>VLOOKUP(L368,Лист2!A:G,5,0)</f>
        <v>854</v>
      </c>
      <c r="I368">
        <f>VLOOKUP(L368,Лист2!A:H,6,0)</f>
        <v>756</v>
      </c>
      <c r="J368">
        <f t="shared" si="11"/>
        <v>20</v>
      </c>
      <c r="L368" t="str">
        <f t="shared" si="10"/>
        <v>43964Новосибирск</v>
      </c>
    </row>
    <row r="369" spans="1:12" ht="14.25" customHeight="1" x14ac:dyDescent="0.3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VLOOKUP(L369,Лист2!A:F,4,0)</f>
        <v>15</v>
      </c>
      <c r="H369">
        <f>VLOOKUP(L369,Лист2!A:G,5,0)</f>
        <v>585</v>
      </c>
      <c r="I369">
        <f>VLOOKUP(L369,Лист2!A:H,6,0)</f>
        <v>502</v>
      </c>
      <c r="J369">
        <f t="shared" si="11"/>
        <v>18</v>
      </c>
      <c r="L369" t="str">
        <f t="shared" si="10"/>
        <v>43954Новосибирск</v>
      </c>
    </row>
    <row r="370" spans="1:12" ht="14.25" customHeight="1" x14ac:dyDescent="0.3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VLOOKUP(L370,Лист2!A:F,4,0)</f>
        <v>15</v>
      </c>
      <c r="H370">
        <f>VLOOKUP(L370,Лист2!A:G,5,0)</f>
        <v>701</v>
      </c>
      <c r="I370">
        <f>VLOOKUP(L370,Лист2!A:H,6,0)</f>
        <v>611</v>
      </c>
      <c r="J370">
        <f t="shared" si="11"/>
        <v>19</v>
      </c>
      <c r="L370" t="str">
        <f t="shared" si="10"/>
        <v>43957Новосибирск</v>
      </c>
    </row>
    <row r="371" spans="1:12" ht="14.25" customHeight="1" x14ac:dyDescent="0.3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1194154.7660000001</v>
      </c>
      <c r="F371" s="11">
        <v>124621.0307692308</v>
      </c>
      <c r="G371">
        <f>VLOOKUP(L371,Лист2!A:F,4,0)</f>
        <v>18</v>
      </c>
      <c r="H371">
        <f>VLOOKUP(L371,Лист2!A:G,5,0)</f>
        <v>1031</v>
      </c>
      <c r="I371">
        <f>VLOOKUP(L371,Лист2!A:H,6,0)</f>
        <v>918</v>
      </c>
      <c r="J371">
        <f t="shared" si="11"/>
        <v>21</v>
      </c>
      <c r="L371" t="str">
        <f t="shared" si="10"/>
        <v>43974Новосибирск</v>
      </c>
    </row>
    <row r="372" spans="1:12" ht="14.25" customHeight="1" x14ac:dyDescent="0.3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1070563.6440000001</v>
      </c>
      <c r="F372" s="8">
        <v>123343.2415384615</v>
      </c>
      <c r="G372">
        <f>VLOOKUP(L372,Лист2!A:F,4,0)</f>
        <v>18</v>
      </c>
      <c r="H372">
        <f>VLOOKUP(L372,Лист2!A:G,5,0)</f>
        <v>989</v>
      </c>
      <c r="I372">
        <f>VLOOKUP(L372,Лист2!A:H,6,0)</f>
        <v>887</v>
      </c>
      <c r="J372">
        <f t="shared" si="11"/>
        <v>22</v>
      </c>
      <c r="L372" t="str">
        <f t="shared" si="10"/>
        <v>43976Новосибирск</v>
      </c>
    </row>
    <row r="373" spans="1:12" ht="14.25" customHeight="1" x14ac:dyDescent="0.3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20847.353846153841</v>
      </c>
      <c r="G373">
        <f>VLOOKUP(L373,Лист2!A:F,4,0)</f>
        <v>15</v>
      </c>
      <c r="H373">
        <f>VLOOKUP(L373,Лист2!A:G,5,0)</f>
        <v>644</v>
      </c>
      <c r="I373">
        <f>VLOOKUP(L373,Лист2!A:H,6,0)</f>
        <v>550</v>
      </c>
      <c r="J373">
        <f t="shared" si="11"/>
        <v>18</v>
      </c>
      <c r="L373" t="str">
        <f t="shared" si="10"/>
        <v>43951Новосибирск</v>
      </c>
    </row>
    <row r="374" spans="1:12" ht="14.25" customHeight="1" x14ac:dyDescent="0.3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1013050.383</v>
      </c>
      <c r="F374" s="8">
        <v>102510.40189230769</v>
      </c>
      <c r="G374">
        <f>VLOOKUP(L374,Лист2!A:F,4,0)</f>
        <v>15</v>
      </c>
      <c r="H374">
        <f>VLOOKUP(L374,Лист2!A:G,5,0)</f>
        <v>792</v>
      </c>
      <c r="I374">
        <f>VLOOKUP(L374,Лист2!A:H,6,0)</f>
        <v>695</v>
      </c>
      <c r="J374">
        <f t="shared" si="11"/>
        <v>19</v>
      </c>
      <c r="L374" t="str">
        <f t="shared" si="10"/>
        <v>43961Новосибирск</v>
      </c>
    </row>
    <row r="375" spans="1:12" ht="14.25" customHeight="1" x14ac:dyDescent="0.3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396844.24095384608</v>
      </c>
      <c r="G375">
        <f>VLOOKUP(L375,Лист2!A:F,4,0)</f>
        <v>15</v>
      </c>
      <c r="H375">
        <f>VLOOKUP(L375,Лист2!A:G,5,0)</f>
        <v>703</v>
      </c>
      <c r="I375">
        <f>VLOOKUP(L375,Лист2!A:H,6,0)</f>
        <v>609</v>
      </c>
      <c r="J375">
        <f t="shared" si="11"/>
        <v>19</v>
      </c>
      <c r="L375" t="str">
        <f t="shared" si="10"/>
        <v>43959Новосибирск</v>
      </c>
    </row>
    <row r="376" spans="1:12" ht="14.25" customHeight="1" x14ac:dyDescent="0.3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</v>
      </c>
      <c r="G376">
        <f>VLOOKUP(L376,Лист2!A:F,4,0)</f>
        <v>15</v>
      </c>
      <c r="H376">
        <f>VLOOKUP(L376,Лист2!A:G,5,0)</f>
        <v>676</v>
      </c>
      <c r="I376">
        <f>VLOOKUP(L376,Лист2!A:H,6,0)</f>
        <v>591</v>
      </c>
      <c r="J376">
        <f t="shared" si="11"/>
        <v>19</v>
      </c>
      <c r="L376" t="str">
        <f t="shared" si="10"/>
        <v>43958Новосибирск</v>
      </c>
    </row>
    <row r="377" spans="1:12" ht="14.25" customHeight="1" x14ac:dyDescent="0.3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121581.84923076921</v>
      </c>
      <c r="G377">
        <f>VLOOKUP(L377,Лист2!A:F,4,0)</f>
        <v>18</v>
      </c>
      <c r="H377">
        <f>VLOOKUP(L377,Лист2!A:G,5,0)</f>
        <v>1006</v>
      </c>
      <c r="I377">
        <f>VLOOKUP(L377,Лист2!A:H,6,0)</f>
        <v>904</v>
      </c>
      <c r="J377">
        <f t="shared" si="11"/>
        <v>21</v>
      </c>
      <c r="L377" t="str">
        <f t="shared" si="10"/>
        <v>43975Новосибирск</v>
      </c>
    </row>
    <row r="378" spans="1:12" ht="14.25" customHeight="1" x14ac:dyDescent="0.3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VLOOKUP(L378,Лист2!A:F,4,0)</f>
        <v>18</v>
      </c>
      <c r="H378">
        <f>VLOOKUP(L378,Лист2!A:G,5,0)</f>
        <v>914</v>
      </c>
      <c r="I378">
        <f>VLOOKUP(L378,Лист2!A:H,6,0)</f>
        <v>804</v>
      </c>
      <c r="J378">
        <f t="shared" si="11"/>
        <v>22</v>
      </c>
      <c r="L378" t="str">
        <f t="shared" si="10"/>
        <v>43977Новосибирск</v>
      </c>
    </row>
    <row r="379" spans="1:12" ht="14.25" customHeight="1" x14ac:dyDescent="0.3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VLOOKUP(L379,Лист2!A:F,4,0)</f>
        <v>15</v>
      </c>
      <c r="H379">
        <f>VLOOKUP(L379,Лист2!A:G,5,0)</f>
        <v>453</v>
      </c>
      <c r="I379">
        <f>VLOOKUP(L379,Лист2!A:H,6,0)</f>
        <v>370</v>
      </c>
      <c r="J379">
        <f t="shared" si="11"/>
        <v>23</v>
      </c>
      <c r="L379" t="str">
        <f t="shared" si="10"/>
        <v>43983Самара</v>
      </c>
    </row>
    <row r="380" spans="1:12" ht="14.25" customHeight="1" x14ac:dyDescent="0.3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459762.61999999988</v>
      </c>
      <c r="F380" s="8">
        <v>28040.97692307692</v>
      </c>
      <c r="G380">
        <f>VLOOKUP(L380,Лист2!A:F,4,0)</f>
        <v>9</v>
      </c>
      <c r="H380">
        <f>VLOOKUP(L380,Лист2!A:G,5,0)</f>
        <v>345</v>
      </c>
      <c r="I380">
        <f>VLOOKUP(L380,Лист2!A:H,6,0)</f>
        <v>255</v>
      </c>
      <c r="J380">
        <f t="shared" si="11"/>
        <v>22</v>
      </c>
      <c r="L380" t="str">
        <f t="shared" si="10"/>
        <v>43982Томск</v>
      </c>
    </row>
    <row r="381" spans="1:12" ht="14.25" customHeight="1" x14ac:dyDescent="0.3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</v>
      </c>
      <c r="G381">
        <f>VLOOKUP(L381,Лист2!A:F,4,0)</f>
        <v>7</v>
      </c>
      <c r="H381">
        <f>VLOOKUP(L381,Лист2!A:G,5,0)</f>
        <v>532</v>
      </c>
      <c r="I381">
        <f>VLOOKUP(L381,Лист2!A:H,6,0)</f>
        <v>449</v>
      </c>
      <c r="J381">
        <f t="shared" si="11"/>
        <v>22</v>
      </c>
      <c r="L381" t="str">
        <f t="shared" si="10"/>
        <v>43981Тюмень</v>
      </c>
    </row>
    <row r="382" spans="1:12" ht="14.25" customHeight="1" x14ac:dyDescent="0.3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VLOOKUP(L382,Лист2!A:F,4,0)</f>
        <v>15</v>
      </c>
      <c r="H382">
        <f>VLOOKUP(L382,Лист2!A:G,5,0)</f>
        <v>400</v>
      </c>
      <c r="I382">
        <f>VLOOKUP(L382,Лист2!A:H,6,0)</f>
        <v>329</v>
      </c>
      <c r="J382">
        <f t="shared" si="11"/>
        <v>22</v>
      </c>
      <c r="L382" t="str">
        <f t="shared" si="10"/>
        <v>43980Самара</v>
      </c>
    </row>
    <row r="383" spans="1:12" ht="14.25" customHeight="1" x14ac:dyDescent="0.3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VLOOKUP(L383,Лист2!A:F,4,0)</f>
        <v>7</v>
      </c>
      <c r="H383">
        <f>VLOOKUP(L383,Лист2!A:G,5,0)</f>
        <v>420</v>
      </c>
      <c r="I383">
        <f>VLOOKUP(L383,Лист2!A:H,6,0)</f>
        <v>347</v>
      </c>
      <c r="J383">
        <f t="shared" si="11"/>
        <v>22</v>
      </c>
      <c r="L383" t="str">
        <f t="shared" si="10"/>
        <v>43979Тюмень</v>
      </c>
    </row>
    <row r="384" spans="1:12" ht="14.25" customHeight="1" x14ac:dyDescent="0.3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346048.63569230773</v>
      </c>
      <c r="G384">
        <f>VLOOKUP(L384,Лист2!A:F,4,0)</f>
        <v>20</v>
      </c>
      <c r="H384">
        <f>VLOOKUP(L384,Лист2!A:G,5,0)</f>
        <v>2079</v>
      </c>
      <c r="I384">
        <f>VLOOKUP(L384,Лист2!A:H,6,0)</f>
        <v>1893</v>
      </c>
      <c r="J384">
        <f t="shared" si="11"/>
        <v>22</v>
      </c>
      <c r="L384" t="str">
        <f t="shared" si="10"/>
        <v>43978Кемерово</v>
      </c>
    </row>
    <row r="385" spans="1:12" ht="14.25" customHeight="1" x14ac:dyDescent="0.3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2549333.4130000002</v>
      </c>
      <c r="F385" s="11">
        <v>289900.09384615382</v>
      </c>
      <c r="G385">
        <f>VLOOKUP(L385,Лист2!A:F,4,0)</f>
        <v>21</v>
      </c>
      <c r="H385">
        <f>VLOOKUP(L385,Лист2!A:G,5,0)</f>
        <v>2046</v>
      </c>
      <c r="I385">
        <f>VLOOKUP(L385,Лист2!A:H,6,0)</f>
        <v>1853</v>
      </c>
      <c r="J385">
        <f t="shared" si="11"/>
        <v>21</v>
      </c>
      <c r="L385" t="str">
        <f t="shared" si="10"/>
        <v>43973Кемерово</v>
      </c>
    </row>
    <row r="386" spans="1:12" ht="14.25" customHeight="1" x14ac:dyDescent="0.3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VLOOKUP(L386,Лист2!A:F,4,0)</f>
        <v>6</v>
      </c>
      <c r="H386">
        <f>VLOOKUP(L386,Лист2!A:G,5,0)</f>
        <v>261</v>
      </c>
      <c r="I386">
        <f>VLOOKUP(L386,Лист2!A:H,6,0)</f>
        <v>188</v>
      </c>
      <c r="J386">
        <f t="shared" si="11"/>
        <v>22</v>
      </c>
      <c r="L386" t="str">
        <f t="shared" ref="L386:L449" si="12">CONCATENATE(A386,B386)</f>
        <v>43982Уфа</v>
      </c>
    </row>
    <row r="387" spans="1:12" ht="14.25" customHeight="1" x14ac:dyDescent="0.3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1950422.9029999999</v>
      </c>
      <c r="F387" s="11">
        <v>381635.95355384622</v>
      </c>
      <c r="G387">
        <f>VLOOKUP(L387,Лист2!A:F,4,0)</f>
        <v>21</v>
      </c>
      <c r="H387">
        <f>VLOOKUP(L387,Лист2!A:G,5,0)</f>
        <v>1597</v>
      </c>
      <c r="I387">
        <f>VLOOKUP(L387,Лист2!A:H,6,0)</f>
        <v>1457</v>
      </c>
      <c r="J387">
        <f t="shared" ref="J387:J450" si="13">_xlfn.ISOWEEKNUM(A387)</f>
        <v>20</v>
      </c>
      <c r="L387" t="str">
        <f t="shared" si="12"/>
        <v>43962Кемерово</v>
      </c>
    </row>
    <row r="388" spans="1:12" ht="14.25" customHeight="1" x14ac:dyDescent="0.3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VLOOKUP(L388,Лист2!A:F,4,0)</f>
        <v>18</v>
      </c>
      <c r="H388">
        <f>VLOOKUP(L388,Лист2!A:G,5,0)</f>
        <v>1216</v>
      </c>
      <c r="I388">
        <f>VLOOKUP(L388,Лист2!A:H,6,0)</f>
        <v>1101</v>
      </c>
      <c r="J388">
        <f t="shared" si="13"/>
        <v>22</v>
      </c>
      <c r="L388" t="str">
        <f t="shared" si="12"/>
        <v>43981Новосибирск</v>
      </c>
    </row>
    <row r="389" spans="1:12" ht="14.25" customHeight="1" x14ac:dyDescent="0.3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VLOOKUP(L389,Лист2!A:F,4,0)</f>
        <v>18</v>
      </c>
      <c r="H389">
        <f>VLOOKUP(L389,Лист2!A:G,5,0)</f>
        <v>1020</v>
      </c>
      <c r="I389">
        <f>VLOOKUP(L389,Лист2!A:H,6,0)</f>
        <v>911</v>
      </c>
      <c r="J389">
        <f t="shared" si="13"/>
        <v>22</v>
      </c>
      <c r="L389" t="str">
        <f t="shared" si="12"/>
        <v>43979Новосибирск</v>
      </c>
    </row>
    <row r="390" spans="1:12" ht="14.25" customHeight="1" x14ac:dyDescent="0.3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VLOOKUP(L390,Лист2!A:F,4,0)</f>
        <v>21</v>
      </c>
      <c r="H390">
        <f>VLOOKUP(L390,Лист2!A:G,5,0)</f>
        <v>1834</v>
      </c>
      <c r="I390">
        <f>VLOOKUP(L390,Лист2!A:H,6,0)</f>
        <v>1660</v>
      </c>
      <c r="J390">
        <f t="shared" si="13"/>
        <v>21</v>
      </c>
      <c r="L390" t="str">
        <f t="shared" si="12"/>
        <v>43969Кемерово</v>
      </c>
    </row>
    <row r="391" spans="1:12" ht="14.25" customHeight="1" x14ac:dyDescent="0.3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VLOOKUP(L391,Лист2!A:F,4,0)</f>
        <v>21</v>
      </c>
      <c r="H391">
        <f>VLOOKUP(L391,Лист2!A:G,5,0)</f>
        <v>1706</v>
      </c>
      <c r="I391">
        <f>VLOOKUP(L391,Лист2!A:H,6,0)</f>
        <v>1548</v>
      </c>
      <c r="J391">
        <f t="shared" si="13"/>
        <v>20</v>
      </c>
      <c r="L391" t="str">
        <f t="shared" si="12"/>
        <v>43965Кемерово</v>
      </c>
    </row>
    <row r="392" spans="1:12" ht="14.25" customHeight="1" x14ac:dyDescent="0.3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277257.14947692299</v>
      </c>
      <c r="G392">
        <f>VLOOKUP(L392,Лист2!A:F,4,0)</f>
        <v>21</v>
      </c>
      <c r="H392">
        <f>VLOOKUP(L392,Лист2!A:G,5,0)</f>
        <v>1926</v>
      </c>
      <c r="I392">
        <f>VLOOKUP(L392,Лист2!A:H,6,0)</f>
        <v>1742</v>
      </c>
      <c r="J392">
        <f t="shared" si="13"/>
        <v>20</v>
      </c>
      <c r="L392" t="str">
        <f t="shared" si="12"/>
        <v>43966Кемерово</v>
      </c>
    </row>
    <row r="393" spans="1:12" ht="14.25" customHeight="1" x14ac:dyDescent="0.3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2320195.4449999998</v>
      </c>
      <c r="F393" s="11">
        <v>383761.6669230769</v>
      </c>
      <c r="G393">
        <f>VLOOKUP(L393,Лист2!A:F,4,0)</f>
        <v>21</v>
      </c>
      <c r="H393">
        <f>VLOOKUP(L393,Лист2!A:G,5,0)</f>
        <v>2025</v>
      </c>
      <c r="I393">
        <f>VLOOKUP(L393,Лист2!A:H,6,0)</f>
        <v>1849</v>
      </c>
      <c r="J393">
        <f t="shared" si="13"/>
        <v>23</v>
      </c>
      <c r="L393" t="str">
        <f t="shared" si="12"/>
        <v>43983Кемерово</v>
      </c>
    </row>
    <row r="394" spans="1:12" ht="14.25" customHeight="1" x14ac:dyDescent="0.3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VLOOKUP(L394,Лист2!A:F,4,0)</f>
        <v>7</v>
      </c>
      <c r="H394">
        <f>VLOOKUP(L394,Лист2!A:G,5,0)</f>
        <v>530</v>
      </c>
      <c r="I394">
        <f>VLOOKUP(L394,Лист2!A:H,6,0)</f>
        <v>447</v>
      </c>
      <c r="J394">
        <f t="shared" si="13"/>
        <v>22</v>
      </c>
      <c r="L394" t="str">
        <f t="shared" si="12"/>
        <v>43982Тюмень</v>
      </c>
    </row>
    <row r="395" spans="1:12" ht="14.25" customHeight="1" x14ac:dyDescent="0.3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2545757.0550000002</v>
      </c>
      <c r="F395" s="11">
        <v>202281.06923076921</v>
      </c>
      <c r="G395">
        <f>VLOOKUP(L395,Лист2!A:F,4,0)</f>
        <v>20</v>
      </c>
      <c r="H395">
        <f>VLOOKUP(L395,Лист2!A:G,5,0)</f>
        <v>2111</v>
      </c>
      <c r="I395">
        <f>VLOOKUP(L395,Лист2!A:H,6,0)</f>
        <v>1917</v>
      </c>
      <c r="J395">
        <f t="shared" si="13"/>
        <v>22</v>
      </c>
      <c r="L395" t="str">
        <f t="shared" si="12"/>
        <v>43980Кемерово</v>
      </c>
    </row>
    <row r="396" spans="1:12" ht="14.25" customHeight="1" x14ac:dyDescent="0.3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VLOOKUP(L396,Лист2!A:F,4,0)</f>
        <v>31</v>
      </c>
      <c r="H396">
        <f>VLOOKUP(L396,Лист2!A:G,5,0)</f>
        <v>5330</v>
      </c>
      <c r="I396">
        <f>VLOOKUP(L396,Лист2!A:H,6,0)</f>
        <v>4977</v>
      </c>
      <c r="J396">
        <f t="shared" si="13"/>
        <v>22</v>
      </c>
      <c r="L396" t="str">
        <f t="shared" si="12"/>
        <v>43978Екатеринбург</v>
      </c>
    </row>
    <row r="397" spans="1:12" ht="14.25" customHeight="1" x14ac:dyDescent="0.3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VLOOKUP(L397,Лист2!A:F,4,0)</f>
        <v>31</v>
      </c>
      <c r="H397">
        <f>VLOOKUP(L397,Лист2!A:G,5,0)</f>
        <v>5965</v>
      </c>
      <c r="I397">
        <f>VLOOKUP(L397,Лист2!A:H,6,0)</f>
        <v>5533</v>
      </c>
      <c r="J397">
        <f t="shared" si="13"/>
        <v>21</v>
      </c>
      <c r="L397" t="str">
        <f t="shared" si="12"/>
        <v>43973Екатеринбург</v>
      </c>
    </row>
    <row r="398" spans="1:12" ht="14.25" customHeight="1" x14ac:dyDescent="0.3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219200.1155769231</v>
      </c>
      <c r="G398">
        <f>VLOOKUP(L398,Лист2!A:F,4,0)</f>
        <v>31</v>
      </c>
      <c r="H398">
        <f>VLOOKUP(L398,Лист2!A:G,5,0)</f>
        <v>5468</v>
      </c>
      <c r="I398">
        <f>VLOOKUP(L398,Лист2!A:H,6,0)</f>
        <v>5081</v>
      </c>
      <c r="J398">
        <f t="shared" si="13"/>
        <v>23</v>
      </c>
      <c r="L398" t="str">
        <f t="shared" si="12"/>
        <v>43983Екатеринбург</v>
      </c>
    </row>
    <row r="399" spans="1:12" ht="14.25" customHeight="1" x14ac:dyDescent="0.3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VLOOKUP(L399,Лист2!A:F,4,0)</f>
        <v>18</v>
      </c>
      <c r="H399">
        <f>VLOOKUP(L399,Лист2!A:G,5,0)</f>
        <v>1029</v>
      </c>
      <c r="I399">
        <f>VLOOKUP(L399,Лист2!A:H,6,0)</f>
        <v>925</v>
      </c>
      <c r="J399">
        <f t="shared" si="13"/>
        <v>22</v>
      </c>
      <c r="L399" t="str">
        <f t="shared" si="12"/>
        <v>43982Новосибирск</v>
      </c>
    </row>
    <row r="400" spans="1:12" ht="14.25" customHeight="1" x14ac:dyDescent="0.3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186502.14615384609</v>
      </c>
      <c r="G400">
        <f>VLOOKUP(L400,Лист2!A:F,4,0)</f>
        <v>31</v>
      </c>
      <c r="H400">
        <f>VLOOKUP(L400,Лист2!A:G,5,0)</f>
        <v>4826</v>
      </c>
      <c r="I400">
        <f>VLOOKUP(L400,Лист2!A:H,6,0)</f>
        <v>4483</v>
      </c>
      <c r="J400">
        <f t="shared" si="13"/>
        <v>20</v>
      </c>
      <c r="L400" t="str">
        <f t="shared" si="12"/>
        <v>43962Екатеринбург</v>
      </c>
    </row>
    <row r="401" spans="1:12" ht="14.25" customHeight="1" x14ac:dyDescent="0.3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VLOOKUP(L401,Лист2!A:F,4,0)</f>
        <v>31</v>
      </c>
      <c r="H401">
        <f>VLOOKUP(L401,Лист2!A:G,5,0)</f>
        <v>5165</v>
      </c>
      <c r="I401">
        <f>VLOOKUP(L401,Лист2!A:H,6,0)</f>
        <v>4813</v>
      </c>
      <c r="J401">
        <f t="shared" si="13"/>
        <v>21</v>
      </c>
      <c r="L401" t="str">
        <f t="shared" si="12"/>
        <v>43969Екатеринбург</v>
      </c>
    </row>
    <row r="402" spans="1:12" ht="14.25" customHeight="1" x14ac:dyDescent="0.3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131801.93944615379</v>
      </c>
      <c r="G402">
        <f>VLOOKUP(L402,Лист2!A:F,4,0)</f>
        <v>31</v>
      </c>
      <c r="H402">
        <f>VLOOKUP(L402,Лист2!A:G,5,0)</f>
        <v>4695</v>
      </c>
      <c r="I402">
        <f>VLOOKUP(L402,Лист2!A:H,6,0)</f>
        <v>4372</v>
      </c>
      <c r="J402">
        <f t="shared" si="13"/>
        <v>20</v>
      </c>
      <c r="L402" t="str">
        <f t="shared" si="12"/>
        <v>43965Екатеринбург</v>
      </c>
    </row>
    <row r="403" spans="1:12" ht="14.25" customHeight="1" x14ac:dyDescent="0.3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VLOOKUP(L403,Лист2!A:F,4,0)</f>
        <v>31</v>
      </c>
      <c r="H403">
        <f>VLOOKUP(L403,Лист2!A:G,5,0)</f>
        <v>5184</v>
      </c>
      <c r="I403">
        <f>VLOOKUP(L403,Лист2!A:H,6,0)</f>
        <v>4778</v>
      </c>
      <c r="J403">
        <f t="shared" si="13"/>
        <v>20</v>
      </c>
      <c r="L403" t="str">
        <f t="shared" si="12"/>
        <v>43966Екатеринбург</v>
      </c>
    </row>
    <row r="404" spans="1:12" ht="14.25" customHeight="1" x14ac:dyDescent="0.3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VLOOKUP(L404,Лист2!A:F,4,0)</f>
        <v>10</v>
      </c>
      <c r="H404">
        <f>VLOOKUP(L404,Лист2!A:G,5,0)</f>
        <v>757</v>
      </c>
      <c r="I404">
        <f>VLOOKUP(L404,Лист2!A:H,6,0)</f>
        <v>660</v>
      </c>
      <c r="J404">
        <f t="shared" si="13"/>
        <v>22</v>
      </c>
      <c r="L404" t="str">
        <f t="shared" si="12"/>
        <v>43978Тольятти</v>
      </c>
    </row>
    <row r="405" spans="1:12" ht="14.25" customHeight="1" x14ac:dyDescent="0.3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VLOOKUP(L405,Лист2!A:F,4,0)</f>
        <v>10</v>
      </c>
      <c r="H405">
        <f>VLOOKUP(L405,Лист2!A:G,5,0)</f>
        <v>965</v>
      </c>
      <c r="I405">
        <f>VLOOKUP(L405,Лист2!A:H,6,0)</f>
        <v>861</v>
      </c>
      <c r="J405">
        <f t="shared" si="13"/>
        <v>21</v>
      </c>
      <c r="L405" t="str">
        <f t="shared" si="12"/>
        <v>43973Тольятти</v>
      </c>
    </row>
    <row r="406" spans="1:12" ht="14.25" customHeight="1" x14ac:dyDescent="0.3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145147.8454615385</v>
      </c>
      <c r="G406">
        <f>VLOOKUP(L406,Лист2!A:F,4,0)</f>
        <v>10</v>
      </c>
      <c r="H406">
        <f>VLOOKUP(L406,Лист2!A:G,5,0)</f>
        <v>719</v>
      </c>
      <c r="I406">
        <f>VLOOKUP(L406,Лист2!A:H,6,0)</f>
        <v>627</v>
      </c>
      <c r="J406">
        <f t="shared" si="13"/>
        <v>23</v>
      </c>
      <c r="L406" t="str">
        <f t="shared" si="12"/>
        <v>43983Тольятти</v>
      </c>
    </row>
    <row r="407" spans="1:12" ht="14.25" customHeight="1" x14ac:dyDescent="0.3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</v>
      </c>
      <c r="G407">
        <f>VLOOKUP(L407,Лист2!A:F,4,0)</f>
        <v>10</v>
      </c>
      <c r="H407">
        <f>VLOOKUP(L407,Лист2!A:G,5,0)</f>
        <v>494</v>
      </c>
      <c r="I407">
        <f>VLOOKUP(L407,Лист2!A:H,6,0)</f>
        <v>421</v>
      </c>
      <c r="J407">
        <f t="shared" si="13"/>
        <v>20</v>
      </c>
      <c r="L407" t="str">
        <f t="shared" si="12"/>
        <v>43962Тольятти</v>
      </c>
    </row>
    <row r="408" spans="1:12" ht="14.25" customHeight="1" x14ac:dyDescent="0.3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5815890.3319999985</v>
      </c>
      <c r="F408" s="8">
        <v>161811.89230769229</v>
      </c>
      <c r="G408">
        <f>VLOOKUP(L408,Лист2!A:F,4,0)</f>
        <v>31</v>
      </c>
      <c r="H408">
        <f>VLOOKUP(L408,Лист2!A:G,5,0)</f>
        <v>5751</v>
      </c>
      <c r="I408">
        <f>VLOOKUP(L408,Лист2!A:H,6,0)</f>
        <v>5319</v>
      </c>
      <c r="J408">
        <f t="shared" si="13"/>
        <v>22</v>
      </c>
      <c r="L408" t="str">
        <f t="shared" si="12"/>
        <v>43980Екатеринбург</v>
      </c>
    </row>
    <row r="409" spans="1:12" ht="14.25" customHeight="1" x14ac:dyDescent="0.3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VLOOKUP(L409,Лист2!A:F,4,0)</f>
        <v>10</v>
      </c>
      <c r="H409">
        <f>VLOOKUP(L409,Лист2!A:G,5,0)</f>
        <v>645</v>
      </c>
      <c r="I409">
        <f>VLOOKUP(L409,Лист2!A:H,6,0)</f>
        <v>565</v>
      </c>
      <c r="J409">
        <f t="shared" si="13"/>
        <v>21</v>
      </c>
      <c r="L409" t="str">
        <f t="shared" si="12"/>
        <v>43969Тольятти</v>
      </c>
    </row>
    <row r="410" spans="1:12" ht="14.25" customHeight="1" x14ac:dyDescent="0.3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VLOOKUP(L410,Лист2!A:F,4,0)</f>
        <v>10</v>
      </c>
      <c r="H410">
        <f>VLOOKUP(L410,Лист2!A:G,5,0)</f>
        <v>627</v>
      </c>
      <c r="I410">
        <f>VLOOKUP(L410,Лист2!A:H,6,0)</f>
        <v>545</v>
      </c>
      <c r="J410">
        <f t="shared" si="13"/>
        <v>20</v>
      </c>
      <c r="L410" t="str">
        <f t="shared" si="12"/>
        <v>43965Тольятти</v>
      </c>
    </row>
    <row r="411" spans="1:12" ht="14.25" customHeight="1" x14ac:dyDescent="0.3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1038033.787</v>
      </c>
      <c r="F411" s="11">
        <v>68487.358569230768</v>
      </c>
      <c r="G411">
        <f>VLOOKUP(L411,Лист2!A:F,4,0)</f>
        <v>10</v>
      </c>
      <c r="H411">
        <f>VLOOKUP(L411,Лист2!A:G,5,0)</f>
        <v>743</v>
      </c>
      <c r="I411">
        <f>VLOOKUP(L411,Лист2!A:H,6,0)</f>
        <v>652</v>
      </c>
      <c r="J411">
        <f t="shared" si="13"/>
        <v>20</v>
      </c>
      <c r="L411" t="str">
        <f t="shared" si="12"/>
        <v>43966Тольятти</v>
      </c>
    </row>
    <row r="412" spans="1:12" ht="14.25" customHeight="1" x14ac:dyDescent="0.3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VLOOKUP(L412,Лист2!A:F,4,0)</f>
        <v>10</v>
      </c>
      <c r="H412">
        <f>VLOOKUP(L412,Лист2!A:G,5,0)</f>
        <v>873</v>
      </c>
      <c r="I412">
        <f>VLOOKUP(L412,Лист2!A:H,6,0)</f>
        <v>770</v>
      </c>
      <c r="J412">
        <f t="shared" si="13"/>
        <v>22</v>
      </c>
      <c r="L412" t="str">
        <f t="shared" si="12"/>
        <v>43980Тольятти</v>
      </c>
    </row>
    <row r="413" spans="1:12" ht="14.25" customHeight="1" x14ac:dyDescent="0.3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148582.33846153849</v>
      </c>
      <c r="G413">
        <f>VLOOKUP(L413,Лист2!A:F,4,0)</f>
        <v>20</v>
      </c>
      <c r="H413">
        <f>VLOOKUP(L413,Лист2!A:G,5,0)</f>
        <v>2079</v>
      </c>
      <c r="I413">
        <f>VLOOKUP(L413,Лист2!A:H,6,0)</f>
        <v>1856</v>
      </c>
      <c r="J413">
        <f t="shared" si="13"/>
        <v>22</v>
      </c>
      <c r="L413" t="str">
        <f t="shared" si="12"/>
        <v>43978Нижний Новгород</v>
      </c>
    </row>
    <row r="414" spans="1:12" ht="14.25" customHeight="1" x14ac:dyDescent="0.3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2805831.5210000002</v>
      </c>
      <c r="F414" s="8">
        <v>124540.74078461539</v>
      </c>
      <c r="G414">
        <f>VLOOKUP(L414,Лист2!A:F,4,0)</f>
        <v>20</v>
      </c>
      <c r="H414">
        <f>VLOOKUP(L414,Лист2!A:G,5,0)</f>
        <v>2306</v>
      </c>
      <c r="I414">
        <f>VLOOKUP(L414,Лист2!A:H,6,0)</f>
        <v>2054</v>
      </c>
      <c r="J414">
        <f t="shared" si="13"/>
        <v>21</v>
      </c>
      <c r="L414" t="str">
        <f t="shared" si="12"/>
        <v>43973Нижний Новгород</v>
      </c>
    </row>
    <row r="415" spans="1:12" ht="14.25" customHeight="1" x14ac:dyDescent="0.3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VLOOKUP(L415,Лист2!A:F,4,0)</f>
        <v>20</v>
      </c>
      <c r="H415">
        <f>VLOOKUP(L415,Лист2!A:G,5,0)</f>
        <v>2136</v>
      </c>
      <c r="I415">
        <f>VLOOKUP(L415,Лист2!A:H,6,0)</f>
        <v>1899</v>
      </c>
      <c r="J415">
        <f t="shared" si="13"/>
        <v>23</v>
      </c>
      <c r="L415" t="str">
        <f t="shared" si="12"/>
        <v>43983Нижний Новгород</v>
      </c>
    </row>
    <row r="416" spans="1:12" ht="14.25" customHeight="1" x14ac:dyDescent="0.3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3086459.8369999998</v>
      </c>
      <c r="F416" s="8">
        <v>164514.63076923069</v>
      </c>
      <c r="G416">
        <f>VLOOKUP(L416,Лист2!A:F,4,0)</f>
        <v>19</v>
      </c>
      <c r="H416">
        <f>VLOOKUP(L416,Лист2!A:G,5,0)</f>
        <v>2530</v>
      </c>
      <c r="I416">
        <f>VLOOKUP(L416,Лист2!A:H,6,0)</f>
        <v>2270</v>
      </c>
      <c r="J416">
        <f t="shared" si="13"/>
        <v>20</v>
      </c>
      <c r="L416" t="str">
        <f t="shared" si="12"/>
        <v>43962Нижний Новгород</v>
      </c>
    </row>
    <row r="417" spans="1:12" ht="14.25" customHeight="1" x14ac:dyDescent="0.3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160977.42935384609</v>
      </c>
      <c r="G417">
        <f>VLOOKUP(L417,Лист2!A:F,4,0)</f>
        <v>19</v>
      </c>
      <c r="H417">
        <f>VLOOKUP(L417,Лист2!A:G,5,0)</f>
        <v>1858</v>
      </c>
      <c r="I417">
        <f>VLOOKUP(L417,Лист2!A:H,6,0)</f>
        <v>1648</v>
      </c>
      <c r="J417">
        <f t="shared" si="13"/>
        <v>21</v>
      </c>
      <c r="L417" t="str">
        <f t="shared" si="12"/>
        <v>43969Нижний Новгород</v>
      </c>
    </row>
    <row r="418" spans="1:12" ht="14.25" customHeight="1" x14ac:dyDescent="0.3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1933378.3459999999</v>
      </c>
      <c r="F418" s="8">
        <v>141658.27661538459</v>
      </c>
      <c r="G418">
        <f>VLOOKUP(L418,Лист2!A:F,4,0)</f>
        <v>19</v>
      </c>
      <c r="H418">
        <f>VLOOKUP(L418,Лист2!A:G,5,0)</f>
        <v>1675</v>
      </c>
      <c r="I418">
        <f>VLOOKUP(L418,Лист2!A:H,6,0)</f>
        <v>1475</v>
      </c>
      <c r="J418">
        <f t="shared" si="13"/>
        <v>20</v>
      </c>
      <c r="L418" t="str">
        <f t="shared" si="12"/>
        <v>43965Нижний Новгород</v>
      </c>
    </row>
    <row r="419" spans="1:12" ht="14.25" customHeight="1" x14ac:dyDescent="0.3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129383.8666615385</v>
      </c>
      <c r="G419">
        <f>VLOOKUP(L419,Лист2!A:F,4,0)</f>
        <v>19</v>
      </c>
      <c r="H419">
        <f>VLOOKUP(L419,Лист2!A:G,5,0)</f>
        <v>1940</v>
      </c>
      <c r="I419">
        <f>VLOOKUP(L419,Лист2!A:H,6,0)</f>
        <v>1715</v>
      </c>
      <c r="J419">
        <f t="shared" si="13"/>
        <v>20</v>
      </c>
      <c r="L419" t="str">
        <f t="shared" si="12"/>
        <v>43966Нижний Новгород</v>
      </c>
    </row>
    <row r="420" spans="1:12" ht="14.25" customHeight="1" x14ac:dyDescent="0.3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195198.78461538459</v>
      </c>
      <c r="G420">
        <f>VLOOKUP(L420,Лист2!A:F,4,0)</f>
        <v>20</v>
      </c>
      <c r="H420">
        <f>VLOOKUP(L420,Лист2!A:G,5,0)</f>
        <v>2249</v>
      </c>
      <c r="I420">
        <f>VLOOKUP(L420,Лист2!A:H,6,0)</f>
        <v>2000</v>
      </c>
      <c r="J420">
        <f t="shared" si="13"/>
        <v>22</v>
      </c>
      <c r="L420" t="str">
        <f t="shared" si="12"/>
        <v>43980Нижний Новгород</v>
      </c>
    </row>
    <row r="421" spans="1:12" ht="14.25" customHeight="1" x14ac:dyDescent="0.3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21169527.456999999</v>
      </c>
      <c r="F421" s="11">
        <v>646741.28130000003</v>
      </c>
      <c r="G421">
        <f>VLOOKUP(L421,Лист2!A:F,4,0)</f>
        <v>129</v>
      </c>
      <c r="H421">
        <f>VLOOKUP(L421,Лист2!A:G,5,0)</f>
        <v>17115</v>
      </c>
      <c r="I421">
        <f>VLOOKUP(L421,Лист2!A:H,6,0)</f>
        <v>15962</v>
      </c>
      <c r="J421">
        <f t="shared" si="13"/>
        <v>22</v>
      </c>
      <c r="L421" t="str">
        <f t="shared" si="12"/>
        <v>43978Санкт-Петербург Юг</v>
      </c>
    </row>
    <row r="422" spans="1:12" ht="14.25" customHeight="1" x14ac:dyDescent="0.3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22276452.265000001</v>
      </c>
      <c r="F422" s="8">
        <v>570447.6369538462</v>
      </c>
      <c r="G422">
        <f>VLOOKUP(L422,Лист2!A:F,4,0)</f>
        <v>129</v>
      </c>
      <c r="H422">
        <f>VLOOKUP(L422,Лист2!A:G,5,0)</f>
        <v>17088</v>
      </c>
      <c r="I422">
        <f>VLOOKUP(L422,Лист2!A:H,6,0)</f>
        <v>15804</v>
      </c>
      <c r="J422">
        <f t="shared" si="13"/>
        <v>21</v>
      </c>
      <c r="L422" t="str">
        <f t="shared" si="12"/>
        <v>43973Санкт-Петербург Юг</v>
      </c>
    </row>
    <row r="423" spans="1:12" ht="14.25" customHeight="1" x14ac:dyDescent="0.3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VLOOKUP(L423,Лист2!A:F,4,0)</f>
        <v>128</v>
      </c>
      <c r="H423">
        <f>VLOOKUP(L423,Лист2!A:G,5,0)</f>
        <v>16285</v>
      </c>
      <c r="I423">
        <f>VLOOKUP(L423,Лист2!A:H,6,0)</f>
        <v>15130</v>
      </c>
      <c r="J423">
        <f t="shared" si="13"/>
        <v>23</v>
      </c>
      <c r="L423" t="str">
        <f t="shared" si="12"/>
        <v>43983Санкт-Петербург Юг</v>
      </c>
    </row>
    <row r="424" spans="1:12" ht="14.25" customHeight="1" x14ac:dyDescent="0.3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VLOOKUP(L424,Лист2!A:F,4,0)</f>
        <v>129</v>
      </c>
      <c r="H424">
        <f>VLOOKUP(L424,Лист2!A:G,5,0)</f>
        <v>14043</v>
      </c>
      <c r="I424">
        <f>VLOOKUP(L424,Лист2!A:H,6,0)</f>
        <v>13167</v>
      </c>
      <c r="J424">
        <f t="shared" si="13"/>
        <v>20</v>
      </c>
      <c r="L424" t="str">
        <f t="shared" si="12"/>
        <v>43962Санкт-Петербург Юг</v>
      </c>
    </row>
    <row r="425" spans="1:12" ht="14.25" customHeight="1" x14ac:dyDescent="0.3">
      <c r="A425" s="9">
        <v>43969</v>
      </c>
      <c r="B425" s="10" t="s">
        <v>14</v>
      </c>
      <c r="C425" s="10">
        <v>273900</v>
      </c>
      <c r="D425" s="10">
        <v>27535284.147599999</v>
      </c>
      <c r="E425" s="10">
        <v>19680985.969000001</v>
      </c>
      <c r="F425" s="11">
        <v>764540.58792307694</v>
      </c>
      <c r="G425">
        <f>VLOOKUP(L425,Лист2!A:F,4,0)</f>
        <v>129</v>
      </c>
      <c r="H425">
        <f>VLOOKUP(L425,Лист2!A:G,5,0)</f>
        <v>16110</v>
      </c>
      <c r="I425">
        <f>VLOOKUP(L425,Лист2!A:H,6,0)</f>
        <v>14992</v>
      </c>
      <c r="J425">
        <f t="shared" si="13"/>
        <v>21</v>
      </c>
      <c r="L425" t="str">
        <f t="shared" si="12"/>
        <v>43969Санкт-Петербург Юг</v>
      </c>
    </row>
    <row r="426" spans="1:12" ht="14.25" customHeight="1" x14ac:dyDescent="0.3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VLOOKUP(L426,Лист2!A:F,4,0)</f>
        <v>129</v>
      </c>
      <c r="H426">
        <f>VLOOKUP(L426,Лист2!A:G,5,0)</f>
        <v>15804</v>
      </c>
      <c r="I426">
        <f>VLOOKUP(L426,Лист2!A:H,6,0)</f>
        <v>14738</v>
      </c>
      <c r="J426">
        <f t="shared" si="13"/>
        <v>20</v>
      </c>
      <c r="L426" t="str">
        <f t="shared" si="12"/>
        <v>43965Санкт-Петербург Юг</v>
      </c>
    </row>
    <row r="427" spans="1:12" ht="14.25" customHeight="1" x14ac:dyDescent="0.3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VLOOKUP(L427,Лист2!A:F,4,0)</f>
        <v>129</v>
      </c>
      <c r="H427">
        <f>VLOOKUP(L427,Лист2!A:G,5,0)</f>
        <v>17808</v>
      </c>
      <c r="I427">
        <f>VLOOKUP(L427,Лист2!A:H,6,0)</f>
        <v>16486</v>
      </c>
      <c r="J427">
        <f t="shared" si="13"/>
        <v>20</v>
      </c>
      <c r="L427" t="str">
        <f t="shared" si="12"/>
        <v>43966Санкт-Петербург Юг</v>
      </c>
    </row>
    <row r="428" spans="1:12" ht="14.25" customHeight="1" x14ac:dyDescent="0.3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28040467.215999998</v>
      </c>
      <c r="F428" s="8">
        <v>681486.56664615381</v>
      </c>
      <c r="G428">
        <f>VLOOKUP(L428,Лист2!A:F,4,0)</f>
        <v>124</v>
      </c>
      <c r="H428">
        <f>VLOOKUP(L428,Лист2!A:G,5,0)</f>
        <v>21384</v>
      </c>
      <c r="I428">
        <f>VLOOKUP(L428,Лист2!A:H,6,0)</f>
        <v>19897</v>
      </c>
      <c r="J428">
        <f t="shared" si="13"/>
        <v>22</v>
      </c>
      <c r="L428" t="str">
        <f t="shared" si="12"/>
        <v>43978Санкт-Петербург Север</v>
      </c>
    </row>
    <row r="429" spans="1:12" ht="14.25" customHeight="1" x14ac:dyDescent="0.3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29683782.432999991</v>
      </c>
      <c r="F429" s="11">
        <v>636230.32011538453</v>
      </c>
      <c r="G429">
        <f>VLOOKUP(L429,Лист2!A:F,4,0)</f>
        <v>125</v>
      </c>
      <c r="H429">
        <f>VLOOKUP(L429,Лист2!A:G,5,0)</f>
        <v>21427</v>
      </c>
      <c r="I429">
        <f>VLOOKUP(L429,Лист2!A:H,6,0)</f>
        <v>19799</v>
      </c>
      <c r="J429">
        <f t="shared" si="13"/>
        <v>21</v>
      </c>
      <c r="L429" t="str">
        <f t="shared" si="12"/>
        <v>43973Санкт-Петербург Север</v>
      </c>
    </row>
    <row r="430" spans="1:12" ht="14.25" customHeight="1" x14ac:dyDescent="0.3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VLOOKUP(L430,Лист2!A:F,4,0)</f>
        <v>123</v>
      </c>
      <c r="H430">
        <f>VLOOKUP(L430,Лист2!A:G,5,0)</f>
        <v>20325</v>
      </c>
      <c r="I430">
        <f>VLOOKUP(L430,Лист2!A:H,6,0)</f>
        <v>18935</v>
      </c>
      <c r="J430">
        <f t="shared" si="13"/>
        <v>23</v>
      </c>
      <c r="L430" t="str">
        <f t="shared" si="12"/>
        <v>43983Санкт-Петербург Север</v>
      </c>
    </row>
    <row r="431" spans="1:12" ht="14.25" customHeight="1" x14ac:dyDescent="0.3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VLOOKUP(L431,Лист2!A:F,4,0)</f>
        <v>125</v>
      </c>
      <c r="H431">
        <f>VLOOKUP(L431,Лист2!A:G,5,0)</f>
        <v>18066</v>
      </c>
      <c r="I431">
        <f>VLOOKUP(L431,Лист2!A:H,6,0)</f>
        <v>16883</v>
      </c>
      <c r="J431">
        <f t="shared" si="13"/>
        <v>20</v>
      </c>
      <c r="L431" t="str">
        <f t="shared" si="12"/>
        <v>43962Санкт-Петербург Север</v>
      </c>
    </row>
    <row r="432" spans="1:12" ht="14.25" customHeight="1" x14ac:dyDescent="0.3">
      <c r="A432" s="6">
        <v>43980</v>
      </c>
      <c r="B432" s="7" t="s">
        <v>14</v>
      </c>
      <c r="C432" s="7">
        <v>422965.5</v>
      </c>
      <c r="D432" s="7">
        <v>41767140.104999997</v>
      </c>
      <c r="E432" s="7">
        <v>32361318.846999999</v>
      </c>
      <c r="F432" s="8">
        <v>525087.91538461542</v>
      </c>
      <c r="G432">
        <f>VLOOKUP(L432,Лист2!A:F,4,0)</f>
        <v>129</v>
      </c>
      <c r="H432">
        <f>VLOOKUP(L432,Лист2!A:G,5,0)</f>
        <v>22403</v>
      </c>
      <c r="I432">
        <f>VLOOKUP(L432,Лист2!A:H,6,0)</f>
        <v>20676</v>
      </c>
      <c r="J432">
        <f t="shared" si="13"/>
        <v>22</v>
      </c>
      <c r="L432" t="str">
        <f t="shared" si="12"/>
        <v>43980Санкт-Петербург Юг</v>
      </c>
    </row>
    <row r="433" spans="1:12" ht="14.25" customHeight="1" x14ac:dyDescent="0.3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VLOOKUP(L433,Лист2!A:F,4,0)</f>
        <v>125</v>
      </c>
      <c r="H433">
        <f>VLOOKUP(L433,Лист2!A:G,5,0)</f>
        <v>20449</v>
      </c>
      <c r="I433">
        <f>VLOOKUP(L433,Лист2!A:H,6,0)</f>
        <v>19060</v>
      </c>
      <c r="J433">
        <f t="shared" si="13"/>
        <v>21</v>
      </c>
      <c r="L433" t="str">
        <f t="shared" si="12"/>
        <v>43969Санкт-Петербург Север</v>
      </c>
    </row>
    <row r="434" spans="1:12" ht="14.25" customHeight="1" x14ac:dyDescent="0.3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506964.83088461543</v>
      </c>
      <c r="G434">
        <f>VLOOKUP(L434,Лист2!A:F,4,0)</f>
        <v>125</v>
      </c>
      <c r="H434">
        <f>VLOOKUP(L434,Лист2!A:G,5,0)</f>
        <v>20247</v>
      </c>
      <c r="I434">
        <f>VLOOKUP(L434,Лист2!A:H,6,0)</f>
        <v>18812</v>
      </c>
      <c r="J434">
        <f t="shared" si="13"/>
        <v>20</v>
      </c>
      <c r="L434" t="str">
        <f t="shared" si="12"/>
        <v>43965Санкт-Петербург Север</v>
      </c>
    </row>
    <row r="435" spans="1:12" ht="14.25" customHeight="1" x14ac:dyDescent="0.3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VLOOKUP(L435,Лист2!A:F,4,0)</f>
        <v>125</v>
      </c>
      <c r="H435">
        <f>VLOOKUP(L435,Лист2!A:G,5,0)</f>
        <v>21862</v>
      </c>
      <c r="I435">
        <f>VLOOKUP(L435,Лист2!A:H,6,0)</f>
        <v>20235</v>
      </c>
      <c r="J435">
        <f t="shared" si="13"/>
        <v>20</v>
      </c>
      <c r="L435" t="str">
        <f t="shared" si="12"/>
        <v>43966Санкт-Петербург Север</v>
      </c>
    </row>
    <row r="436" spans="1:12" ht="14.25" customHeight="1" x14ac:dyDescent="0.3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168769.33384615381</v>
      </c>
      <c r="G436">
        <f>VLOOKUP(L436,Лист2!A:F,4,0)</f>
        <v>36</v>
      </c>
      <c r="H436">
        <f>VLOOKUP(L436,Лист2!A:G,5,0)</f>
        <v>4951</v>
      </c>
      <c r="I436">
        <f>VLOOKUP(L436,Лист2!A:H,6,0)</f>
        <v>4584</v>
      </c>
      <c r="J436">
        <f t="shared" si="13"/>
        <v>22</v>
      </c>
      <c r="L436" t="str">
        <f t="shared" si="12"/>
        <v>43978Волгоград</v>
      </c>
    </row>
    <row r="437" spans="1:12" ht="14.25" customHeight="1" x14ac:dyDescent="0.3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196334.07284615381</v>
      </c>
      <c r="G437">
        <f>VLOOKUP(L437,Лист2!A:F,4,0)</f>
        <v>36</v>
      </c>
      <c r="H437">
        <f>VLOOKUP(L437,Лист2!A:G,5,0)</f>
        <v>4857</v>
      </c>
      <c r="I437">
        <f>VLOOKUP(L437,Лист2!A:H,6,0)</f>
        <v>4456</v>
      </c>
      <c r="J437">
        <f t="shared" si="13"/>
        <v>21</v>
      </c>
      <c r="L437" t="str">
        <f t="shared" si="12"/>
        <v>43973Волгоград</v>
      </c>
    </row>
    <row r="438" spans="1:12" ht="14.25" customHeight="1" x14ac:dyDescent="0.3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205428.24997692299</v>
      </c>
      <c r="G438">
        <f>VLOOKUP(L438,Лист2!A:F,4,0)</f>
        <v>37</v>
      </c>
      <c r="H438">
        <f>VLOOKUP(L438,Лист2!A:G,5,0)</f>
        <v>4722</v>
      </c>
      <c r="I438">
        <f>VLOOKUP(L438,Лист2!A:H,6,0)</f>
        <v>4352</v>
      </c>
      <c r="J438">
        <f t="shared" si="13"/>
        <v>23</v>
      </c>
      <c r="L438" t="str">
        <f t="shared" si="12"/>
        <v>43983Волгоград</v>
      </c>
    </row>
    <row r="439" spans="1:12" ht="14.25" customHeight="1" x14ac:dyDescent="0.3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VLOOKUP(L439,Лист2!A:F,4,0)</f>
        <v>36</v>
      </c>
      <c r="H439">
        <f>VLOOKUP(L439,Лист2!A:G,5,0)</f>
        <v>4150</v>
      </c>
      <c r="I439">
        <f>VLOOKUP(L439,Лист2!A:H,6,0)</f>
        <v>3838</v>
      </c>
      <c r="J439">
        <f t="shared" si="13"/>
        <v>20</v>
      </c>
      <c r="L439" t="str">
        <f t="shared" si="12"/>
        <v>43962Волгоград</v>
      </c>
    </row>
    <row r="440" spans="1:12" ht="14.25" customHeight="1" x14ac:dyDescent="0.3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41382275.211000003</v>
      </c>
      <c r="F440" s="8">
        <v>512623.0388076923</v>
      </c>
      <c r="G440">
        <f>VLOOKUP(L440,Лист2!A:F,4,0)</f>
        <v>124</v>
      </c>
      <c r="H440">
        <f>VLOOKUP(L440,Лист2!A:G,5,0)</f>
        <v>25828</v>
      </c>
      <c r="I440">
        <f>VLOOKUP(L440,Лист2!A:H,6,0)</f>
        <v>23974</v>
      </c>
      <c r="J440">
        <f t="shared" si="13"/>
        <v>22</v>
      </c>
      <c r="L440" t="str">
        <f t="shared" si="12"/>
        <v>43980Санкт-Петербург Север</v>
      </c>
    </row>
    <row r="441" spans="1:12" ht="14.25" customHeight="1" x14ac:dyDescent="0.3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182019.63597692311</v>
      </c>
      <c r="G441">
        <f>VLOOKUP(L441,Лист2!A:F,4,0)</f>
        <v>36</v>
      </c>
      <c r="H441">
        <f>VLOOKUP(L441,Лист2!A:G,5,0)</f>
        <v>4885</v>
      </c>
      <c r="I441">
        <f>VLOOKUP(L441,Лист2!A:H,6,0)</f>
        <v>4502</v>
      </c>
      <c r="J441">
        <f t="shared" si="13"/>
        <v>21</v>
      </c>
      <c r="L441" t="str">
        <f t="shared" si="12"/>
        <v>43969Волгоград</v>
      </c>
    </row>
    <row r="442" spans="1:12" ht="14.25" customHeight="1" x14ac:dyDescent="0.3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VLOOKUP(L442,Лист2!A:F,4,0)</f>
        <v>36</v>
      </c>
      <c r="H442">
        <f>VLOOKUP(L442,Лист2!A:G,5,0)</f>
        <v>4285</v>
      </c>
      <c r="I442">
        <f>VLOOKUP(L442,Лист2!A:H,6,0)</f>
        <v>3950</v>
      </c>
      <c r="J442">
        <f t="shared" si="13"/>
        <v>20</v>
      </c>
      <c r="L442" t="str">
        <f t="shared" si="12"/>
        <v>43965Волгоград</v>
      </c>
    </row>
    <row r="443" spans="1:12" ht="14.25" customHeight="1" x14ac:dyDescent="0.3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</v>
      </c>
      <c r="G443">
        <f>VLOOKUP(L443,Лист2!A:F,4,0)</f>
        <v>36</v>
      </c>
      <c r="H443">
        <f>VLOOKUP(L443,Лист2!A:G,5,0)</f>
        <v>4862</v>
      </c>
      <c r="I443">
        <f>VLOOKUP(L443,Лист2!A:H,6,0)</f>
        <v>4476</v>
      </c>
      <c r="J443">
        <f t="shared" si="13"/>
        <v>20</v>
      </c>
      <c r="L443" t="str">
        <f t="shared" si="12"/>
        <v>43966Волгоград</v>
      </c>
    </row>
    <row r="444" spans="1:12" ht="14.25" customHeight="1" x14ac:dyDescent="0.3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2893288.446</v>
      </c>
      <c r="F444" s="8">
        <v>291528.45785384608</v>
      </c>
      <c r="G444">
        <f>VLOOKUP(L444,Лист2!A:F,4,0)</f>
        <v>21</v>
      </c>
      <c r="H444">
        <f>VLOOKUP(L444,Лист2!A:G,5,0)</f>
        <v>2430</v>
      </c>
      <c r="I444">
        <f>VLOOKUP(L444,Лист2!A:H,6,0)</f>
        <v>2216</v>
      </c>
      <c r="J444">
        <f t="shared" si="13"/>
        <v>22</v>
      </c>
      <c r="L444" t="str">
        <f t="shared" si="12"/>
        <v>43978Казань</v>
      </c>
    </row>
    <row r="445" spans="1:12" ht="14.25" customHeight="1" x14ac:dyDescent="0.3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147709.1977769231</v>
      </c>
      <c r="G445">
        <f>VLOOKUP(L445,Лист2!A:F,4,0)</f>
        <v>21</v>
      </c>
      <c r="H445">
        <f>VLOOKUP(L445,Лист2!A:G,5,0)</f>
        <v>2861</v>
      </c>
      <c r="I445">
        <f>VLOOKUP(L445,Лист2!A:H,6,0)</f>
        <v>2612</v>
      </c>
      <c r="J445">
        <f t="shared" si="13"/>
        <v>21</v>
      </c>
      <c r="L445" t="str">
        <f t="shared" si="12"/>
        <v>43973Казань</v>
      </c>
    </row>
    <row r="446" spans="1:12" ht="14.25" customHeight="1" x14ac:dyDescent="0.3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VLOOKUP(L446,Лист2!A:F,4,0)</f>
        <v>23</v>
      </c>
      <c r="H446">
        <f>VLOOKUP(L446,Лист2!A:G,5,0)</f>
        <v>2531</v>
      </c>
      <c r="I446">
        <f>VLOOKUP(L446,Лист2!A:H,6,0)</f>
        <v>2296</v>
      </c>
      <c r="J446">
        <f t="shared" si="13"/>
        <v>23</v>
      </c>
      <c r="L446" t="str">
        <f t="shared" si="12"/>
        <v>43983Казань</v>
      </c>
    </row>
    <row r="447" spans="1:12" ht="14.25" customHeight="1" x14ac:dyDescent="0.3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VLOOKUP(L447,Лист2!A:F,4,0)</f>
        <v>21</v>
      </c>
      <c r="H447">
        <f>VLOOKUP(L447,Лист2!A:G,5,0)</f>
        <v>1916</v>
      </c>
      <c r="I447">
        <f>VLOOKUP(L447,Лист2!A:H,6,0)</f>
        <v>1733</v>
      </c>
      <c r="J447">
        <f t="shared" si="13"/>
        <v>20</v>
      </c>
      <c r="L447" t="str">
        <f t="shared" si="12"/>
        <v>43962Казань</v>
      </c>
    </row>
    <row r="448" spans="1:12" ht="14.25" customHeight="1" x14ac:dyDescent="0.3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264121.66047692299</v>
      </c>
      <c r="G448">
        <f>VLOOKUP(L448,Лист2!A:F,4,0)</f>
        <v>37</v>
      </c>
      <c r="H448">
        <f>VLOOKUP(L448,Лист2!A:G,5,0)</f>
        <v>5672</v>
      </c>
      <c r="I448">
        <f>VLOOKUP(L448,Лист2!A:H,6,0)</f>
        <v>5198</v>
      </c>
      <c r="J448">
        <f t="shared" si="13"/>
        <v>22</v>
      </c>
      <c r="L448" t="str">
        <f t="shared" si="12"/>
        <v>43980Волгоград</v>
      </c>
    </row>
    <row r="449" spans="1:12" ht="14.25" customHeight="1" x14ac:dyDescent="0.3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2596293.8220000002</v>
      </c>
      <c r="F449" s="11">
        <v>202175.5384615385</v>
      </c>
      <c r="G449">
        <f>VLOOKUP(L449,Лист2!A:F,4,0)</f>
        <v>21</v>
      </c>
      <c r="H449">
        <f>VLOOKUP(L449,Лист2!A:G,5,0)</f>
        <v>2136</v>
      </c>
      <c r="I449">
        <f>VLOOKUP(L449,Лист2!A:H,6,0)</f>
        <v>1947</v>
      </c>
      <c r="J449">
        <f t="shared" si="13"/>
        <v>21</v>
      </c>
      <c r="L449" t="str">
        <f t="shared" si="12"/>
        <v>43969Казань</v>
      </c>
    </row>
    <row r="450" spans="1:12" ht="14.25" customHeight="1" x14ac:dyDescent="0.3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VLOOKUP(L450,Лист2!A:F,4,0)</f>
        <v>21</v>
      </c>
      <c r="H450">
        <f>VLOOKUP(L450,Лист2!A:G,5,0)</f>
        <v>1993</v>
      </c>
      <c r="I450">
        <f>VLOOKUP(L450,Лист2!A:H,6,0)</f>
        <v>1796</v>
      </c>
      <c r="J450">
        <f t="shared" si="13"/>
        <v>20</v>
      </c>
      <c r="L450" t="str">
        <f t="shared" ref="L450:L505" si="14">CONCATENATE(A450,B450)</f>
        <v>43965Казань</v>
      </c>
    </row>
    <row r="451" spans="1:12" ht="14.25" customHeight="1" x14ac:dyDescent="0.3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167669.98904615379</v>
      </c>
      <c r="G451">
        <f>VLOOKUP(L451,Лист2!A:F,4,0)</f>
        <v>21</v>
      </c>
      <c r="H451">
        <f>VLOOKUP(L451,Лист2!A:G,5,0)</f>
        <v>2255</v>
      </c>
      <c r="I451">
        <f>VLOOKUP(L451,Лист2!A:H,6,0)</f>
        <v>2045</v>
      </c>
      <c r="J451">
        <f t="shared" ref="J451:J505" si="15">_xlfn.ISOWEEKNUM(A451)</f>
        <v>20</v>
      </c>
      <c r="L451" t="str">
        <f t="shared" si="14"/>
        <v>43966Казань</v>
      </c>
    </row>
    <row r="452" spans="1:12" ht="14.25" customHeight="1" x14ac:dyDescent="0.3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121448.35925384609</v>
      </c>
      <c r="G452">
        <f>VLOOKUP(L452,Лист2!A:F,4,0)</f>
        <v>22</v>
      </c>
      <c r="H452">
        <f>VLOOKUP(L452,Лист2!A:G,5,0)</f>
        <v>2597</v>
      </c>
      <c r="I452">
        <f>VLOOKUP(L452,Лист2!A:H,6,0)</f>
        <v>2379</v>
      </c>
      <c r="J452">
        <f t="shared" si="15"/>
        <v>22</v>
      </c>
      <c r="L452" t="str">
        <f t="shared" si="14"/>
        <v>43980Казань</v>
      </c>
    </row>
    <row r="453" spans="1:12" ht="14.25" customHeight="1" x14ac:dyDescent="0.3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VLOOKUP(L453,Лист2!A:F,4,0)</f>
        <v>17</v>
      </c>
      <c r="H453">
        <f>VLOOKUP(L453,Лист2!A:G,5,0)</f>
        <v>1203</v>
      </c>
      <c r="I453">
        <f>VLOOKUP(L453,Лист2!A:H,6,0)</f>
        <v>1077</v>
      </c>
      <c r="J453">
        <f t="shared" si="15"/>
        <v>22</v>
      </c>
      <c r="L453" t="str">
        <f t="shared" si="14"/>
        <v>43978Пермь</v>
      </c>
    </row>
    <row r="454" spans="1:12" ht="14.25" customHeight="1" x14ac:dyDescent="0.3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VLOOKUP(L454,Лист2!A:F,4,0)</f>
        <v>17</v>
      </c>
      <c r="H454">
        <f>VLOOKUP(L454,Лист2!A:G,5,0)</f>
        <v>1268</v>
      </c>
      <c r="I454">
        <f>VLOOKUP(L454,Лист2!A:H,6,0)</f>
        <v>1129</v>
      </c>
      <c r="J454">
        <f t="shared" si="15"/>
        <v>21</v>
      </c>
      <c r="L454" t="str">
        <f t="shared" si="14"/>
        <v>43973Пермь</v>
      </c>
    </row>
    <row r="455" spans="1:12" ht="14.25" customHeight="1" x14ac:dyDescent="0.3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1202670.0490000001</v>
      </c>
      <c r="F455" s="11">
        <v>340349.53369230771</v>
      </c>
      <c r="G455">
        <f>VLOOKUP(L455,Лист2!A:F,4,0)</f>
        <v>17</v>
      </c>
      <c r="H455">
        <f>VLOOKUP(L455,Лист2!A:G,5,0)</f>
        <v>1185</v>
      </c>
      <c r="I455">
        <f>VLOOKUP(L455,Лист2!A:H,6,0)</f>
        <v>1042</v>
      </c>
      <c r="J455">
        <f t="shared" si="15"/>
        <v>23</v>
      </c>
      <c r="L455" t="str">
        <f t="shared" si="14"/>
        <v>43983Пермь</v>
      </c>
    </row>
    <row r="456" spans="1:12" ht="14.25" customHeight="1" x14ac:dyDescent="0.3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VLOOKUP(L456,Лист2!A:F,4,0)</f>
        <v>15</v>
      </c>
      <c r="H456">
        <f>VLOOKUP(L456,Лист2!A:G,5,0)</f>
        <v>812</v>
      </c>
      <c r="I456">
        <f>VLOOKUP(L456,Лист2!A:H,6,0)</f>
        <v>714</v>
      </c>
      <c r="J456">
        <f t="shared" si="15"/>
        <v>20</v>
      </c>
      <c r="L456" t="str">
        <f t="shared" si="14"/>
        <v>43962Пермь</v>
      </c>
    </row>
    <row r="457" spans="1:12" ht="14.25" customHeight="1" x14ac:dyDescent="0.3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VLOOKUP(L457,Лист2!A:F,4,0)</f>
        <v>16</v>
      </c>
      <c r="H457">
        <f>VLOOKUP(L457,Лист2!A:G,5,0)</f>
        <v>925</v>
      </c>
      <c r="I457">
        <f>VLOOKUP(L457,Лист2!A:H,6,0)</f>
        <v>816</v>
      </c>
      <c r="J457">
        <f t="shared" si="15"/>
        <v>21</v>
      </c>
      <c r="L457" t="str">
        <f t="shared" si="14"/>
        <v>43969Пермь</v>
      </c>
    </row>
    <row r="458" spans="1:12" ht="14.25" customHeight="1" x14ac:dyDescent="0.3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285708.40769230772</v>
      </c>
      <c r="G458">
        <f>VLOOKUP(L458,Лист2!A:F,4,0)</f>
        <v>15</v>
      </c>
      <c r="H458">
        <f>VLOOKUP(L458,Лист2!A:G,5,0)</f>
        <v>890</v>
      </c>
      <c r="I458">
        <f>VLOOKUP(L458,Лист2!A:H,6,0)</f>
        <v>777</v>
      </c>
      <c r="J458">
        <f t="shared" si="15"/>
        <v>20</v>
      </c>
      <c r="L458" t="str">
        <f t="shared" si="14"/>
        <v>43965Пермь</v>
      </c>
    </row>
    <row r="459" spans="1:12" ht="14.25" customHeight="1" x14ac:dyDescent="0.3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VLOOKUP(L459,Лист2!A:F,4,0)</f>
        <v>15</v>
      </c>
      <c r="H459">
        <f>VLOOKUP(L459,Лист2!A:G,5,0)</f>
        <v>980</v>
      </c>
      <c r="I459">
        <f>VLOOKUP(L459,Лист2!A:H,6,0)</f>
        <v>867</v>
      </c>
      <c r="J459">
        <f t="shared" si="15"/>
        <v>20</v>
      </c>
      <c r="L459" t="str">
        <f t="shared" si="14"/>
        <v>43966Пермь</v>
      </c>
    </row>
    <row r="460" spans="1:12" ht="14.25" customHeight="1" x14ac:dyDescent="0.3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156117.80846153849</v>
      </c>
      <c r="G460">
        <f>VLOOKUP(L460,Лист2!A:F,4,0)</f>
        <v>15</v>
      </c>
      <c r="H460">
        <f>VLOOKUP(L460,Лист2!A:G,5,0)</f>
        <v>809</v>
      </c>
      <c r="I460">
        <f>VLOOKUP(L460,Лист2!A:H,6,0)</f>
        <v>702</v>
      </c>
      <c r="J460">
        <f t="shared" si="15"/>
        <v>22</v>
      </c>
      <c r="L460" t="str">
        <f t="shared" si="14"/>
        <v>43978Ростов-на-Дону</v>
      </c>
    </row>
    <row r="461" spans="1:12" ht="14.25" customHeight="1" x14ac:dyDescent="0.3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VLOOKUP(L461,Лист2!A:F,4,0)</f>
        <v>15</v>
      </c>
      <c r="H461">
        <f>VLOOKUP(L461,Лист2!A:G,5,0)</f>
        <v>903</v>
      </c>
      <c r="I461">
        <f>VLOOKUP(L461,Лист2!A:H,6,0)</f>
        <v>792</v>
      </c>
      <c r="J461">
        <f t="shared" si="15"/>
        <v>21</v>
      </c>
      <c r="L461" t="str">
        <f t="shared" si="14"/>
        <v>43973Ростов-на-Дону</v>
      </c>
    </row>
    <row r="462" spans="1:12" ht="14.25" customHeight="1" x14ac:dyDescent="0.3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194827.87672307689</v>
      </c>
      <c r="G462">
        <f>VLOOKUP(L462,Лист2!A:F,4,0)</f>
        <v>16</v>
      </c>
      <c r="H462">
        <f>VLOOKUP(L462,Лист2!A:G,5,0)</f>
        <v>1019</v>
      </c>
      <c r="I462">
        <f>VLOOKUP(L462,Лист2!A:H,6,0)</f>
        <v>895</v>
      </c>
      <c r="J462">
        <f t="shared" si="15"/>
        <v>23</v>
      </c>
      <c r="L462" t="str">
        <f t="shared" si="14"/>
        <v>43983Ростов-на-Дону</v>
      </c>
    </row>
    <row r="463" spans="1:12" ht="14.25" customHeight="1" x14ac:dyDescent="0.3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197299.08136923079</v>
      </c>
      <c r="G463">
        <f>VLOOKUP(L463,Лист2!A:F,4,0)</f>
        <v>15</v>
      </c>
      <c r="H463">
        <f>VLOOKUP(L463,Лист2!A:G,5,0)</f>
        <v>684</v>
      </c>
      <c r="I463">
        <f>VLOOKUP(L463,Лист2!A:H,6,0)</f>
        <v>585</v>
      </c>
      <c r="J463">
        <f t="shared" si="15"/>
        <v>20</v>
      </c>
      <c r="L463" t="str">
        <f t="shared" si="14"/>
        <v>43962Ростов-на-Дону</v>
      </c>
    </row>
    <row r="464" spans="1:12" ht="14.25" customHeight="1" x14ac:dyDescent="0.3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182377.32307692309</v>
      </c>
      <c r="G464">
        <f>VLOOKUP(L464,Лист2!A:F,4,0)</f>
        <v>17</v>
      </c>
      <c r="H464">
        <f>VLOOKUP(L464,Лист2!A:G,5,0)</f>
        <v>1296</v>
      </c>
      <c r="I464">
        <f>VLOOKUP(L464,Лист2!A:H,6,0)</f>
        <v>1153</v>
      </c>
      <c r="J464">
        <f t="shared" si="15"/>
        <v>22</v>
      </c>
      <c r="L464" t="str">
        <f t="shared" si="14"/>
        <v>43980Пермь</v>
      </c>
    </row>
    <row r="465" spans="1:12" ht="14.25" customHeight="1" x14ac:dyDescent="0.3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</v>
      </c>
      <c r="G465">
        <f>VLOOKUP(L465,Лист2!A:F,4,0)</f>
        <v>15</v>
      </c>
      <c r="H465">
        <f>VLOOKUP(L465,Лист2!A:G,5,0)</f>
        <v>729</v>
      </c>
      <c r="I465">
        <f>VLOOKUP(L465,Лист2!A:H,6,0)</f>
        <v>636</v>
      </c>
      <c r="J465">
        <f t="shared" si="15"/>
        <v>21</v>
      </c>
      <c r="L465" t="str">
        <f t="shared" si="14"/>
        <v>43969Ростов-на-Дону</v>
      </c>
    </row>
    <row r="466" spans="1:12" ht="14.25" customHeight="1" x14ac:dyDescent="0.3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VLOOKUP(L466,Лист2!A:F,4,0)</f>
        <v>15</v>
      </c>
      <c r="H466">
        <f>VLOOKUP(L466,Лист2!A:G,5,0)</f>
        <v>638</v>
      </c>
      <c r="I466">
        <f>VLOOKUP(L466,Лист2!A:H,6,0)</f>
        <v>548</v>
      </c>
      <c r="J466">
        <f t="shared" si="15"/>
        <v>20</v>
      </c>
      <c r="L466" t="str">
        <f t="shared" si="14"/>
        <v>43965Ростов-на-Дону</v>
      </c>
    </row>
    <row r="467" spans="1:12" ht="14.25" customHeight="1" x14ac:dyDescent="0.3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VLOOKUP(L467,Лист2!A:F,4,0)</f>
        <v>15</v>
      </c>
      <c r="H467">
        <f>VLOOKUP(L467,Лист2!A:G,5,0)</f>
        <v>688</v>
      </c>
      <c r="I467">
        <f>VLOOKUP(L467,Лист2!A:H,6,0)</f>
        <v>598</v>
      </c>
      <c r="J467">
        <f t="shared" si="15"/>
        <v>20</v>
      </c>
      <c r="L467" t="str">
        <f t="shared" si="14"/>
        <v>43966Ростов-на-Дону</v>
      </c>
    </row>
    <row r="468" spans="1:12" ht="14.25" customHeight="1" x14ac:dyDescent="0.3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1979227.4480000001</v>
      </c>
      <c r="F468" s="8">
        <v>122940.53466153851</v>
      </c>
      <c r="G468">
        <f>VLOOKUP(L468,Лист2!A:F,4,0)</f>
        <v>20</v>
      </c>
      <c r="H468">
        <f>VLOOKUP(L468,Лист2!A:G,5,0)</f>
        <v>1873</v>
      </c>
      <c r="I468">
        <f>VLOOKUP(L468,Лист2!A:H,6,0)</f>
        <v>1715</v>
      </c>
      <c r="J468">
        <f t="shared" si="15"/>
        <v>22</v>
      </c>
      <c r="L468" t="str">
        <f t="shared" si="14"/>
        <v>43978Краснодар</v>
      </c>
    </row>
    <row r="469" spans="1:12" ht="14.25" customHeight="1" x14ac:dyDescent="0.3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VLOOKUP(L469,Лист2!A:F,4,0)</f>
        <v>19</v>
      </c>
      <c r="H469">
        <f>VLOOKUP(L469,Лист2!A:G,5,0)</f>
        <v>1859</v>
      </c>
      <c r="I469">
        <f>VLOOKUP(L469,Лист2!A:H,6,0)</f>
        <v>1697</v>
      </c>
      <c r="J469">
        <f t="shared" si="15"/>
        <v>21</v>
      </c>
      <c r="L469" t="str">
        <f t="shared" si="14"/>
        <v>43973Краснодар</v>
      </c>
    </row>
    <row r="470" spans="1:12" ht="14.25" customHeight="1" x14ac:dyDescent="0.3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1983277.5959999999</v>
      </c>
      <c r="F470" s="8">
        <v>134168.5358769231</v>
      </c>
      <c r="G470">
        <f>VLOOKUP(L470,Лист2!A:F,4,0)</f>
        <v>21</v>
      </c>
      <c r="H470">
        <f>VLOOKUP(L470,Лист2!A:G,5,0)</f>
        <v>1879</v>
      </c>
      <c r="I470">
        <f>VLOOKUP(L470,Лист2!A:H,6,0)</f>
        <v>1720</v>
      </c>
      <c r="J470">
        <f t="shared" si="15"/>
        <v>23</v>
      </c>
      <c r="L470" t="str">
        <f t="shared" si="14"/>
        <v>43983Краснодар</v>
      </c>
    </row>
    <row r="471" spans="1:12" ht="14.25" customHeight="1" x14ac:dyDescent="0.3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151098.71538461541</v>
      </c>
      <c r="G471">
        <f>VLOOKUP(L471,Лист2!A:F,4,0)</f>
        <v>19</v>
      </c>
      <c r="H471">
        <f>VLOOKUP(L471,Лист2!A:G,5,0)</f>
        <v>1527</v>
      </c>
      <c r="I471">
        <f>VLOOKUP(L471,Лист2!A:H,6,0)</f>
        <v>1389</v>
      </c>
      <c r="J471">
        <f t="shared" si="15"/>
        <v>20</v>
      </c>
      <c r="L471" t="str">
        <f t="shared" si="14"/>
        <v>43962Краснодар</v>
      </c>
    </row>
    <row r="472" spans="1:12" ht="14.25" customHeight="1" x14ac:dyDescent="0.3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VLOOKUP(L472,Лист2!A:F,4,0)</f>
        <v>16</v>
      </c>
      <c r="H472">
        <f>VLOOKUP(L472,Лист2!A:G,5,0)</f>
        <v>981</v>
      </c>
      <c r="I472">
        <f>VLOOKUP(L472,Лист2!A:H,6,0)</f>
        <v>859</v>
      </c>
      <c r="J472">
        <f t="shared" si="15"/>
        <v>22</v>
      </c>
      <c r="L472" t="str">
        <f t="shared" si="14"/>
        <v>43980Ростов-на-Дону</v>
      </c>
    </row>
    <row r="473" spans="1:12" ht="14.25" customHeight="1" x14ac:dyDescent="0.3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129793.76153846151</v>
      </c>
      <c r="G473">
        <f>VLOOKUP(L473,Лист2!A:F,4,0)</f>
        <v>19</v>
      </c>
      <c r="H473">
        <f>VLOOKUP(L473,Лист2!A:G,5,0)</f>
        <v>1741</v>
      </c>
      <c r="I473">
        <f>VLOOKUP(L473,Лист2!A:H,6,0)</f>
        <v>1597</v>
      </c>
      <c r="J473">
        <f t="shared" si="15"/>
        <v>21</v>
      </c>
      <c r="L473" t="str">
        <f t="shared" si="14"/>
        <v>43969Краснодар</v>
      </c>
    </row>
    <row r="474" spans="1:12" ht="14.25" customHeight="1" x14ac:dyDescent="0.3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VLOOKUP(L474,Лист2!A:F,4,0)</f>
        <v>19</v>
      </c>
      <c r="H474">
        <f>VLOOKUP(L474,Лист2!A:G,5,0)</f>
        <v>1635</v>
      </c>
      <c r="I474">
        <f>VLOOKUP(L474,Лист2!A:H,6,0)</f>
        <v>1487</v>
      </c>
      <c r="J474">
        <f t="shared" si="15"/>
        <v>20</v>
      </c>
      <c r="L474" t="str">
        <f t="shared" si="14"/>
        <v>43965Краснодар</v>
      </c>
    </row>
    <row r="475" spans="1:12" ht="14.25" customHeight="1" x14ac:dyDescent="0.3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2005719.3470000001</v>
      </c>
      <c r="F475" s="11">
        <v>77264.32873846154</v>
      </c>
      <c r="G475">
        <f>VLOOKUP(L475,Лист2!A:F,4,0)</f>
        <v>19</v>
      </c>
      <c r="H475">
        <f>VLOOKUP(L475,Лист2!A:G,5,0)</f>
        <v>1780</v>
      </c>
      <c r="I475">
        <f>VLOOKUP(L475,Лист2!A:H,6,0)</f>
        <v>1615</v>
      </c>
      <c r="J475">
        <f t="shared" si="15"/>
        <v>20</v>
      </c>
      <c r="L475" t="str">
        <f t="shared" si="14"/>
        <v>43966Краснодар</v>
      </c>
    </row>
    <row r="476" spans="1:12" ht="14.25" customHeight="1" x14ac:dyDescent="0.3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VLOOKUP(L476,Лист2!A:F,4,0)</f>
        <v>20</v>
      </c>
      <c r="H476">
        <f>VLOOKUP(L476,Лист2!A:G,5,0)</f>
        <v>2064</v>
      </c>
      <c r="I476">
        <f>VLOOKUP(L476,Лист2!A:H,6,0)</f>
        <v>1896</v>
      </c>
      <c r="J476">
        <f t="shared" si="15"/>
        <v>22</v>
      </c>
      <c r="L476" t="str">
        <f t="shared" si="14"/>
        <v>43980Краснодар</v>
      </c>
    </row>
    <row r="477" spans="1:12" ht="14.25" customHeight="1" x14ac:dyDescent="0.3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16240834.604</v>
      </c>
      <c r="F477" s="11">
        <v>285591.72307692311</v>
      </c>
      <c r="G477">
        <f>VLOOKUP(L477,Лист2!A:F,4,0)</f>
        <v>59</v>
      </c>
      <c r="H477">
        <f>VLOOKUP(L477,Лист2!A:G,5,0)</f>
        <v>13942</v>
      </c>
      <c r="I477">
        <f>VLOOKUP(L477,Лист2!A:H,6,0)</f>
        <v>12986</v>
      </c>
      <c r="J477">
        <f t="shared" si="15"/>
        <v>22</v>
      </c>
      <c r="L477" t="str">
        <f t="shared" si="14"/>
        <v>43978Москва Запад</v>
      </c>
    </row>
    <row r="478" spans="1:12" ht="14.25" customHeight="1" x14ac:dyDescent="0.3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275436.23846153851</v>
      </c>
      <c r="G478">
        <f>VLOOKUP(L478,Лист2!A:F,4,0)</f>
        <v>60</v>
      </c>
      <c r="H478">
        <f>VLOOKUP(L478,Лист2!A:G,5,0)</f>
        <v>14050</v>
      </c>
      <c r="I478">
        <f>VLOOKUP(L478,Лист2!A:H,6,0)</f>
        <v>13027</v>
      </c>
      <c r="J478">
        <f t="shared" si="15"/>
        <v>21</v>
      </c>
      <c r="L478" t="str">
        <f t="shared" si="14"/>
        <v>43973Москва Запад</v>
      </c>
    </row>
    <row r="479" spans="1:12" ht="14.25" customHeight="1" x14ac:dyDescent="0.3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14354207.142000001</v>
      </c>
      <c r="F479" s="11">
        <v>467483.70729230758</v>
      </c>
      <c r="G479">
        <f>VLOOKUP(L479,Лист2!A:F,4,0)</f>
        <v>59</v>
      </c>
      <c r="H479">
        <f>VLOOKUP(L479,Лист2!A:G,5,0)</f>
        <v>12299</v>
      </c>
      <c r="I479">
        <f>VLOOKUP(L479,Лист2!A:H,6,0)</f>
        <v>11448</v>
      </c>
      <c r="J479">
        <f t="shared" si="15"/>
        <v>23</v>
      </c>
      <c r="L479" t="str">
        <f t="shared" si="14"/>
        <v>43983Москва Запад</v>
      </c>
    </row>
    <row r="480" spans="1:12" ht="14.25" customHeight="1" x14ac:dyDescent="0.3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VLOOKUP(L480,Лист2!A:F,4,0)</f>
        <v>60</v>
      </c>
      <c r="H480">
        <f>VLOOKUP(L480,Лист2!A:G,5,0)</f>
        <v>11100</v>
      </c>
      <c r="I480">
        <f>VLOOKUP(L480,Лист2!A:H,6,0)</f>
        <v>10407</v>
      </c>
      <c r="J480">
        <f t="shared" si="15"/>
        <v>20</v>
      </c>
      <c r="L480" t="str">
        <f t="shared" si="14"/>
        <v>43962Москва Запад</v>
      </c>
    </row>
    <row r="481" spans="1:12" ht="14.25" customHeight="1" x14ac:dyDescent="0.3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14541626.939999999</v>
      </c>
      <c r="F481" s="11">
        <v>279597.86153846153</v>
      </c>
      <c r="G481">
        <f>VLOOKUP(L481,Лист2!A:F,4,0)</f>
        <v>60</v>
      </c>
      <c r="H481">
        <f>VLOOKUP(L481,Лист2!A:G,5,0)</f>
        <v>12460</v>
      </c>
      <c r="I481">
        <f>VLOOKUP(L481,Лист2!A:H,6,0)</f>
        <v>11665</v>
      </c>
      <c r="J481">
        <f t="shared" si="15"/>
        <v>21</v>
      </c>
      <c r="L481" t="str">
        <f t="shared" si="14"/>
        <v>43969Москва Запад</v>
      </c>
    </row>
    <row r="482" spans="1:12" ht="14.25" customHeight="1" x14ac:dyDescent="0.3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14561721.773</v>
      </c>
      <c r="F482" s="8">
        <v>363750.55692307692</v>
      </c>
      <c r="G482">
        <f>VLOOKUP(L482,Лист2!A:F,4,0)</f>
        <v>60</v>
      </c>
      <c r="H482">
        <f>VLOOKUP(L482,Лист2!A:G,5,0)</f>
        <v>11935</v>
      </c>
      <c r="I482">
        <f>VLOOKUP(L482,Лист2!A:H,6,0)</f>
        <v>11178</v>
      </c>
      <c r="J482">
        <f t="shared" si="15"/>
        <v>20</v>
      </c>
      <c r="L482" t="str">
        <f t="shared" si="14"/>
        <v>43965Москва Запад</v>
      </c>
    </row>
    <row r="483" spans="1:12" ht="14.25" customHeight="1" x14ac:dyDescent="0.3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VLOOKUP(L483,Лист2!A:F,4,0)</f>
        <v>60</v>
      </c>
      <c r="H483">
        <f>VLOOKUP(L483,Лист2!A:G,5,0)</f>
        <v>13544</v>
      </c>
      <c r="I483">
        <f>VLOOKUP(L483,Лист2!A:H,6,0)</f>
        <v>12643</v>
      </c>
      <c r="J483">
        <f t="shared" si="15"/>
        <v>20</v>
      </c>
      <c r="L483" t="str">
        <f t="shared" si="14"/>
        <v>43966Москва Запад</v>
      </c>
    </row>
    <row r="484" spans="1:12" ht="14.25" customHeight="1" x14ac:dyDescent="0.3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</v>
      </c>
      <c r="F484" s="8">
        <v>356339.00384615379</v>
      </c>
      <c r="G484">
        <f>VLOOKUP(L484,Лист2!A:F,4,0)</f>
        <v>54</v>
      </c>
      <c r="H484">
        <f>VLOOKUP(L484,Лист2!A:G,5,0)</f>
        <v>13091</v>
      </c>
      <c r="I484">
        <f>VLOOKUP(L484,Лист2!A:H,6,0)</f>
        <v>12216</v>
      </c>
      <c r="J484">
        <f t="shared" si="15"/>
        <v>22</v>
      </c>
      <c r="L484" t="str">
        <f t="shared" si="14"/>
        <v>43978Москва Восток</v>
      </c>
    </row>
    <row r="485" spans="1:12" ht="14.25" customHeight="1" x14ac:dyDescent="0.3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VLOOKUP(L485,Лист2!A:F,4,0)</f>
        <v>54</v>
      </c>
      <c r="H485">
        <f>VLOOKUP(L485,Лист2!A:G,5,0)</f>
        <v>13014</v>
      </c>
      <c r="I485">
        <f>VLOOKUP(L485,Лист2!A:H,6,0)</f>
        <v>12095</v>
      </c>
      <c r="J485">
        <f t="shared" si="15"/>
        <v>21</v>
      </c>
      <c r="L485" t="str">
        <f t="shared" si="14"/>
        <v>43973Москва Восток</v>
      </c>
    </row>
    <row r="486" spans="1:12" ht="14.25" customHeight="1" x14ac:dyDescent="0.3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VLOOKUP(L486,Лист2!A:F,4,0)</f>
        <v>54</v>
      </c>
      <c r="H486">
        <f>VLOOKUP(L486,Лист2!A:G,5,0)</f>
        <v>11864</v>
      </c>
      <c r="I486">
        <f>VLOOKUP(L486,Лист2!A:H,6,0)</f>
        <v>11071</v>
      </c>
      <c r="J486">
        <f t="shared" si="15"/>
        <v>23</v>
      </c>
      <c r="L486" t="str">
        <f t="shared" si="14"/>
        <v>43983Москва Восток</v>
      </c>
    </row>
    <row r="487" spans="1:12" ht="14.25" customHeight="1" x14ac:dyDescent="0.3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VLOOKUP(L487,Лист2!A:F,4,0)</f>
        <v>54</v>
      </c>
      <c r="H487">
        <f>VLOOKUP(L487,Лист2!A:G,5,0)</f>
        <v>10570</v>
      </c>
      <c r="I487">
        <f>VLOOKUP(L487,Лист2!A:H,6,0)</f>
        <v>9926</v>
      </c>
      <c r="J487">
        <f t="shared" si="15"/>
        <v>20</v>
      </c>
      <c r="L487" t="str">
        <f t="shared" si="14"/>
        <v>43962Москва Восток</v>
      </c>
    </row>
    <row r="488" spans="1:12" ht="14.25" customHeight="1" x14ac:dyDescent="0.3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VLOOKUP(L488,Лист2!A:F,4,0)</f>
        <v>59</v>
      </c>
      <c r="H488">
        <f>VLOOKUP(L488,Лист2!A:G,5,0)</f>
        <v>14507</v>
      </c>
      <c r="I488">
        <f>VLOOKUP(L488,Лист2!A:H,6,0)</f>
        <v>13386</v>
      </c>
      <c r="J488">
        <f t="shared" si="15"/>
        <v>22</v>
      </c>
      <c r="L488" t="str">
        <f t="shared" si="14"/>
        <v>43980Москва Запад</v>
      </c>
    </row>
    <row r="489" spans="1:12" ht="14.25" customHeight="1" x14ac:dyDescent="0.3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VLOOKUP(L489,Лист2!A:F,4,0)</f>
        <v>54</v>
      </c>
      <c r="H489">
        <f>VLOOKUP(L489,Лист2!A:G,5,0)</f>
        <v>12012</v>
      </c>
      <c r="I489">
        <f>VLOOKUP(L489,Лист2!A:H,6,0)</f>
        <v>11308</v>
      </c>
      <c r="J489">
        <f t="shared" si="15"/>
        <v>21</v>
      </c>
      <c r="L489" t="str">
        <f t="shared" si="14"/>
        <v>43969Москва Восток</v>
      </c>
    </row>
    <row r="490" spans="1:12" ht="14.25" customHeight="1" x14ac:dyDescent="0.3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364896.93846153852</v>
      </c>
      <c r="G490">
        <f>VLOOKUP(L490,Лист2!A:F,4,0)</f>
        <v>54</v>
      </c>
      <c r="H490">
        <f>VLOOKUP(L490,Лист2!A:G,5,0)</f>
        <v>11194</v>
      </c>
      <c r="I490">
        <f>VLOOKUP(L490,Лист2!A:H,6,0)</f>
        <v>10554</v>
      </c>
      <c r="J490">
        <f t="shared" si="15"/>
        <v>20</v>
      </c>
      <c r="L490" t="str">
        <f t="shared" si="14"/>
        <v>43965Москва Восток</v>
      </c>
    </row>
    <row r="491" spans="1:12" ht="14.25" customHeight="1" x14ac:dyDescent="0.3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317179.04615384608</v>
      </c>
      <c r="G491">
        <f>VLOOKUP(L491,Лист2!A:F,4,0)</f>
        <v>54</v>
      </c>
      <c r="H491">
        <f>VLOOKUP(L491,Лист2!A:G,5,0)</f>
        <v>12791</v>
      </c>
      <c r="I491">
        <f>VLOOKUP(L491,Лист2!A:H,6,0)</f>
        <v>11950</v>
      </c>
      <c r="J491">
        <f t="shared" si="15"/>
        <v>20</v>
      </c>
      <c r="L491" t="str">
        <f t="shared" si="14"/>
        <v>43966Москва Восток</v>
      </c>
    </row>
    <row r="492" spans="1:12" ht="14.25" customHeight="1" x14ac:dyDescent="0.3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306548.18846153852</v>
      </c>
      <c r="G492">
        <f>VLOOKUP(L492,Лист2!A:F,4,0)</f>
        <v>54</v>
      </c>
      <c r="H492">
        <f>VLOOKUP(L492,Лист2!A:G,5,0)</f>
        <v>14031</v>
      </c>
      <c r="I492">
        <f>VLOOKUP(L492,Лист2!A:H,6,0)</f>
        <v>12943</v>
      </c>
      <c r="J492">
        <f t="shared" si="15"/>
        <v>22</v>
      </c>
      <c r="L492" t="str">
        <f t="shared" si="14"/>
        <v>43980Москва Восток</v>
      </c>
    </row>
    <row r="493" spans="1:12" ht="14.25" customHeight="1" x14ac:dyDescent="0.3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VLOOKUP(L493,Лист2!A:F,4,0)</f>
        <v>7</v>
      </c>
      <c r="H493">
        <f>VLOOKUP(L493,Лист2!A:G,5,0)</f>
        <v>409</v>
      </c>
      <c r="I493">
        <f>VLOOKUP(L493,Лист2!A:H,6,0)</f>
        <v>329</v>
      </c>
      <c r="J493">
        <f t="shared" si="15"/>
        <v>22</v>
      </c>
      <c r="L493" t="str">
        <f t="shared" si="14"/>
        <v>43978Тюмень</v>
      </c>
    </row>
    <row r="494" spans="1:12" ht="14.25" customHeight="1" x14ac:dyDescent="0.3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VLOOKUP(L494,Лист2!A:F,4,0)</f>
        <v>18</v>
      </c>
      <c r="H494">
        <f>VLOOKUP(L494,Лист2!A:G,5,0)</f>
        <v>985</v>
      </c>
      <c r="I494">
        <f>VLOOKUP(L494,Лист2!A:H,6,0)</f>
        <v>861</v>
      </c>
      <c r="J494">
        <f t="shared" si="15"/>
        <v>21</v>
      </c>
      <c r="L494" t="str">
        <f t="shared" si="14"/>
        <v>43973Новосибирск</v>
      </c>
    </row>
    <row r="495" spans="1:12" ht="14.25" customHeight="1" x14ac:dyDescent="0.3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141592.70844615379</v>
      </c>
      <c r="G495">
        <f>VLOOKUP(L495,Лист2!A:F,4,0)</f>
        <v>9</v>
      </c>
      <c r="H495">
        <f>VLOOKUP(L495,Лист2!A:G,5,0)</f>
        <v>294</v>
      </c>
      <c r="I495">
        <f>VLOOKUP(L495,Лист2!A:H,6,0)</f>
        <v>224</v>
      </c>
      <c r="J495">
        <f t="shared" si="15"/>
        <v>23</v>
      </c>
      <c r="L495" t="str">
        <f t="shared" si="14"/>
        <v>43983Томск</v>
      </c>
    </row>
    <row r="496" spans="1:12" ht="14.25" customHeight="1" x14ac:dyDescent="0.3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VLOOKUP(L496,Лист2!A:F,4,0)</f>
        <v>15</v>
      </c>
      <c r="H496">
        <f>VLOOKUP(L496,Лист2!A:G,5,0)</f>
        <v>654</v>
      </c>
      <c r="I496">
        <f>VLOOKUP(L496,Лист2!A:H,6,0)</f>
        <v>564</v>
      </c>
      <c r="J496">
        <f t="shared" si="15"/>
        <v>20</v>
      </c>
      <c r="L496" t="str">
        <f t="shared" si="14"/>
        <v>43962Новосибирск</v>
      </c>
    </row>
    <row r="497" spans="1:12" ht="14.25" customHeight="1" x14ac:dyDescent="0.3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171097.83406153851</v>
      </c>
      <c r="G497">
        <f>VLOOKUP(L497,Лист2!A:F,4,0)</f>
        <v>16</v>
      </c>
      <c r="H497">
        <f>VLOOKUP(L497,Лист2!A:G,5,0)</f>
        <v>864</v>
      </c>
      <c r="I497">
        <f>VLOOKUP(L497,Лист2!A:H,6,0)</f>
        <v>765</v>
      </c>
      <c r="J497">
        <f t="shared" si="15"/>
        <v>21</v>
      </c>
      <c r="L497" t="str">
        <f t="shared" si="14"/>
        <v>43969Новосибирск</v>
      </c>
    </row>
    <row r="498" spans="1:12" ht="14.25" customHeight="1" x14ac:dyDescent="0.3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195740.0230769231</v>
      </c>
      <c r="G498">
        <f>VLOOKUP(L498,Лист2!A:F,4,0)</f>
        <v>16</v>
      </c>
      <c r="H498">
        <f>VLOOKUP(L498,Лист2!A:G,5,0)</f>
        <v>834</v>
      </c>
      <c r="I498">
        <f>VLOOKUP(L498,Лист2!A:H,6,0)</f>
        <v>735</v>
      </c>
      <c r="J498">
        <f t="shared" si="15"/>
        <v>20</v>
      </c>
      <c r="L498" t="str">
        <f t="shared" si="14"/>
        <v>43965Новосибирск</v>
      </c>
    </row>
    <row r="499" spans="1:12" ht="14.25" customHeight="1" x14ac:dyDescent="0.3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149313.4602846154</v>
      </c>
      <c r="G499">
        <f>VLOOKUP(L499,Лист2!A:F,4,0)</f>
        <v>16</v>
      </c>
      <c r="H499">
        <f>VLOOKUP(L499,Лист2!A:G,5,0)</f>
        <v>817</v>
      </c>
      <c r="I499">
        <f>VLOOKUP(L499,Лист2!A:H,6,0)</f>
        <v>718</v>
      </c>
      <c r="J499">
        <f t="shared" si="15"/>
        <v>20</v>
      </c>
      <c r="L499" t="str">
        <f t="shared" si="14"/>
        <v>43966Новосибирск</v>
      </c>
    </row>
    <row r="500" spans="1:12" ht="14.25" customHeight="1" x14ac:dyDescent="0.3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107692.8519692308</v>
      </c>
      <c r="G500">
        <f>VLOOKUP(L500,Лист2!A:F,4,0)</f>
        <v>18</v>
      </c>
      <c r="H500">
        <f>VLOOKUP(L500,Лист2!A:G,5,0)</f>
        <v>962</v>
      </c>
      <c r="I500">
        <f>VLOOKUP(L500,Лист2!A:H,6,0)</f>
        <v>859</v>
      </c>
      <c r="J500">
        <f t="shared" si="15"/>
        <v>22</v>
      </c>
      <c r="L500" t="str">
        <f t="shared" si="14"/>
        <v>43978Новосибирск</v>
      </c>
    </row>
    <row r="501" spans="1:12" ht="14.25" customHeight="1" x14ac:dyDescent="0.3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VLOOKUP(L501,Лист2!A:F,4,0)</f>
        <v>6</v>
      </c>
      <c r="H501">
        <f>VLOOKUP(L501,Лист2!A:G,5,0)</f>
        <v>237</v>
      </c>
      <c r="I501">
        <f>VLOOKUP(L501,Лист2!A:H,6,0)</f>
        <v>175</v>
      </c>
      <c r="J501">
        <f t="shared" si="15"/>
        <v>23</v>
      </c>
      <c r="L501" t="str">
        <f t="shared" si="14"/>
        <v>43983Уфа</v>
      </c>
    </row>
    <row r="502" spans="1:12" ht="14.25" customHeight="1" x14ac:dyDescent="0.3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VLOOKUP(L502,Лист2!A:F,4,0)</f>
        <v>7</v>
      </c>
      <c r="H502">
        <f>VLOOKUP(L502,Лист2!A:G,5,0)</f>
        <v>491</v>
      </c>
      <c r="I502">
        <f>VLOOKUP(L502,Лист2!A:H,6,0)</f>
        <v>411</v>
      </c>
      <c r="J502">
        <f t="shared" si="15"/>
        <v>22</v>
      </c>
      <c r="L502" t="str">
        <f t="shared" si="14"/>
        <v>43980Тюмень</v>
      </c>
    </row>
    <row r="503" spans="1:12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VLOOKUP(L503,Лист2!A:F,4,0)</f>
        <v>7</v>
      </c>
      <c r="H503">
        <f>VLOOKUP(L503,Лист2!A:G,5,0)</f>
        <v>500</v>
      </c>
      <c r="I503">
        <f>VLOOKUP(L503,Лист2!A:H,6,0)</f>
        <v>418</v>
      </c>
      <c r="J503">
        <f t="shared" si="15"/>
        <v>23</v>
      </c>
      <c r="L503" t="str">
        <f t="shared" si="14"/>
        <v>43983Тюмень</v>
      </c>
    </row>
    <row r="504" spans="1:12" ht="14.25" customHeight="1" x14ac:dyDescent="0.3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</v>
      </c>
      <c r="G504">
        <f>VLOOKUP(L504,Лист2!A:F,4,0)</f>
        <v>18</v>
      </c>
      <c r="H504">
        <f>VLOOKUP(L504,Лист2!A:G,5,0)</f>
        <v>1014</v>
      </c>
      <c r="I504">
        <f>VLOOKUP(L504,Лист2!A:H,6,0)</f>
        <v>893</v>
      </c>
      <c r="J504">
        <f t="shared" si="15"/>
        <v>22</v>
      </c>
      <c r="L504" t="str">
        <f t="shared" si="14"/>
        <v>43980Новосибирск</v>
      </c>
    </row>
    <row r="505" spans="1:12" ht="14.25" customHeight="1" x14ac:dyDescent="0.3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1006008.116</v>
      </c>
      <c r="F505" s="14">
        <v>129348.2923076923</v>
      </c>
      <c r="G505">
        <f>VLOOKUP(L505,Лист2!A:F,4,0)</f>
        <v>18</v>
      </c>
      <c r="H505">
        <f>VLOOKUP(L505,Лист2!A:G,5,0)</f>
        <v>923</v>
      </c>
      <c r="I505">
        <f>VLOOKUP(L505,Лист2!A:H,6,0)</f>
        <v>824</v>
      </c>
      <c r="J505">
        <f t="shared" si="15"/>
        <v>23</v>
      </c>
      <c r="L505" t="str">
        <f t="shared" si="14"/>
        <v>43983Новосибирск</v>
      </c>
    </row>
    <row r="506" spans="1:12" ht="14.25" customHeight="1" x14ac:dyDescent="0.3"/>
    <row r="507" spans="1:12" ht="14.25" customHeight="1" x14ac:dyDescent="0.3"/>
    <row r="508" spans="1:12" ht="14.25" customHeight="1" x14ac:dyDescent="0.3"/>
    <row r="509" spans="1:12" ht="14.25" customHeight="1" x14ac:dyDescent="0.3"/>
    <row r="510" spans="1:12" ht="14.25" customHeight="1" x14ac:dyDescent="0.3"/>
    <row r="511" spans="1:12" ht="14.25" customHeight="1" x14ac:dyDescent="0.3"/>
    <row r="512" spans="1: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J505" xr:uid="{00000000-0001-0000-0000-000000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D11" sqref="D11"/>
    </sheetView>
  </sheetViews>
  <sheetFormatPr defaultColWidth="14.44140625" defaultRowHeight="15" customHeight="1" x14ac:dyDescent="0.3"/>
  <cols>
    <col min="2" max="2" width="10.44140625" customWidth="1"/>
    <col min="3" max="3" width="22.88671875" customWidth="1"/>
    <col min="4" max="4" width="24.5546875" customWidth="1"/>
    <col min="5" max="6" width="18.33203125" customWidth="1"/>
    <col min="7" max="27" width="8.6640625" customWidth="1"/>
  </cols>
  <sheetData>
    <row r="1" spans="1:6" ht="53.4" customHeight="1" x14ac:dyDescent="0.3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</row>
    <row r="2" spans="1:6" ht="14.25" customHeight="1" x14ac:dyDescent="0.3">
      <c r="A2" t="str">
        <f t="shared" ref="A2:A65" si="0">CONCATENATE(B2,C2)</f>
        <v>43949Волгоград</v>
      </c>
      <c r="B2" s="15">
        <v>43949</v>
      </c>
      <c r="C2" s="16" t="s">
        <v>16</v>
      </c>
      <c r="D2" s="16">
        <v>36</v>
      </c>
      <c r="E2" s="16">
        <v>4923</v>
      </c>
      <c r="F2" s="16">
        <v>4560</v>
      </c>
    </row>
    <row r="3" spans="1:6" ht="14.25" customHeight="1" x14ac:dyDescent="0.3">
      <c r="A3" t="str">
        <f t="shared" si="0"/>
        <v>43949Екатеринбург</v>
      </c>
      <c r="B3" s="15">
        <v>43949</v>
      </c>
      <c r="C3" s="16" t="s">
        <v>11</v>
      </c>
      <c r="D3" s="16">
        <v>31</v>
      </c>
      <c r="E3" s="16">
        <v>5465</v>
      </c>
      <c r="F3" s="16">
        <v>5096</v>
      </c>
    </row>
    <row r="4" spans="1:6" ht="14.25" customHeight="1" x14ac:dyDescent="0.3">
      <c r="A4" t="str">
        <f t="shared" si="0"/>
        <v>43949Казань</v>
      </c>
      <c r="B4" s="15">
        <v>43949</v>
      </c>
      <c r="C4" s="16" t="s">
        <v>17</v>
      </c>
      <c r="D4" s="16">
        <v>19</v>
      </c>
      <c r="E4" s="16">
        <v>1846</v>
      </c>
      <c r="F4" s="16">
        <v>1681</v>
      </c>
    </row>
    <row r="5" spans="1:6" ht="14.25" customHeight="1" x14ac:dyDescent="0.3">
      <c r="A5" t="str">
        <f t="shared" si="0"/>
        <v>43949Кемерово</v>
      </c>
      <c r="B5" s="15">
        <v>43949</v>
      </c>
      <c r="C5" s="16" t="s">
        <v>10</v>
      </c>
      <c r="D5" s="16">
        <v>18</v>
      </c>
      <c r="E5" s="16">
        <v>1539</v>
      </c>
      <c r="F5" s="16">
        <v>1404</v>
      </c>
    </row>
    <row r="6" spans="1:6" ht="14.25" customHeight="1" x14ac:dyDescent="0.3">
      <c r="A6" t="str">
        <f t="shared" si="0"/>
        <v>43949Краснодар</v>
      </c>
      <c r="B6" s="15">
        <v>43949</v>
      </c>
      <c r="C6" s="16" t="s">
        <v>20</v>
      </c>
      <c r="D6" s="16">
        <v>18</v>
      </c>
      <c r="E6" s="16">
        <v>1505</v>
      </c>
      <c r="F6" s="16">
        <v>1368</v>
      </c>
    </row>
    <row r="7" spans="1:6" ht="14.25" customHeight="1" x14ac:dyDescent="0.3">
      <c r="A7" t="str">
        <f t="shared" si="0"/>
        <v>43949Москва Восток</v>
      </c>
      <c r="B7" s="15">
        <v>43949</v>
      </c>
      <c r="C7" s="16" t="s">
        <v>22</v>
      </c>
      <c r="D7" s="16">
        <v>54</v>
      </c>
      <c r="E7" s="16">
        <v>12306</v>
      </c>
      <c r="F7" s="16">
        <v>11532</v>
      </c>
    </row>
    <row r="8" spans="1:6" ht="14.25" customHeight="1" x14ac:dyDescent="0.3">
      <c r="A8" t="str">
        <f t="shared" si="0"/>
        <v>43949Москва Запад</v>
      </c>
      <c r="B8" s="15">
        <v>43949</v>
      </c>
      <c r="C8" s="16" t="s">
        <v>21</v>
      </c>
      <c r="D8" s="16">
        <v>59</v>
      </c>
      <c r="E8" s="16">
        <v>12943</v>
      </c>
      <c r="F8" s="16">
        <v>12072</v>
      </c>
    </row>
    <row r="9" spans="1:6" ht="14.25" customHeight="1" x14ac:dyDescent="0.3">
      <c r="A9" t="str">
        <f t="shared" si="0"/>
        <v>43949Нижний Новгород</v>
      </c>
      <c r="B9" s="15">
        <v>43949</v>
      </c>
      <c r="C9" s="16" t="s">
        <v>13</v>
      </c>
      <c r="D9" s="16">
        <v>17</v>
      </c>
      <c r="E9" s="16">
        <v>1439</v>
      </c>
      <c r="F9" s="16">
        <v>1265</v>
      </c>
    </row>
    <row r="10" spans="1:6" ht="14.25" customHeight="1" x14ac:dyDescent="0.3">
      <c r="A10" t="str">
        <f t="shared" si="0"/>
        <v>43949Новосибирск</v>
      </c>
      <c r="B10" s="15">
        <v>43949</v>
      </c>
      <c r="C10" s="16" t="s">
        <v>23</v>
      </c>
      <c r="D10" s="16">
        <v>15</v>
      </c>
      <c r="E10" s="16">
        <v>636</v>
      </c>
      <c r="F10" s="16">
        <v>547</v>
      </c>
    </row>
    <row r="11" spans="1:6" ht="14.25" customHeight="1" x14ac:dyDescent="0.3">
      <c r="A11" t="str">
        <f t="shared" si="0"/>
        <v>43949Пермь</v>
      </c>
      <c r="B11" s="15">
        <v>43949</v>
      </c>
      <c r="C11" s="16" t="s">
        <v>18</v>
      </c>
      <c r="D11" s="16">
        <v>15</v>
      </c>
      <c r="E11" s="16">
        <v>780</v>
      </c>
      <c r="F11" s="16">
        <v>690</v>
      </c>
    </row>
    <row r="12" spans="1:6" ht="14.25" customHeight="1" x14ac:dyDescent="0.3">
      <c r="A12" t="str">
        <f t="shared" si="0"/>
        <v>43949Санкт-Петербург Север</v>
      </c>
      <c r="B12" s="15">
        <v>43949</v>
      </c>
      <c r="C12" s="16" t="s">
        <v>15</v>
      </c>
      <c r="D12" s="16">
        <v>125</v>
      </c>
      <c r="E12" s="16">
        <v>20914</v>
      </c>
      <c r="F12" s="16">
        <v>19479</v>
      </c>
    </row>
    <row r="13" spans="1:6" ht="14.25" customHeight="1" x14ac:dyDescent="0.3">
      <c r="A13" t="str">
        <f t="shared" si="0"/>
        <v>43949Санкт-Петербург Юг</v>
      </c>
      <c r="B13" s="15">
        <v>43949</v>
      </c>
      <c r="C13" s="16" t="s">
        <v>14</v>
      </c>
      <c r="D13" s="16">
        <v>128</v>
      </c>
      <c r="E13" s="16">
        <v>16450</v>
      </c>
      <c r="F13" s="16">
        <v>15320</v>
      </c>
    </row>
    <row r="14" spans="1:6" ht="14.25" customHeight="1" x14ac:dyDescent="0.3">
      <c r="A14" t="str">
        <f t="shared" si="0"/>
        <v>43949Тольятти</v>
      </c>
      <c r="B14" s="15">
        <v>43949</v>
      </c>
      <c r="C14" s="16" t="s">
        <v>12</v>
      </c>
      <c r="D14" s="16">
        <v>10</v>
      </c>
      <c r="E14" s="16">
        <v>580</v>
      </c>
      <c r="F14" s="16">
        <v>506</v>
      </c>
    </row>
    <row r="15" spans="1:6" ht="14.25" customHeight="1" x14ac:dyDescent="0.3">
      <c r="A15" t="str">
        <f t="shared" si="0"/>
        <v>43950Волгоград</v>
      </c>
      <c r="B15" s="15">
        <v>43950</v>
      </c>
      <c r="C15" s="16" t="s">
        <v>16</v>
      </c>
      <c r="D15" s="16">
        <v>36</v>
      </c>
      <c r="E15" s="16">
        <v>4937</v>
      </c>
      <c r="F15" s="16">
        <v>4561</v>
      </c>
    </row>
    <row r="16" spans="1:6" ht="14.25" customHeight="1" x14ac:dyDescent="0.3">
      <c r="A16" t="str">
        <f t="shared" si="0"/>
        <v>43950Екатеринбург</v>
      </c>
      <c r="B16" s="15">
        <v>43950</v>
      </c>
      <c r="C16" s="16" t="s">
        <v>11</v>
      </c>
      <c r="D16" s="16">
        <v>31</v>
      </c>
      <c r="E16" s="16">
        <v>5378</v>
      </c>
      <c r="F16" s="16">
        <v>4985</v>
      </c>
    </row>
    <row r="17" spans="1:6" ht="14.25" customHeight="1" x14ac:dyDescent="0.3">
      <c r="A17" t="str">
        <f t="shared" si="0"/>
        <v>43950Казань</v>
      </c>
      <c r="B17" s="15">
        <v>43950</v>
      </c>
      <c r="C17" s="16" t="s">
        <v>17</v>
      </c>
      <c r="D17" s="16">
        <v>19</v>
      </c>
      <c r="E17" s="16">
        <v>1676</v>
      </c>
      <c r="F17" s="16">
        <v>1516</v>
      </c>
    </row>
    <row r="18" spans="1:6" ht="14.25" customHeight="1" x14ac:dyDescent="0.3">
      <c r="A18" t="str">
        <f t="shared" si="0"/>
        <v>43950Кемерово</v>
      </c>
      <c r="B18" s="15">
        <v>43950</v>
      </c>
      <c r="C18" s="16" t="s">
        <v>10</v>
      </c>
      <c r="D18" s="16">
        <v>18</v>
      </c>
      <c r="E18" s="16">
        <v>1684</v>
      </c>
      <c r="F18" s="16">
        <v>1528</v>
      </c>
    </row>
    <row r="19" spans="1:6" ht="14.25" customHeight="1" x14ac:dyDescent="0.3">
      <c r="A19" t="str">
        <f t="shared" si="0"/>
        <v>43950Краснодар</v>
      </c>
      <c r="B19" s="15">
        <v>43950</v>
      </c>
      <c r="C19" s="16" t="s">
        <v>20</v>
      </c>
      <c r="D19" s="16">
        <v>18</v>
      </c>
      <c r="E19" s="16">
        <v>1599</v>
      </c>
      <c r="F19" s="16">
        <v>1450</v>
      </c>
    </row>
    <row r="20" spans="1:6" ht="14.25" customHeight="1" x14ac:dyDescent="0.3">
      <c r="A20" t="str">
        <f t="shared" si="0"/>
        <v>43950Москва Восток</v>
      </c>
      <c r="B20" s="15">
        <v>43950</v>
      </c>
      <c r="C20" s="16" t="s">
        <v>22</v>
      </c>
      <c r="D20" s="16">
        <v>54</v>
      </c>
      <c r="E20" s="16">
        <v>12747</v>
      </c>
      <c r="F20" s="16">
        <v>11884</v>
      </c>
    </row>
    <row r="21" spans="1:6" ht="14.25" customHeight="1" x14ac:dyDescent="0.3">
      <c r="A21" t="str">
        <f t="shared" si="0"/>
        <v>43950Москва Запад</v>
      </c>
      <c r="B21" s="15">
        <v>43950</v>
      </c>
      <c r="C21" s="16" t="s">
        <v>21</v>
      </c>
      <c r="D21" s="16">
        <v>59</v>
      </c>
      <c r="E21" s="16">
        <v>13186</v>
      </c>
      <c r="F21" s="16">
        <v>12251</v>
      </c>
    </row>
    <row r="22" spans="1:6" ht="14.25" customHeight="1" x14ac:dyDescent="0.3">
      <c r="A22" t="str">
        <f t="shared" si="0"/>
        <v>43950Нижний Новгород</v>
      </c>
      <c r="B22" s="15">
        <v>43950</v>
      </c>
      <c r="C22" s="16" t="s">
        <v>13</v>
      </c>
      <c r="D22" s="16">
        <v>18</v>
      </c>
      <c r="E22" s="16">
        <v>1534</v>
      </c>
      <c r="F22" s="16">
        <v>1369</v>
      </c>
    </row>
    <row r="23" spans="1:6" ht="14.25" customHeight="1" x14ac:dyDescent="0.3">
      <c r="A23" t="str">
        <f t="shared" si="0"/>
        <v>43950Новосибирск</v>
      </c>
      <c r="B23" s="15">
        <v>43950</v>
      </c>
      <c r="C23" s="16" t="s">
        <v>23</v>
      </c>
      <c r="D23" s="16">
        <v>15</v>
      </c>
      <c r="E23" s="16">
        <v>659</v>
      </c>
      <c r="F23" s="16">
        <v>575</v>
      </c>
    </row>
    <row r="24" spans="1:6" ht="14.25" customHeight="1" x14ac:dyDescent="0.3">
      <c r="A24" t="str">
        <f t="shared" si="0"/>
        <v>43950Пермь</v>
      </c>
      <c r="B24" s="15">
        <v>43950</v>
      </c>
      <c r="C24" s="16" t="s">
        <v>18</v>
      </c>
      <c r="D24" s="16">
        <v>15</v>
      </c>
      <c r="E24" s="16">
        <v>786</v>
      </c>
      <c r="F24" s="16">
        <v>695</v>
      </c>
    </row>
    <row r="25" spans="1:6" ht="14.25" customHeight="1" x14ac:dyDescent="0.3">
      <c r="A25" t="str">
        <f t="shared" si="0"/>
        <v>43950Санкт-Петербург Север</v>
      </c>
      <c r="B25" s="15">
        <v>43950</v>
      </c>
      <c r="C25" s="16" t="s">
        <v>15</v>
      </c>
      <c r="D25" s="16">
        <v>125</v>
      </c>
      <c r="E25" s="16">
        <v>21863</v>
      </c>
      <c r="F25" s="16">
        <v>20160</v>
      </c>
    </row>
    <row r="26" spans="1:6" ht="14.25" customHeight="1" x14ac:dyDescent="0.3">
      <c r="A26" t="str">
        <f t="shared" si="0"/>
        <v>43950Санкт-Петербург Юг</v>
      </c>
      <c r="B26" s="15">
        <v>43950</v>
      </c>
      <c r="C26" s="16" t="s">
        <v>14</v>
      </c>
      <c r="D26" s="16">
        <v>128</v>
      </c>
      <c r="E26" s="16">
        <v>17368</v>
      </c>
      <c r="F26" s="16">
        <v>16077</v>
      </c>
    </row>
    <row r="27" spans="1:6" ht="14.25" customHeight="1" x14ac:dyDescent="0.3">
      <c r="A27" t="str">
        <f t="shared" si="0"/>
        <v>43950Тольятти</v>
      </c>
      <c r="B27" s="15">
        <v>43950</v>
      </c>
      <c r="C27" s="16" t="s">
        <v>12</v>
      </c>
      <c r="D27" s="16">
        <v>10</v>
      </c>
      <c r="E27" s="16">
        <v>502</v>
      </c>
      <c r="F27" s="16">
        <v>433</v>
      </c>
    </row>
    <row r="28" spans="1:6" ht="14.25" customHeight="1" x14ac:dyDescent="0.3">
      <c r="A28" t="str">
        <f t="shared" si="0"/>
        <v>43951Волгоград</v>
      </c>
      <c r="B28" s="15">
        <v>43951</v>
      </c>
      <c r="C28" s="16" t="s">
        <v>16</v>
      </c>
      <c r="D28" s="16">
        <v>36</v>
      </c>
      <c r="E28" s="16">
        <v>5143</v>
      </c>
      <c r="F28" s="16">
        <v>4715</v>
      </c>
    </row>
    <row r="29" spans="1:6" ht="14.25" customHeight="1" x14ac:dyDescent="0.3">
      <c r="A29" t="str">
        <f t="shared" si="0"/>
        <v>43951Екатеринбург</v>
      </c>
      <c r="B29" s="15">
        <v>43951</v>
      </c>
      <c r="C29" s="16" t="s">
        <v>11</v>
      </c>
      <c r="D29" s="16">
        <v>31</v>
      </c>
      <c r="E29" s="16">
        <v>5120</v>
      </c>
      <c r="F29" s="16">
        <v>4737</v>
      </c>
    </row>
    <row r="30" spans="1:6" ht="14.25" customHeight="1" x14ac:dyDescent="0.3">
      <c r="A30" t="str">
        <f t="shared" si="0"/>
        <v>43951Казань</v>
      </c>
      <c r="B30" s="15">
        <v>43951</v>
      </c>
      <c r="C30" s="16" t="s">
        <v>17</v>
      </c>
      <c r="D30" s="16">
        <v>20</v>
      </c>
      <c r="E30" s="16">
        <v>1756</v>
      </c>
      <c r="F30" s="16">
        <v>1586</v>
      </c>
    </row>
    <row r="31" spans="1:6" ht="14.25" customHeight="1" x14ac:dyDescent="0.3">
      <c r="A31" t="str">
        <f t="shared" si="0"/>
        <v>43951Кемерово</v>
      </c>
      <c r="B31" s="15">
        <v>43951</v>
      </c>
      <c r="C31" s="16" t="s">
        <v>10</v>
      </c>
      <c r="D31" s="16">
        <v>19</v>
      </c>
      <c r="E31" s="16">
        <v>1712</v>
      </c>
      <c r="F31" s="16">
        <v>1552</v>
      </c>
    </row>
    <row r="32" spans="1:6" ht="14.25" customHeight="1" x14ac:dyDescent="0.3">
      <c r="A32" t="str">
        <f t="shared" si="0"/>
        <v>43951Краснодар</v>
      </c>
      <c r="B32" s="15">
        <v>43951</v>
      </c>
      <c r="C32" s="16" t="s">
        <v>20</v>
      </c>
      <c r="D32" s="16">
        <v>19</v>
      </c>
      <c r="E32" s="16">
        <v>1662</v>
      </c>
      <c r="F32" s="16">
        <v>1506</v>
      </c>
    </row>
    <row r="33" spans="1:6" ht="14.25" customHeight="1" x14ac:dyDescent="0.3">
      <c r="A33" t="str">
        <f t="shared" si="0"/>
        <v>43951Москва Восток</v>
      </c>
      <c r="B33" s="15">
        <v>43951</v>
      </c>
      <c r="C33" s="16" t="s">
        <v>22</v>
      </c>
      <c r="D33" s="16">
        <v>54</v>
      </c>
      <c r="E33" s="16">
        <v>12817</v>
      </c>
      <c r="F33" s="16">
        <v>11865</v>
      </c>
    </row>
    <row r="34" spans="1:6" ht="14.25" customHeight="1" x14ac:dyDescent="0.3">
      <c r="A34" t="str">
        <f t="shared" si="0"/>
        <v>43951Москва Запад</v>
      </c>
      <c r="B34" s="15">
        <v>43951</v>
      </c>
      <c r="C34" s="16" t="s">
        <v>21</v>
      </c>
      <c r="D34" s="16">
        <v>59</v>
      </c>
      <c r="E34" s="16">
        <v>13251</v>
      </c>
      <c r="F34" s="16">
        <v>12255</v>
      </c>
    </row>
    <row r="35" spans="1:6" ht="14.25" customHeight="1" x14ac:dyDescent="0.3">
      <c r="A35" t="str">
        <f t="shared" si="0"/>
        <v>43951Нижний Новгород</v>
      </c>
      <c r="B35" s="15">
        <v>43951</v>
      </c>
      <c r="C35" s="16" t="s">
        <v>13</v>
      </c>
      <c r="D35" s="16">
        <v>19</v>
      </c>
      <c r="E35" s="16">
        <v>1499</v>
      </c>
      <c r="F35" s="16">
        <v>1322</v>
      </c>
    </row>
    <row r="36" spans="1:6" ht="14.25" customHeight="1" x14ac:dyDescent="0.3">
      <c r="A36" t="str">
        <f t="shared" si="0"/>
        <v>43951Новосибирск</v>
      </c>
      <c r="B36" s="15">
        <v>43951</v>
      </c>
      <c r="C36" s="16" t="s">
        <v>23</v>
      </c>
      <c r="D36" s="16">
        <v>15</v>
      </c>
      <c r="E36" s="16">
        <v>644</v>
      </c>
      <c r="F36" s="16">
        <v>550</v>
      </c>
    </row>
    <row r="37" spans="1:6" ht="14.25" customHeight="1" x14ac:dyDescent="0.3">
      <c r="A37" t="str">
        <f t="shared" si="0"/>
        <v>43951Пермь</v>
      </c>
      <c r="B37" s="15">
        <v>43951</v>
      </c>
      <c r="C37" s="16" t="s">
        <v>18</v>
      </c>
      <c r="D37" s="16">
        <v>15</v>
      </c>
      <c r="E37" s="16">
        <v>791</v>
      </c>
      <c r="F37" s="16">
        <v>691</v>
      </c>
    </row>
    <row r="38" spans="1:6" ht="14.25" customHeight="1" x14ac:dyDescent="0.3">
      <c r="A38" t="str">
        <f t="shared" si="0"/>
        <v>43951Ростов-на-Дону</v>
      </c>
      <c r="B38" s="15">
        <v>43951</v>
      </c>
      <c r="C38" s="16" t="s">
        <v>19</v>
      </c>
      <c r="D38" s="16">
        <v>15</v>
      </c>
      <c r="E38" s="16">
        <v>262</v>
      </c>
      <c r="F38" s="16">
        <v>195</v>
      </c>
    </row>
    <row r="39" spans="1:6" ht="14.25" customHeight="1" x14ac:dyDescent="0.3">
      <c r="A39" t="str">
        <f t="shared" si="0"/>
        <v>43951Санкт-Петербург Север</v>
      </c>
      <c r="B39" s="15">
        <v>43951</v>
      </c>
      <c r="C39" s="16" t="s">
        <v>15</v>
      </c>
      <c r="D39" s="16">
        <v>125</v>
      </c>
      <c r="E39" s="16">
        <v>22368</v>
      </c>
      <c r="F39" s="16">
        <v>20625</v>
      </c>
    </row>
    <row r="40" spans="1:6" ht="14.25" customHeight="1" x14ac:dyDescent="0.3">
      <c r="A40" t="str">
        <f t="shared" si="0"/>
        <v>43951Санкт-Петербург Юг</v>
      </c>
      <c r="B40" s="15">
        <v>43951</v>
      </c>
      <c r="C40" s="16" t="s">
        <v>14</v>
      </c>
      <c r="D40" s="16">
        <v>129</v>
      </c>
      <c r="E40" s="16">
        <v>18042</v>
      </c>
      <c r="F40" s="16">
        <v>16631</v>
      </c>
    </row>
    <row r="41" spans="1:6" ht="14.25" customHeight="1" x14ac:dyDescent="0.3">
      <c r="A41" t="str">
        <f t="shared" si="0"/>
        <v>43951Тольятти</v>
      </c>
      <c r="B41" s="15">
        <v>43951</v>
      </c>
      <c r="C41" s="16" t="s">
        <v>12</v>
      </c>
      <c r="D41" s="16">
        <v>10</v>
      </c>
      <c r="E41" s="16">
        <v>448</v>
      </c>
      <c r="F41" s="16">
        <v>376</v>
      </c>
    </row>
    <row r="42" spans="1:6" ht="14.25" customHeight="1" x14ac:dyDescent="0.3">
      <c r="A42" t="str">
        <f t="shared" si="0"/>
        <v>43952Волгоград</v>
      </c>
      <c r="B42" s="15">
        <v>43952</v>
      </c>
      <c r="C42" s="16" t="s">
        <v>16</v>
      </c>
      <c r="D42" s="16">
        <v>36</v>
      </c>
      <c r="E42" s="16">
        <v>5457</v>
      </c>
      <c r="F42" s="16">
        <v>4916</v>
      </c>
    </row>
    <row r="43" spans="1:6" ht="14.25" customHeight="1" x14ac:dyDescent="0.3">
      <c r="A43" t="str">
        <f t="shared" si="0"/>
        <v>43952Екатеринбург</v>
      </c>
      <c r="B43" s="15">
        <v>43952</v>
      </c>
      <c r="C43" s="16" t="s">
        <v>11</v>
      </c>
      <c r="D43" s="16">
        <v>31</v>
      </c>
      <c r="E43" s="16">
        <v>6118</v>
      </c>
      <c r="F43" s="16">
        <v>5564</v>
      </c>
    </row>
    <row r="44" spans="1:6" ht="14.25" customHeight="1" x14ac:dyDescent="0.3">
      <c r="A44" t="str">
        <f t="shared" si="0"/>
        <v>43952Казань</v>
      </c>
      <c r="B44" s="15">
        <v>43952</v>
      </c>
      <c r="C44" s="16" t="s">
        <v>17</v>
      </c>
      <c r="D44" s="16">
        <v>20</v>
      </c>
      <c r="E44" s="16">
        <v>2468</v>
      </c>
      <c r="F44" s="16">
        <v>2221</v>
      </c>
    </row>
    <row r="45" spans="1:6" ht="14.25" customHeight="1" x14ac:dyDescent="0.3">
      <c r="A45" t="str">
        <f t="shared" si="0"/>
        <v>43952Кемерово</v>
      </c>
      <c r="B45" s="15">
        <v>43952</v>
      </c>
      <c r="C45" s="16" t="s">
        <v>10</v>
      </c>
      <c r="D45" s="16">
        <v>18</v>
      </c>
      <c r="E45" s="16">
        <v>1826</v>
      </c>
      <c r="F45" s="16">
        <v>1633</v>
      </c>
    </row>
    <row r="46" spans="1:6" ht="14.25" customHeight="1" x14ac:dyDescent="0.3">
      <c r="A46" t="str">
        <f t="shared" si="0"/>
        <v>43952Краснодар</v>
      </c>
      <c r="B46" s="15">
        <v>43952</v>
      </c>
      <c r="C46" s="16" t="s">
        <v>20</v>
      </c>
      <c r="D46" s="16">
        <v>19</v>
      </c>
      <c r="E46" s="16">
        <v>1987</v>
      </c>
      <c r="F46" s="16">
        <v>1791</v>
      </c>
    </row>
    <row r="47" spans="1:6" ht="14.25" customHeight="1" x14ac:dyDescent="0.3">
      <c r="A47" t="str">
        <f t="shared" si="0"/>
        <v>43952Москва Восток</v>
      </c>
      <c r="B47" s="15">
        <v>43952</v>
      </c>
      <c r="C47" s="16" t="s">
        <v>22</v>
      </c>
      <c r="D47" s="16">
        <v>54</v>
      </c>
      <c r="E47" s="16">
        <v>14205</v>
      </c>
      <c r="F47" s="16">
        <v>13026</v>
      </c>
    </row>
    <row r="48" spans="1:6" ht="14.25" customHeight="1" x14ac:dyDescent="0.3">
      <c r="A48" t="str">
        <f t="shared" si="0"/>
        <v>43952Москва Запад</v>
      </c>
      <c r="B48" s="15">
        <v>43952</v>
      </c>
      <c r="C48" s="16" t="s">
        <v>21</v>
      </c>
      <c r="D48" s="16">
        <v>59</v>
      </c>
      <c r="E48" s="16">
        <v>15222</v>
      </c>
      <c r="F48" s="16">
        <v>13873</v>
      </c>
    </row>
    <row r="49" spans="1:6" ht="14.25" customHeight="1" x14ac:dyDescent="0.3">
      <c r="A49" t="str">
        <f t="shared" si="0"/>
        <v>43952Нижний Новгород</v>
      </c>
      <c r="B49" s="15">
        <v>43952</v>
      </c>
      <c r="C49" s="16" t="s">
        <v>13</v>
      </c>
      <c r="D49" s="16">
        <v>19</v>
      </c>
      <c r="E49" s="16">
        <v>1497</v>
      </c>
      <c r="F49" s="16">
        <v>1291</v>
      </c>
    </row>
    <row r="50" spans="1:6" ht="14.25" customHeight="1" x14ac:dyDescent="0.3">
      <c r="A50" t="str">
        <f t="shared" si="0"/>
        <v>43952Новосибирск</v>
      </c>
      <c r="B50" s="15">
        <v>43952</v>
      </c>
      <c r="C50" s="16" t="s">
        <v>23</v>
      </c>
      <c r="D50" s="16">
        <v>15</v>
      </c>
      <c r="E50" s="16">
        <v>721</v>
      </c>
      <c r="F50" s="16">
        <v>625</v>
      </c>
    </row>
    <row r="51" spans="1:6" ht="14.25" customHeight="1" x14ac:dyDescent="0.3">
      <c r="A51" t="str">
        <f t="shared" si="0"/>
        <v>43952Пермь</v>
      </c>
      <c r="B51" s="15">
        <v>43952</v>
      </c>
      <c r="C51" s="16" t="s">
        <v>18</v>
      </c>
      <c r="D51" s="16">
        <v>15</v>
      </c>
      <c r="E51" s="16">
        <v>996</v>
      </c>
      <c r="F51" s="16">
        <v>888</v>
      </c>
    </row>
    <row r="52" spans="1:6" ht="14.25" customHeight="1" x14ac:dyDescent="0.3">
      <c r="A52" t="str">
        <f t="shared" si="0"/>
        <v>43952Ростов-на-Дону</v>
      </c>
      <c r="B52" s="15">
        <v>43952</v>
      </c>
      <c r="C52" s="16" t="s">
        <v>19</v>
      </c>
      <c r="D52" s="16">
        <v>15</v>
      </c>
      <c r="E52" s="16">
        <v>294</v>
      </c>
      <c r="F52" s="16">
        <v>225</v>
      </c>
    </row>
    <row r="53" spans="1:6" ht="14.25" customHeight="1" x14ac:dyDescent="0.3">
      <c r="A53" t="str">
        <f t="shared" si="0"/>
        <v>43952Санкт-Петербург Север</v>
      </c>
      <c r="B53" s="15">
        <v>43952</v>
      </c>
      <c r="C53" s="16" t="s">
        <v>15</v>
      </c>
      <c r="D53" s="16">
        <v>125</v>
      </c>
      <c r="E53" s="16">
        <v>20602</v>
      </c>
      <c r="F53" s="16">
        <v>18845</v>
      </c>
    </row>
    <row r="54" spans="1:6" ht="14.25" customHeight="1" x14ac:dyDescent="0.3">
      <c r="A54" t="str">
        <f t="shared" si="0"/>
        <v>43952Санкт-Петербург Юг</v>
      </c>
      <c r="B54" s="15">
        <v>43952</v>
      </c>
      <c r="C54" s="16" t="s">
        <v>14</v>
      </c>
      <c r="D54" s="16">
        <v>129</v>
      </c>
      <c r="E54" s="16">
        <v>17002</v>
      </c>
      <c r="F54" s="16">
        <v>15570</v>
      </c>
    </row>
    <row r="55" spans="1:6" ht="14.25" customHeight="1" x14ac:dyDescent="0.3">
      <c r="A55" t="str">
        <f t="shared" si="0"/>
        <v>43952Тольятти</v>
      </c>
      <c r="B55" s="15">
        <v>43952</v>
      </c>
      <c r="C55" s="16" t="s">
        <v>12</v>
      </c>
      <c r="D55" s="16">
        <v>10</v>
      </c>
      <c r="E55" s="16">
        <v>554</v>
      </c>
      <c r="F55" s="16">
        <v>472</v>
      </c>
    </row>
    <row r="56" spans="1:6" ht="14.25" customHeight="1" x14ac:dyDescent="0.3">
      <c r="A56" t="str">
        <f t="shared" si="0"/>
        <v>43953Волгоград</v>
      </c>
      <c r="B56" s="15">
        <v>43953</v>
      </c>
      <c r="C56" s="16" t="s">
        <v>16</v>
      </c>
      <c r="D56" s="16">
        <v>36</v>
      </c>
      <c r="E56" s="16">
        <v>3442</v>
      </c>
      <c r="F56" s="16">
        <v>3147</v>
      </c>
    </row>
    <row r="57" spans="1:6" ht="14.25" customHeight="1" x14ac:dyDescent="0.3">
      <c r="A57" t="str">
        <f t="shared" si="0"/>
        <v>43953Екатеринбург</v>
      </c>
      <c r="B57" s="15">
        <v>43953</v>
      </c>
      <c r="C57" s="16" t="s">
        <v>11</v>
      </c>
      <c r="D57" s="16">
        <v>31</v>
      </c>
      <c r="E57" s="16">
        <v>4157</v>
      </c>
      <c r="F57" s="16">
        <v>3823</v>
      </c>
    </row>
    <row r="58" spans="1:6" ht="14.25" customHeight="1" x14ac:dyDescent="0.3">
      <c r="A58" t="str">
        <f t="shared" si="0"/>
        <v>43953Казань</v>
      </c>
      <c r="B58" s="15">
        <v>43953</v>
      </c>
      <c r="C58" s="16" t="s">
        <v>17</v>
      </c>
      <c r="D58" s="16">
        <v>20</v>
      </c>
      <c r="E58" s="16">
        <v>1613</v>
      </c>
      <c r="F58" s="16">
        <v>1457</v>
      </c>
    </row>
    <row r="59" spans="1:6" ht="14.25" customHeight="1" x14ac:dyDescent="0.3">
      <c r="A59" t="str">
        <f t="shared" si="0"/>
        <v>43953Кемерово</v>
      </c>
      <c r="B59" s="15">
        <v>43953</v>
      </c>
      <c r="C59" s="16" t="s">
        <v>10</v>
      </c>
      <c r="D59" s="16">
        <v>18</v>
      </c>
      <c r="E59" s="16">
        <v>1708</v>
      </c>
      <c r="F59" s="16">
        <v>1534</v>
      </c>
    </row>
    <row r="60" spans="1:6" ht="14.25" customHeight="1" x14ac:dyDescent="0.3">
      <c r="A60" t="str">
        <f t="shared" si="0"/>
        <v>43953Краснодар</v>
      </c>
      <c r="B60" s="15">
        <v>43953</v>
      </c>
      <c r="C60" s="16" t="s">
        <v>20</v>
      </c>
      <c r="D60" s="16">
        <v>19</v>
      </c>
      <c r="E60" s="16">
        <v>1206</v>
      </c>
      <c r="F60" s="16">
        <v>1080</v>
      </c>
    </row>
    <row r="61" spans="1:6" ht="14.25" customHeight="1" x14ac:dyDescent="0.3">
      <c r="A61" t="str">
        <f t="shared" si="0"/>
        <v>43953Москва Восток</v>
      </c>
      <c r="B61" s="15">
        <v>43953</v>
      </c>
      <c r="C61" s="16" t="s">
        <v>22</v>
      </c>
      <c r="D61" s="16">
        <v>54</v>
      </c>
      <c r="E61" s="16">
        <v>11622</v>
      </c>
      <c r="F61" s="16">
        <v>10754</v>
      </c>
    </row>
    <row r="62" spans="1:6" ht="14.25" customHeight="1" x14ac:dyDescent="0.3">
      <c r="A62" t="str">
        <f t="shared" si="0"/>
        <v>43953Москва Запад</v>
      </c>
      <c r="B62" s="15">
        <v>43953</v>
      </c>
      <c r="C62" s="16" t="s">
        <v>21</v>
      </c>
      <c r="D62" s="16">
        <v>59</v>
      </c>
      <c r="E62" s="16">
        <v>12429</v>
      </c>
      <c r="F62" s="16">
        <v>11477</v>
      </c>
    </row>
    <row r="63" spans="1:6" ht="14.25" customHeight="1" x14ac:dyDescent="0.3">
      <c r="A63" t="str">
        <f t="shared" si="0"/>
        <v>43953Нижний Новгород</v>
      </c>
      <c r="B63" s="15">
        <v>43953</v>
      </c>
      <c r="C63" s="16" t="s">
        <v>13</v>
      </c>
      <c r="D63" s="16">
        <v>19</v>
      </c>
      <c r="E63" s="16">
        <v>1217</v>
      </c>
      <c r="F63" s="16">
        <v>1048</v>
      </c>
    </row>
    <row r="64" spans="1:6" ht="14.25" customHeight="1" x14ac:dyDescent="0.3">
      <c r="A64" t="str">
        <f t="shared" si="0"/>
        <v>43953Новосибирск</v>
      </c>
      <c r="B64" s="15">
        <v>43953</v>
      </c>
      <c r="C64" s="16" t="s">
        <v>23</v>
      </c>
      <c r="D64" s="16">
        <v>15</v>
      </c>
      <c r="E64" s="16">
        <v>567</v>
      </c>
      <c r="F64" s="16">
        <v>493</v>
      </c>
    </row>
    <row r="65" spans="1:6" ht="14.25" customHeight="1" x14ac:dyDescent="0.3">
      <c r="A65" t="str">
        <f t="shared" si="0"/>
        <v>43953Пермь</v>
      </c>
      <c r="B65" s="15">
        <v>43953</v>
      </c>
      <c r="C65" s="16" t="s">
        <v>18</v>
      </c>
      <c r="D65" s="16">
        <v>15</v>
      </c>
      <c r="E65" s="16">
        <v>751</v>
      </c>
      <c r="F65" s="16">
        <v>651</v>
      </c>
    </row>
    <row r="66" spans="1:6" ht="14.25" customHeight="1" x14ac:dyDescent="0.3">
      <c r="A66" t="str">
        <f t="shared" ref="A66:A129" si="1">CONCATENATE(B66,C66)</f>
        <v>43953Ростов-на-Дону</v>
      </c>
      <c r="B66" s="15">
        <v>43953</v>
      </c>
      <c r="C66" s="16" t="s">
        <v>19</v>
      </c>
      <c r="D66" s="16">
        <v>15</v>
      </c>
      <c r="E66" s="16">
        <v>274</v>
      </c>
      <c r="F66" s="16">
        <v>203</v>
      </c>
    </row>
    <row r="67" spans="1:6" ht="14.25" customHeight="1" x14ac:dyDescent="0.3">
      <c r="A67" t="str">
        <f t="shared" si="1"/>
        <v>43953Санкт-Петербург Север</v>
      </c>
      <c r="B67" s="15">
        <v>43953</v>
      </c>
      <c r="C67" s="16" t="s">
        <v>15</v>
      </c>
      <c r="D67" s="16">
        <v>125</v>
      </c>
      <c r="E67" s="16">
        <v>16932</v>
      </c>
      <c r="F67" s="16">
        <v>15601</v>
      </c>
    </row>
    <row r="68" spans="1:6" ht="14.25" customHeight="1" x14ac:dyDescent="0.3">
      <c r="A68" t="str">
        <f t="shared" si="1"/>
        <v>43953Санкт-Петербург Юг</v>
      </c>
      <c r="B68" s="15">
        <v>43953</v>
      </c>
      <c r="C68" s="16" t="s">
        <v>14</v>
      </c>
      <c r="D68" s="16">
        <v>129</v>
      </c>
      <c r="E68" s="16">
        <v>14009</v>
      </c>
      <c r="F68" s="16">
        <v>12920</v>
      </c>
    </row>
    <row r="69" spans="1:6" ht="14.25" customHeight="1" x14ac:dyDescent="0.3">
      <c r="A69" t="str">
        <f t="shared" si="1"/>
        <v>43953Тольятти</v>
      </c>
      <c r="B69" s="15">
        <v>43953</v>
      </c>
      <c r="C69" s="16" t="s">
        <v>12</v>
      </c>
      <c r="D69" s="16">
        <v>10</v>
      </c>
      <c r="E69" s="16">
        <v>416</v>
      </c>
      <c r="F69" s="16">
        <v>341</v>
      </c>
    </row>
    <row r="70" spans="1:6" ht="14.25" customHeight="1" x14ac:dyDescent="0.3">
      <c r="A70" t="str">
        <f t="shared" si="1"/>
        <v>43954Волгоград</v>
      </c>
      <c r="B70" s="15">
        <v>43954</v>
      </c>
      <c r="C70" s="16" t="s">
        <v>16</v>
      </c>
      <c r="D70" s="16">
        <v>36</v>
      </c>
      <c r="E70" s="16">
        <v>4751</v>
      </c>
      <c r="F70" s="16">
        <v>4370</v>
      </c>
    </row>
    <row r="71" spans="1:6" ht="14.25" customHeight="1" x14ac:dyDescent="0.3">
      <c r="A71" t="str">
        <f t="shared" si="1"/>
        <v>43954Екатеринбург</v>
      </c>
      <c r="B71" s="15">
        <v>43954</v>
      </c>
      <c r="C71" s="16" t="s">
        <v>11</v>
      </c>
      <c r="D71" s="16">
        <v>31</v>
      </c>
      <c r="E71" s="16">
        <v>5155</v>
      </c>
      <c r="F71" s="16">
        <v>4762</v>
      </c>
    </row>
    <row r="72" spans="1:6" ht="14.25" customHeight="1" x14ac:dyDescent="0.3">
      <c r="A72" t="str">
        <f t="shared" si="1"/>
        <v>43954Казань</v>
      </c>
      <c r="B72" s="15">
        <v>43954</v>
      </c>
      <c r="C72" s="16" t="s">
        <v>17</v>
      </c>
      <c r="D72" s="16">
        <v>20</v>
      </c>
      <c r="E72" s="16">
        <v>1716</v>
      </c>
      <c r="F72" s="16">
        <v>1561</v>
      </c>
    </row>
    <row r="73" spans="1:6" ht="14.25" customHeight="1" x14ac:dyDescent="0.3">
      <c r="A73" t="str">
        <f t="shared" si="1"/>
        <v>43954Кемерово</v>
      </c>
      <c r="B73" s="15">
        <v>43954</v>
      </c>
      <c r="C73" s="16" t="s">
        <v>10</v>
      </c>
      <c r="D73" s="16">
        <v>20</v>
      </c>
      <c r="E73" s="16">
        <v>1520</v>
      </c>
      <c r="F73" s="16">
        <v>1373</v>
      </c>
    </row>
    <row r="74" spans="1:6" ht="14.25" customHeight="1" x14ac:dyDescent="0.3">
      <c r="A74" t="str">
        <f t="shared" si="1"/>
        <v>43954Краснодар</v>
      </c>
      <c r="B74" s="15">
        <v>43954</v>
      </c>
      <c r="C74" s="16" t="s">
        <v>20</v>
      </c>
      <c r="D74" s="16">
        <v>19</v>
      </c>
      <c r="E74" s="16">
        <v>1314</v>
      </c>
      <c r="F74" s="16">
        <v>1192</v>
      </c>
    </row>
    <row r="75" spans="1:6" ht="14.25" customHeight="1" x14ac:dyDescent="0.3">
      <c r="A75" t="str">
        <f t="shared" si="1"/>
        <v>43954Москва Восток</v>
      </c>
      <c r="B75" s="15">
        <v>43954</v>
      </c>
      <c r="C75" s="16" t="s">
        <v>22</v>
      </c>
      <c r="D75" s="16">
        <v>54</v>
      </c>
      <c r="E75" s="16">
        <v>14823</v>
      </c>
      <c r="F75" s="16">
        <v>13751</v>
      </c>
    </row>
    <row r="76" spans="1:6" ht="14.25" customHeight="1" x14ac:dyDescent="0.3">
      <c r="A76" t="str">
        <f t="shared" si="1"/>
        <v>43954Москва Запад</v>
      </c>
      <c r="B76" s="15">
        <v>43954</v>
      </c>
      <c r="C76" s="16" t="s">
        <v>21</v>
      </c>
      <c r="D76" s="16">
        <v>59</v>
      </c>
      <c r="E76" s="16">
        <v>15277</v>
      </c>
      <c r="F76" s="16">
        <v>14163</v>
      </c>
    </row>
    <row r="77" spans="1:6" ht="14.25" customHeight="1" x14ac:dyDescent="0.3">
      <c r="A77" t="str">
        <f t="shared" si="1"/>
        <v>43954Нижний Новгород</v>
      </c>
      <c r="B77" s="15">
        <v>43954</v>
      </c>
      <c r="C77" s="16" t="s">
        <v>13</v>
      </c>
      <c r="D77" s="16">
        <v>19</v>
      </c>
      <c r="E77" s="16">
        <v>1402</v>
      </c>
      <c r="F77" s="16">
        <v>1234</v>
      </c>
    </row>
    <row r="78" spans="1:6" ht="14.25" customHeight="1" x14ac:dyDescent="0.3">
      <c r="A78" t="str">
        <f t="shared" si="1"/>
        <v>43954Новосибирск</v>
      </c>
      <c r="B78" s="15">
        <v>43954</v>
      </c>
      <c r="C78" s="16" t="s">
        <v>23</v>
      </c>
      <c r="D78" s="16">
        <v>15</v>
      </c>
      <c r="E78" s="16">
        <v>585</v>
      </c>
      <c r="F78" s="16">
        <v>502</v>
      </c>
    </row>
    <row r="79" spans="1:6" ht="14.25" customHeight="1" x14ac:dyDescent="0.3">
      <c r="A79" t="str">
        <f t="shared" si="1"/>
        <v>43954Пермь</v>
      </c>
      <c r="B79" s="15">
        <v>43954</v>
      </c>
      <c r="C79" s="16" t="s">
        <v>18</v>
      </c>
      <c r="D79" s="16">
        <v>15</v>
      </c>
      <c r="E79" s="16">
        <v>784</v>
      </c>
      <c r="F79" s="16">
        <v>696</v>
      </c>
    </row>
    <row r="80" spans="1:6" ht="14.25" customHeight="1" x14ac:dyDescent="0.3">
      <c r="A80" t="str">
        <f t="shared" si="1"/>
        <v>43954Ростов-на-Дону</v>
      </c>
      <c r="B80" s="15">
        <v>43954</v>
      </c>
      <c r="C80" s="16" t="s">
        <v>19</v>
      </c>
      <c r="D80" s="16">
        <v>15</v>
      </c>
      <c r="E80" s="16">
        <v>455</v>
      </c>
      <c r="F80" s="16">
        <v>384</v>
      </c>
    </row>
    <row r="81" spans="1:6" ht="14.25" customHeight="1" x14ac:dyDescent="0.3">
      <c r="A81" t="str">
        <f t="shared" si="1"/>
        <v>43954Санкт-Петербург Север</v>
      </c>
      <c r="B81" s="15">
        <v>43954</v>
      </c>
      <c r="C81" s="16" t="s">
        <v>15</v>
      </c>
      <c r="D81" s="16">
        <v>125</v>
      </c>
      <c r="E81" s="16">
        <v>18861</v>
      </c>
      <c r="F81" s="16">
        <v>17420</v>
      </c>
    </row>
    <row r="82" spans="1:6" ht="14.25" customHeight="1" x14ac:dyDescent="0.3">
      <c r="A82" t="str">
        <f t="shared" si="1"/>
        <v>43954Санкт-Петербург Юг</v>
      </c>
      <c r="B82" s="15">
        <v>43954</v>
      </c>
      <c r="C82" s="16" t="s">
        <v>14</v>
      </c>
      <c r="D82" s="16">
        <v>129</v>
      </c>
      <c r="E82" s="16">
        <v>15778</v>
      </c>
      <c r="F82" s="16">
        <v>14624</v>
      </c>
    </row>
    <row r="83" spans="1:6" ht="14.25" customHeight="1" x14ac:dyDescent="0.3">
      <c r="A83" t="str">
        <f t="shared" si="1"/>
        <v>43954Тольятти</v>
      </c>
      <c r="B83" s="15">
        <v>43954</v>
      </c>
      <c r="C83" s="16" t="s">
        <v>12</v>
      </c>
      <c r="D83" s="16">
        <v>10</v>
      </c>
      <c r="E83" s="16">
        <v>402</v>
      </c>
      <c r="F83" s="16">
        <v>333</v>
      </c>
    </row>
    <row r="84" spans="1:6" ht="14.25" customHeight="1" x14ac:dyDescent="0.3">
      <c r="A84" t="str">
        <f t="shared" si="1"/>
        <v>43955Волгоград</v>
      </c>
      <c r="B84" s="15">
        <v>43955</v>
      </c>
      <c r="C84" s="16" t="s">
        <v>16</v>
      </c>
      <c r="D84" s="16">
        <v>36</v>
      </c>
      <c r="E84" s="16">
        <v>4508</v>
      </c>
      <c r="F84" s="16">
        <v>4149</v>
      </c>
    </row>
    <row r="85" spans="1:6" ht="14.25" customHeight="1" x14ac:dyDescent="0.3">
      <c r="A85" t="str">
        <f t="shared" si="1"/>
        <v>43955Екатеринбург</v>
      </c>
      <c r="B85" s="15">
        <v>43955</v>
      </c>
      <c r="C85" s="16" t="s">
        <v>11</v>
      </c>
      <c r="D85" s="16">
        <v>31</v>
      </c>
      <c r="E85" s="16">
        <v>4968</v>
      </c>
      <c r="F85" s="16">
        <v>4596</v>
      </c>
    </row>
    <row r="86" spans="1:6" ht="14.25" customHeight="1" x14ac:dyDescent="0.3">
      <c r="A86" t="str">
        <f t="shared" si="1"/>
        <v>43955Казань</v>
      </c>
      <c r="B86" s="15">
        <v>43955</v>
      </c>
      <c r="C86" s="16" t="s">
        <v>17</v>
      </c>
      <c r="D86" s="16">
        <v>20</v>
      </c>
      <c r="E86" s="16">
        <v>1804</v>
      </c>
      <c r="F86" s="16">
        <v>1638</v>
      </c>
    </row>
    <row r="87" spans="1:6" ht="14.25" customHeight="1" x14ac:dyDescent="0.3">
      <c r="A87" t="str">
        <f t="shared" si="1"/>
        <v>43955Кемерово</v>
      </c>
      <c r="B87" s="15">
        <v>43955</v>
      </c>
      <c r="C87" s="16" t="s">
        <v>10</v>
      </c>
      <c r="D87" s="16">
        <v>20</v>
      </c>
      <c r="E87" s="16">
        <v>1519</v>
      </c>
      <c r="F87" s="16">
        <v>1372</v>
      </c>
    </row>
    <row r="88" spans="1:6" ht="14.25" customHeight="1" x14ac:dyDescent="0.3">
      <c r="A88" t="str">
        <f t="shared" si="1"/>
        <v>43955Краснодар</v>
      </c>
      <c r="B88" s="15">
        <v>43955</v>
      </c>
      <c r="C88" s="16" t="s">
        <v>20</v>
      </c>
      <c r="D88" s="16">
        <v>19</v>
      </c>
      <c r="E88" s="16">
        <v>1479</v>
      </c>
      <c r="F88" s="16">
        <v>1346</v>
      </c>
    </row>
    <row r="89" spans="1:6" ht="14.25" customHeight="1" x14ac:dyDescent="0.3">
      <c r="A89" t="str">
        <f t="shared" si="1"/>
        <v>43955Москва Восток</v>
      </c>
      <c r="B89" s="15">
        <v>43955</v>
      </c>
      <c r="C89" s="16" t="s">
        <v>22</v>
      </c>
      <c r="D89" s="16">
        <v>54</v>
      </c>
      <c r="E89" s="16">
        <v>13606</v>
      </c>
      <c r="F89" s="16">
        <v>12697</v>
      </c>
    </row>
    <row r="90" spans="1:6" ht="14.25" customHeight="1" x14ac:dyDescent="0.3">
      <c r="A90" t="str">
        <f t="shared" si="1"/>
        <v>43955Москва Запад</v>
      </c>
      <c r="B90" s="15">
        <v>43955</v>
      </c>
      <c r="C90" s="16" t="s">
        <v>21</v>
      </c>
      <c r="D90" s="16">
        <v>59</v>
      </c>
      <c r="E90" s="16">
        <v>14423</v>
      </c>
      <c r="F90" s="16">
        <v>13432</v>
      </c>
    </row>
    <row r="91" spans="1:6" ht="14.25" customHeight="1" x14ac:dyDescent="0.3">
      <c r="A91" t="str">
        <f t="shared" si="1"/>
        <v>43955Нижний Новгород</v>
      </c>
      <c r="B91" s="15">
        <v>43955</v>
      </c>
      <c r="C91" s="16" t="s">
        <v>13</v>
      </c>
      <c r="D91" s="16">
        <v>19</v>
      </c>
      <c r="E91" s="16">
        <v>1582</v>
      </c>
      <c r="F91" s="16">
        <v>1403</v>
      </c>
    </row>
    <row r="92" spans="1:6" ht="14.25" customHeight="1" x14ac:dyDescent="0.3">
      <c r="A92" t="str">
        <f t="shared" si="1"/>
        <v>43955Новосибирск</v>
      </c>
      <c r="B92" s="15">
        <v>43955</v>
      </c>
      <c r="C92" s="16" t="s">
        <v>23</v>
      </c>
      <c r="D92" s="16">
        <v>15</v>
      </c>
      <c r="E92" s="16">
        <v>622</v>
      </c>
      <c r="F92" s="16">
        <v>538</v>
      </c>
    </row>
    <row r="93" spans="1:6" ht="14.25" customHeight="1" x14ac:dyDescent="0.3">
      <c r="A93" t="str">
        <f t="shared" si="1"/>
        <v>43955Пермь</v>
      </c>
      <c r="B93" s="15">
        <v>43955</v>
      </c>
      <c r="C93" s="16" t="s">
        <v>18</v>
      </c>
      <c r="D93" s="16">
        <v>15</v>
      </c>
      <c r="E93" s="16">
        <v>750</v>
      </c>
      <c r="F93" s="16">
        <v>647</v>
      </c>
    </row>
    <row r="94" spans="1:6" ht="14.25" customHeight="1" x14ac:dyDescent="0.3">
      <c r="A94" t="str">
        <f t="shared" si="1"/>
        <v>43955Ростов-на-Дону</v>
      </c>
      <c r="B94" s="15">
        <v>43955</v>
      </c>
      <c r="C94" s="16" t="s">
        <v>19</v>
      </c>
      <c r="D94" s="16">
        <v>15</v>
      </c>
      <c r="E94" s="16">
        <v>390</v>
      </c>
      <c r="F94" s="16">
        <v>315</v>
      </c>
    </row>
    <row r="95" spans="1:6" ht="14.25" customHeight="1" x14ac:dyDescent="0.3">
      <c r="A95" t="str">
        <f t="shared" si="1"/>
        <v>43955Санкт-Петербург Север</v>
      </c>
      <c r="B95" s="15">
        <v>43955</v>
      </c>
      <c r="C95" s="16" t="s">
        <v>15</v>
      </c>
      <c r="D95" s="16">
        <v>125</v>
      </c>
      <c r="E95" s="16">
        <v>20495</v>
      </c>
      <c r="F95" s="16">
        <v>18964</v>
      </c>
    </row>
    <row r="96" spans="1:6" ht="14.25" customHeight="1" x14ac:dyDescent="0.3">
      <c r="A96" t="str">
        <f t="shared" si="1"/>
        <v>43955Санкт-Петербург Юг</v>
      </c>
      <c r="B96" s="15">
        <v>43955</v>
      </c>
      <c r="C96" s="16" t="s">
        <v>14</v>
      </c>
      <c r="D96" s="16">
        <v>129</v>
      </c>
      <c r="E96" s="16">
        <v>16525</v>
      </c>
      <c r="F96" s="16">
        <v>15310</v>
      </c>
    </row>
    <row r="97" spans="1:6" ht="14.25" customHeight="1" x14ac:dyDescent="0.3">
      <c r="A97" t="str">
        <f t="shared" si="1"/>
        <v>43955Тольятти</v>
      </c>
      <c r="B97" s="15">
        <v>43955</v>
      </c>
      <c r="C97" s="16" t="s">
        <v>12</v>
      </c>
      <c r="D97" s="16">
        <v>10</v>
      </c>
      <c r="E97" s="16">
        <v>462</v>
      </c>
      <c r="F97" s="16">
        <v>396</v>
      </c>
    </row>
    <row r="98" spans="1:6" ht="14.25" customHeight="1" x14ac:dyDescent="0.3">
      <c r="A98" t="str">
        <f t="shared" si="1"/>
        <v>43956Волгоград</v>
      </c>
      <c r="B98" s="15">
        <v>43956</v>
      </c>
      <c r="C98" s="16" t="s">
        <v>16</v>
      </c>
      <c r="D98" s="16">
        <v>36</v>
      </c>
      <c r="E98" s="16">
        <v>4575</v>
      </c>
      <c r="F98" s="16">
        <v>4206</v>
      </c>
    </row>
    <row r="99" spans="1:6" ht="14.25" customHeight="1" x14ac:dyDescent="0.3">
      <c r="A99" t="str">
        <f t="shared" si="1"/>
        <v>43956Екатеринбург</v>
      </c>
      <c r="B99" s="15">
        <v>43956</v>
      </c>
      <c r="C99" s="16" t="s">
        <v>11</v>
      </c>
      <c r="D99" s="16">
        <v>31</v>
      </c>
      <c r="E99" s="16">
        <v>5188</v>
      </c>
      <c r="F99" s="16">
        <v>4800</v>
      </c>
    </row>
    <row r="100" spans="1:6" ht="14.25" customHeight="1" x14ac:dyDescent="0.3">
      <c r="A100" t="str">
        <f t="shared" si="1"/>
        <v>43956Казань</v>
      </c>
      <c r="B100" s="15">
        <v>43956</v>
      </c>
      <c r="C100" s="16" t="s">
        <v>17</v>
      </c>
      <c r="D100" s="16">
        <v>20</v>
      </c>
      <c r="E100" s="16">
        <v>1757</v>
      </c>
      <c r="F100" s="16">
        <v>1596</v>
      </c>
    </row>
    <row r="101" spans="1:6" ht="14.25" customHeight="1" x14ac:dyDescent="0.3">
      <c r="A101" t="str">
        <f t="shared" si="1"/>
        <v>43956Кемерово</v>
      </c>
      <c r="B101" s="15">
        <v>43956</v>
      </c>
      <c r="C101" s="16" t="s">
        <v>10</v>
      </c>
      <c r="D101" s="16">
        <v>20</v>
      </c>
      <c r="E101" s="16">
        <v>1773</v>
      </c>
      <c r="F101" s="16">
        <v>1604</v>
      </c>
    </row>
    <row r="102" spans="1:6" ht="14.25" customHeight="1" x14ac:dyDescent="0.3">
      <c r="A102" t="str">
        <f t="shared" si="1"/>
        <v>43956Краснодар</v>
      </c>
      <c r="B102" s="15">
        <v>43956</v>
      </c>
      <c r="C102" s="16" t="s">
        <v>20</v>
      </c>
      <c r="D102" s="16">
        <v>19</v>
      </c>
      <c r="E102" s="16">
        <v>1622</v>
      </c>
      <c r="F102" s="16">
        <v>1482</v>
      </c>
    </row>
    <row r="103" spans="1:6" ht="14.25" customHeight="1" x14ac:dyDescent="0.3">
      <c r="A103" t="str">
        <f t="shared" si="1"/>
        <v>43956Москва Восток</v>
      </c>
      <c r="B103" s="15">
        <v>43956</v>
      </c>
      <c r="C103" s="16" t="s">
        <v>22</v>
      </c>
      <c r="D103" s="16">
        <v>54</v>
      </c>
      <c r="E103" s="16">
        <v>12775</v>
      </c>
      <c r="F103" s="16">
        <v>11887</v>
      </c>
    </row>
    <row r="104" spans="1:6" ht="14.25" customHeight="1" x14ac:dyDescent="0.3">
      <c r="A104" t="str">
        <f t="shared" si="1"/>
        <v>43956Москва Запад</v>
      </c>
      <c r="B104" s="15">
        <v>43956</v>
      </c>
      <c r="C104" s="16" t="s">
        <v>21</v>
      </c>
      <c r="D104" s="16">
        <v>59</v>
      </c>
      <c r="E104" s="16">
        <v>13469</v>
      </c>
      <c r="F104" s="16">
        <v>12486</v>
      </c>
    </row>
    <row r="105" spans="1:6" ht="14.25" customHeight="1" x14ac:dyDescent="0.3">
      <c r="A105" t="str">
        <f t="shared" si="1"/>
        <v>43956Нижний Новгород</v>
      </c>
      <c r="B105" s="15">
        <v>43956</v>
      </c>
      <c r="C105" s="16" t="s">
        <v>13</v>
      </c>
      <c r="D105" s="16">
        <v>19</v>
      </c>
      <c r="E105" s="16">
        <v>1417</v>
      </c>
      <c r="F105" s="16">
        <v>1245</v>
      </c>
    </row>
    <row r="106" spans="1:6" ht="14.25" customHeight="1" x14ac:dyDescent="0.3">
      <c r="A106" t="str">
        <f t="shared" si="1"/>
        <v>43956Новосибирск</v>
      </c>
      <c r="B106" s="15">
        <v>43956</v>
      </c>
      <c r="C106" s="16" t="s">
        <v>23</v>
      </c>
      <c r="D106" s="16">
        <v>15</v>
      </c>
      <c r="E106" s="16">
        <v>750</v>
      </c>
      <c r="F106" s="16">
        <v>658</v>
      </c>
    </row>
    <row r="107" spans="1:6" ht="14.25" customHeight="1" x14ac:dyDescent="0.3">
      <c r="A107" t="str">
        <f t="shared" si="1"/>
        <v>43956Пермь</v>
      </c>
      <c r="B107" s="15">
        <v>43956</v>
      </c>
      <c r="C107" s="16" t="s">
        <v>18</v>
      </c>
      <c r="D107" s="16">
        <v>15</v>
      </c>
      <c r="E107" s="16">
        <v>922</v>
      </c>
      <c r="F107" s="16">
        <v>823</v>
      </c>
    </row>
    <row r="108" spans="1:6" ht="14.25" customHeight="1" x14ac:dyDescent="0.3">
      <c r="A108" t="str">
        <f t="shared" si="1"/>
        <v>43956Ростов-на-Дону</v>
      </c>
      <c r="B108" s="15">
        <v>43956</v>
      </c>
      <c r="C108" s="16" t="s">
        <v>19</v>
      </c>
      <c r="D108" s="16">
        <v>15</v>
      </c>
      <c r="E108" s="16">
        <v>455</v>
      </c>
      <c r="F108" s="16">
        <v>381</v>
      </c>
    </row>
    <row r="109" spans="1:6" ht="14.25" customHeight="1" x14ac:dyDescent="0.3">
      <c r="A109" t="str">
        <f t="shared" si="1"/>
        <v>43956Санкт-Петербург Север</v>
      </c>
      <c r="B109" s="15">
        <v>43956</v>
      </c>
      <c r="C109" s="16" t="s">
        <v>15</v>
      </c>
      <c r="D109" s="16">
        <v>125</v>
      </c>
      <c r="E109" s="16">
        <v>18944</v>
      </c>
      <c r="F109" s="16">
        <v>17541</v>
      </c>
    </row>
    <row r="110" spans="1:6" ht="14.25" customHeight="1" x14ac:dyDescent="0.3">
      <c r="A110" t="str">
        <f t="shared" si="1"/>
        <v>43956Санкт-Петербург Юг</v>
      </c>
      <c r="B110" s="15">
        <v>43956</v>
      </c>
      <c r="C110" s="16" t="s">
        <v>14</v>
      </c>
      <c r="D110" s="16">
        <v>129</v>
      </c>
      <c r="E110" s="16">
        <v>15665</v>
      </c>
      <c r="F110" s="16">
        <v>14501</v>
      </c>
    </row>
    <row r="111" spans="1:6" ht="14.25" customHeight="1" x14ac:dyDescent="0.3">
      <c r="A111" t="str">
        <f t="shared" si="1"/>
        <v>43956Тольятти</v>
      </c>
      <c r="B111" s="15">
        <v>43956</v>
      </c>
      <c r="C111" s="16" t="s">
        <v>12</v>
      </c>
      <c r="D111" s="16">
        <v>10</v>
      </c>
      <c r="E111" s="16">
        <v>511</v>
      </c>
      <c r="F111" s="16">
        <v>437</v>
      </c>
    </row>
    <row r="112" spans="1:6" ht="14.25" customHeight="1" x14ac:dyDescent="0.3">
      <c r="A112" t="str">
        <f t="shared" si="1"/>
        <v>43957Волгоград</v>
      </c>
      <c r="B112" s="15">
        <v>43957</v>
      </c>
      <c r="C112" s="16" t="s">
        <v>16</v>
      </c>
      <c r="D112" s="16">
        <v>36</v>
      </c>
      <c r="E112" s="16">
        <v>4384</v>
      </c>
      <c r="F112" s="16">
        <v>4025</v>
      </c>
    </row>
    <row r="113" spans="1:6" ht="14.25" customHeight="1" x14ac:dyDescent="0.3">
      <c r="A113" t="str">
        <f t="shared" si="1"/>
        <v>43957Екатеринбург</v>
      </c>
      <c r="B113" s="15">
        <v>43957</v>
      </c>
      <c r="C113" s="16" t="s">
        <v>11</v>
      </c>
      <c r="D113" s="16">
        <v>31</v>
      </c>
      <c r="E113" s="16">
        <v>4709</v>
      </c>
      <c r="F113" s="16">
        <v>4348</v>
      </c>
    </row>
    <row r="114" spans="1:6" ht="14.25" customHeight="1" x14ac:dyDescent="0.3">
      <c r="A114" t="str">
        <f t="shared" si="1"/>
        <v>43957Казань</v>
      </c>
      <c r="B114" s="15">
        <v>43957</v>
      </c>
      <c r="C114" s="16" t="s">
        <v>17</v>
      </c>
      <c r="D114" s="16">
        <v>20</v>
      </c>
      <c r="E114" s="16">
        <v>1747</v>
      </c>
      <c r="F114" s="16">
        <v>1570</v>
      </c>
    </row>
    <row r="115" spans="1:6" ht="14.25" customHeight="1" x14ac:dyDescent="0.3">
      <c r="A115" t="str">
        <f t="shared" si="1"/>
        <v>43957Кемерово</v>
      </c>
      <c r="B115" s="15">
        <v>43957</v>
      </c>
      <c r="C115" s="16" t="s">
        <v>10</v>
      </c>
      <c r="D115" s="16">
        <v>20</v>
      </c>
      <c r="E115" s="16">
        <v>1784</v>
      </c>
      <c r="F115" s="16">
        <v>1632</v>
      </c>
    </row>
    <row r="116" spans="1:6" ht="14.25" customHeight="1" x14ac:dyDescent="0.3">
      <c r="A116" t="str">
        <f t="shared" si="1"/>
        <v>43957Краснодар</v>
      </c>
      <c r="B116" s="15">
        <v>43957</v>
      </c>
      <c r="C116" s="16" t="s">
        <v>20</v>
      </c>
      <c r="D116" s="16">
        <v>19</v>
      </c>
      <c r="E116" s="16">
        <v>1509</v>
      </c>
      <c r="F116" s="16">
        <v>1374</v>
      </c>
    </row>
    <row r="117" spans="1:6" ht="14.25" customHeight="1" x14ac:dyDescent="0.3">
      <c r="A117" t="str">
        <f t="shared" si="1"/>
        <v>43957Москва Восток</v>
      </c>
      <c r="B117" s="15">
        <v>43957</v>
      </c>
      <c r="C117" s="16" t="s">
        <v>22</v>
      </c>
      <c r="D117" s="16">
        <v>54</v>
      </c>
      <c r="E117" s="16">
        <v>13406</v>
      </c>
      <c r="F117" s="16">
        <v>12518</v>
      </c>
    </row>
    <row r="118" spans="1:6" ht="14.25" customHeight="1" x14ac:dyDescent="0.3">
      <c r="A118" t="str">
        <f t="shared" si="1"/>
        <v>43957Москва Запад</v>
      </c>
      <c r="B118" s="15">
        <v>43957</v>
      </c>
      <c r="C118" s="16" t="s">
        <v>21</v>
      </c>
      <c r="D118" s="16">
        <v>59</v>
      </c>
      <c r="E118" s="16">
        <v>14103</v>
      </c>
      <c r="F118" s="16">
        <v>13118</v>
      </c>
    </row>
    <row r="119" spans="1:6" ht="14.25" customHeight="1" x14ac:dyDescent="0.3">
      <c r="A119" t="str">
        <f t="shared" si="1"/>
        <v>43957Нижний Новгород</v>
      </c>
      <c r="B119" s="15">
        <v>43957</v>
      </c>
      <c r="C119" s="16" t="s">
        <v>13</v>
      </c>
      <c r="D119" s="16">
        <v>19</v>
      </c>
      <c r="E119" s="16">
        <v>1499</v>
      </c>
      <c r="F119" s="16">
        <v>1323</v>
      </c>
    </row>
    <row r="120" spans="1:6" ht="14.25" customHeight="1" x14ac:dyDescent="0.3">
      <c r="A120" t="str">
        <f t="shared" si="1"/>
        <v>43957Новосибирск</v>
      </c>
      <c r="B120" s="15">
        <v>43957</v>
      </c>
      <c r="C120" s="16" t="s">
        <v>23</v>
      </c>
      <c r="D120" s="16">
        <v>15</v>
      </c>
      <c r="E120" s="16">
        <v>701</v>
      </c>
      <c r="F120" s="16">
        <v>611</v>
      </c>
    </row>
    <row r="121" spans="1:6" ht="14.25" customHeight="1" x14ac:dyDescent="0.3">
      <c r="A121" t="str">
        <f t="shared" si="1"/>
        <v>43957Пермь</v>
      </c>
      <c r="B121" s="15">
        <v>43957</v>
      </c>
      <c r="C121" s="16" t="s">
        <v>18</v>
      </c>
      <c r="D121" s="16">
        <v>15</v>
      </c>
      <c r="E121" s="16">
        <v>839</v>
      </c>
      <c r="F121" s="16">
        <v>733</v>
      </c>
    </row>
    <row r="122" spans="1:6" ht="14.25" customHeight="1" x14ac:dyDescent="0.3">
      <c r="A122" t="str">
        <f t="shared" si="1"/>
        <v>43957Ростов-на-Дону</v>
      </c>
      <c r="B122" s="15">
        <v>43957</v>
      </c>
      <c r="C122" s="16" t="s">
        <v>19</v>
      </c>
      <c r="D122" s="16">
        <v>15</v>
      </c>
      <c r="E122" s="16">
        <v>467</v>
      </c>
      <c r="F122" s="16">
        <v>389</v>
      </c>
    </row>
    <row r="123" spans="1:6" ht="14.25" customHeight="1" x14ac:dyDescent="0.3">
      <c r="A123" t="str">
        <f t="shared" si="1"/>
        <v>43957Санкт-Петербург Север</v>
      </c>
      <c r="B123" s="15">
        <v>43957</v>
      </c>
      <c r="C123" s="16" t="s">
        <v>15</v>
      </c>
      <c r="D123" s="16">
        <v>125</v>
      </c>
      <c r="E123" s="16">
        <v>20218</v>
      </c>
      <c r="F123" s="16">
        <v>18647</v>
      </c>
    </row>
    <row r="124" spans="1:6" ht="14.25" customHeight="1" x14ac:dyDescent="0.3">
      <c r="A124" t="str">
        <f t="shared" si="1"/>
        <v>43957Санкт-Петербург Юг</v>
      </c>
      <c r="B124" s="15">
        <v>43957</v>
      </c>
      <c r="C124" s="16" t="s">
        <v>14</v>
      </c>
      <c r="D124" s="16">
        <v>129</v>
      </c>
      <c r="E124" s="16">
        <v>16376</v>
      </c>
      <c r="F124" s="16">
        <v>15197</v>
      </c>
    </row>
    <row r="125" spans="1:6" ht="14.25" customHeight="1" x14ac:dyDescent="0.3">
      <c r="A125" t="str">
        <f t="shared" si="1"/>
        <v>43957Тольятти</v>
      </c>
      <c r="B125" s="15">
        <v>43957</v>
      </c>
      <c r="C125" s="16" t="s">
        <v>12</v>
      </c>
      <c r="D125" s="16">
        <v>10</v>
      </c>
      <c r="E125" s="16">
        <v>465</v>
      </c>
      <c r="F125" s="16">
        <v>390</v>
      </c>
    </row>
    <row r="126" spans="1:6" ht="14.25" customHeight="1" x14ac:dyDescent="0.3">
      <c r="A126" t="str">
        <f t="shared" si="1"/>
        <v>43958Волгоград</v>
      </c>
      <c r="B126" s="15">
        <v>43958</v>
      </c>
      <c r="C126" s="16" t="s">
        <v>16</v>
      </c>
      <c r="D126" s="16">
        <v>36</v>
      </c>
      <c r="E126" s="16">
        <v>4826</v>
      </c>
      <c r="F126" s="16">
        <v>4426</v>
      </c>
    </row>
    <row r="127" spans="1:6" ht="14.25" customHeight="1" x14ac:dyDescent="0.3">
      <c r="A127" t="str">
        <f t="shared" si="1"/>
        <v>43958Екатеринбург</v>
      </c>
      <c r="B127" s="15">
        <v>43958</v>
      </c>
      <c r="C127" s="16" t="s">
        <v>11</v>
      </c>
      <c r="D127" s="16">
        <v>31</v>
      </c>
      <c r="E127" s="16">
        <v>4903</v>
      </c>
      <c r="F127" s="16">
        <v>4527</v>
      </c>
    </row>
    <row r="128" spans="1:6" ht="14.25" customHeight="1" x14ac:dyDescent="0.3">
      <c r="A128" t="str">
        <f t="shared" si="1"/>
        <v>43958Казань</v>
      </c>
      <c r="B128" s="15">
        <v>43958</v>
      </c>
      <c r="C128" s="16" t="s">
        <v>17</v>
      </c>
      <c r="D128" s="16">
        <v>21</v>
      </c>
      <c r="E128" s="16">
        <v>1879</v>
      </c>
      <c r="F128" s="16">
        <v>1695</v>
      </c>
    </row>
    <row r="129" spans="1:6" ht="14.25" customHeight="1" x14ac:dyDescent="0.3">
      <c r="A129" t="str">
        <f t="shared" si="1"/>
        <v>43958Кемерово</v>
      </c>
      <c r="B129" s="15">
        <v>43958</v>
      </c>
      <c r="C129" s="16" t="s">
        <v>10</v>
      </c>
      <c r="D129" s="16">
        <v>21</v>
      </c>
      <c r="E129" s="16">
        <v>1542</v>
      </c>
      <c r="F129" s="16">
        <v>1405</v>
      </c>
    </row>
    <row r="130" spans="1:6" ht="14.25" customHeight="1" x14ac:dyDescent="0.3">
      <c r="A130" t="str">
        <f t="shared" ref="A130:A193" si="2">CONCATENATE(B130,C130)</f>
        <v>43958Краснодар</v>
      </c>
      <c r="B130" s="15">
        <v>43958</v>
      </c>
      <c r="C130" s="16" t="s">
        <v>20</v>
      </c>
      <c r="D130" s="16">
        <v>19</v>
      </c>
      <c r="E130" s="16">
        <v>1580</v>
      </c>
      <c r="F130" s="16">
        <v>1435</v>
      </c>
    </row>
    <row r="131" spans="1:6" ht="14.25" customHeight="1" x14ac:dyDescent="0.3">
      <c r="A131" t="str">
        <f t="shared" si="2"/>
        <v>43958Москва Восток</v>
      </c>
      <c r="B131" s="15">
        <v>43958</v>
      </c>
      <c r="C131" s="16" t="s">
        <v>22</v>
      </c>
      <c r="D131" s="16">
        <v>54</v>
      </c>
      <c r="E131" s="16">
        <v>12743</v>
      </c>
      <c r="F131" s="16">
        <v>11858</v>
      </c>
    </row>
    <row r="132" spans="1:6" ht="14.25" customHeight="1" x14ac:dyDescent="0.3">
      <c r="A132" t="str">
        <f t="shared" si="2"/>
        <v>43958Москва Запад</v>
      </c>
      <c r="B132" s="15">
        <v>43958</v>
      </c>
      <c r="C132" s="16" t="s">
        <v>21</v>
      </c>
      <c r="D132" s="16">
        <v>59</v>
      </c>
      <c r="E132" s="16">
        <v>13495</v>
      </c>
      <c r="F132" s="16">
        <v>12517</v>
      </c>
    </row>
    <row r="133" spans="1:6" ht="14.25" customHeight="1" x14ac:dyDescent="0.3">
      <c r="A133" t="str">
        <f t="shared" si="2"/>
        <v>43958Нижний Новгород</v>
      </c>
      <c r="B133" s="15">
        <v>43958</v>
      </c>
      <c r="C133" s="16" t="s">
        <v>13</v>
      </c>
      <c r="D133" s="16">
        <v>19</v>
      </c>
      <c r="E133" s="16">
        <v>1530</v>
      </c>
      <c r="F133" s="16">
        <v>1338</v>
      </c>
    </row>
    <row r="134" spans="1:6" ht="14.25" customHeight="1" x14ac:dyDescent="0.3">
      <c r="A134" t="str">
        <f t="shared" si="2"/>
        <v>43958Новосибирск</v>
      </c>
      <c r="B134" s="15">
        <v>43958</v>
      </c>
      <c r="C134" s="16" t="s">
        <v>23</v>
      </c>
      <c r="D134" s="16">
        <v>15</v>
      </c>
      <c r="E134" s="16">
        <v>676</v>
      </c>
      <c r="F134" s="16">
        <v>591</v>
      </c>
    </row>
    <row r="135" spans="1:6" ht="14.25" customHeight="1" x14ac:dyDescent="0.3">
      <c r="A135" t="str">
        <f t="shared" si="2"/>
        <v>43958Пермь</v>
      </c>
      <c r="B135" s="15">
        <v>43958</v>
      </c>
      <c r="C135" s="16" t="s">
        <v>18</v>
      </c>
      <c r="D135" s="16">
        <v>15</v>
      </c>
      <c r="E135" s="16">
        <v>805</v>
      </c>
      <c r="F135" s="16">
        <v>703</v>
      </c>
    </row>
    <row r="136" spans="1:6" ht="14.25" customHeight="1" x14ac:dyDescent="0.3">
      <c r="A136" t="str">
        <f t="shared" si="2"/>
        <v>43958Ростов-на-Дону</v>
      </c>
      <c r="B136" s="15">
        <v>43958</v>
      </c>
      <c r="C136" s="16" t="s">
        <v>19</v>
      </c>
      <c r="D136" s="16">
        <v>15</v>
      </c>
      <c r="E136" s="16">
        <v>480</v>
      </c>
      <c r="F136" s="16">
        <v>398</v>
      </c>
    </row>
    <row r="137" spans="1:6" ht="14.25" customHeight="1" x14ac:dyDescent="0.3">
      <c r="A137" t="str">
        <f t="shared" si="2"/>
        <v>43958Санкт-Петербург Север</v>
      </c>
      <c r="B137" s="15">
        <v>43958</v>
      </c>
      <c r="C137" s="16" t="s">
        <v>15</v>
      </c>
      <c r="D137" s="16">
        <v>125</v>
      </c>
      <c r="E137" s="16">
        <v>18014</v>
      </c>
      <c r="F137" s="16">
        <v>16675</v>
      </c>
    </row>
    <row r="138" spans="1:6" ht="14.25" customHeight="1" x14ac:dyDescent="0.3">
      <c r="A138" t="str">
        <f t="shared" si="2"/>
        <v>43958Санкт-Петербург Юг</v>
      </c>
      <c r="B138" s="15">
        <v>43958</v>
      </c>
      <c r="C138" s="16" t="s">
        <v>14</v>
      </c>
      <c r="D138" s="16">
        <v>129</v>
      </c>
      <c r="E138" s="16">
        <v>14582</v>
      </c>
      <c r="F138" s="16">
        <v>13512</v>
      </c>
    </row>
    <row r="139" spans="1:6" ht="14.25" customHeight="1" x14ac:dyDescent="0.3">
      <c r="A139" t="str">
        <f t="shared" si="2"/>
        <v>43958Тольятти</v>
      </c>
      <c r="B139" s="15">
        <v>43958</v>
      </c>
      <c r="C139" s="16" t="s">
        <v>12</v>
      </c>
      <c r="D139" s="16">
        <v>10</v>
      </c>
      <c r="E139" s="16">
        <v>563</v>
      </c>
      <c r="F139" s="16">
        <v>486</v>
      </c>
    </row>
    <row r="140" spans="1:6" ht="14.25" customHeight="1" x14ac:dyDescent="0.3">
      <c r="A140" t="str">
        <f t="shared" si="2"/>
        <v>43959Волгоград</v>
      </c>
      <c r="B140" s="15">
        <v>43959</v>
      </c>
      <c r="C140" s="16" t="s">
        <v>16</v>
      </c>
      <c r="D140" s="16">
        <v>36</v>
      </c>
      <c r="E140" s="16">
        <v>4199</v>
      </c>
      <c r="F140" s="16">
        <v>3867</v>
      </c>
    </row>
    <row r="141" spans="1:6" ht="14.25" customHeight="1" x14ac:dyDescent="0.3">
      <c r="A141" t="str">
        <f t="shared" si="2"/>
        <v>43959Екатеринбург</v>
      </c>
      <c r="B141" s="15">
        <v>43959</v>
      </c>
      <c r="C141" s="16" t="s">
        <v>11</v>
      </c>
      <c r="D141" s="16">
        <v>31</v>
      </c>
      <c r="E141" s="16">
        <v>4635</v>
      </c>
      <c r="F141" s="16">
        <v>4266</v>
      </c>
    </row>
    <row r="142" spans="1:6" ht="14.25" customHeight="1" x14ac:dyDescent="0.3">
      <c r="A142" t="str">
        <f t="shared" si="2"/>
        <v>43959Казань</v>
      </c>
      <c r="B142" s="15">
        <v>43959</v>
      </c>
      <c r="C142" s="16" t="s">
        <v>17</v>
      </c>
      <c r="D142" s="16">
        <v>21</v>
      </c>
      <c r="E142" s="16">
        <v>1957</v>
      </c>
      <c r="F142" s="16">
        <v>1755</v>
      </c>
    </row>
    <row r="143" spans="1:6" ht="14.25" customHeight="1" x14ac:dyDescent="0.3">
      <c r="A143" t="str">
        <f t="shared" si="2"/>
        <v>43959Кемерово</v>
      </c>
      <c r="B143" s="15">
        <v>43959</v>
      </c>
      <c r="C143" s="16" t="s">
        <v>10</v>
      </c>
      <c r="D143" s="16">
        <v>21</v>
      </c>
      <c r="E143" s="16">
        <v>1646</v>
      </c>
      <c r="F143" s="16">
        <v>1492</v>
      </c>
    </row>
    <row r="144" spans="1:6" ht="14.25" customHeight="1" x14ac:dyDescent="0.3">
      <c r="A144" t="str">
        <f t="shared" si="2"/>
        <v>43959Краснодар</v>
      </c>
      <c r="B144" s="15">
        <v>43959</v>
      </c>
      <c r="C144" s="16" t="s">
        <v>20</v>
      </c>
      <c r="D144" s="16">
        <v>19</v>
      </c>
      <c r="E144" s="16">
        <v>1520</v>
      </c>
      <c r="F144" s="16">
        <v>1380</v>
      </c>
    </row>
    <row r="145" spans="1:6" ht="14.25" customHeight="1" x14ac:dyDescent="0.3">
      <c r="A145" t="str">
        <f t="shared" si="2"/>
        <v>43959Москва Восток</v>
      </c>
      <c r="B145" s="15">
        <v>43959</v>
      </c>
      <c r="C145" s="16" t="s">
        <v>22</v>
      </c>
      <c r="D145" s="16">
        <v>54</v>
      </c>
      <c r="E145" s="16">
        <v>13563</v>
      </c>
      <c r="F145" s="16">
        <v>12604</v>
      </c>
    </row>
    <row r="146" spans="1:6" ht="14.25" customHeight="1" x14ac:dyDescent="0.3">
      <c r="A146" t="str">
        <f t="shared" si="2"/>
        <v>43959Москва Запад</v>
      </c>
      <c r="B146" s="15">
        <v>43959</v>
      </c>
      <c r="C146" s="16" t="s">
        <v>21</v>
      </c>
      <c r="D146" s="16">
        <v>59</v>
      </c>
      <c r="E146" s="16">
        <v>14098</v>
      </c>
      <c r="F146" s="16">
        <v>13106</v>
      </c>
    </row>
    <row r="147" spans="1:6" ht="14.25" customHeight="1" x14ac:dyDescent="0.3">
      <c r="A147" t="str">
        <f t="shared" si="2"/>
        <v>43959Нижний Новгород</v>
      </c>
      <c r="B147" s="15">
        <v>43959</v>
      </c>
      <c r="C147" s="16" t="s">
        <v>13</v>
      </c>
      <c r="D147" s="16">
        <v>19</v>
      </c>
      <c r="E147" s="16">
        <v>1522</v>
      </c>
      <c r="F147" s="16">
        <v>1340</v>
      </c>
    </row>
    <row r="148" spans="1:6" ht="14.25" customHeight="1" x14ac:dyDescent="0.3">
      <c r="A148" t="str">
        <f t="shared" si="2"/>
        <v>43959Новосибирск</v>
      </c>
      <c r="B148" s="15">
        <v>43959</v>
      </c>
      <c r="C148" s="16" t="s">
        <v>23</v>
      </c>
      <c r="D148" s="16">
        <v>15</v>
      </c>
      <c r="E148" s="16">
        <v>703</v>
      </c>
      <c r="F148" s="16">
        <v>609</v>
      </c>
    </row>
    <row r="149" spans="1:6" ht="14.25" customHeight="1" x14ac:dyDescent="0.3">
      <c r="A149" t="str">
        <f t="shared" si="2"/>
        <v>43959Пермь</v>
      </c>
      <c r="B149" s="15">
        <v>43959</v>
      </c>
      <c r="C149" s="16" t="s">
        <v>18</v>
      </c>
      <c r="D149" s="16">
        <v>15</v>
      </c>
      <c r="E149" s="16">
        <v>879</v>
      </c>
      <c r="F149" s="16">
        <v>768</v>
      </c>
    </row>
    <row r="150" spans="1:6" ht="14.25" customHeight="1" x14ac:dyDescent="0.3">
      <c r="A150" t="str">
        <f t="shared" si="2"/>
        <v>43959Ростов-на-Дону</v>
      </c>
      <c r="B150" s="15">
        <v>43959</v>
      </c>
      <c r="C150" s="16" t="s">
        <v>19</v>
      </c>
      <c r="D150" s="16">
        <v>15</v>
      </c>
      <c r="E150" s="16">
        <v>492</v>
      </c>
      <c r="F150" s="16">
        <v>412</v>
      </c>
    </row>
    <row r="151" spans="1:6" ht="14.25" customHeight="1" x14ac:dyDescent="0.3">
      <c r="A151" t="str">
        <f t="shared" si="2"/>
        <v>43959Санкт-Петербург Север</v>
      </c>
      <c r="B151" s="15">
        <v>43959</v>
      </c>
      <c r="C151" s="16" t="s">
        <v>15</v>
      </c>
      <c r="D151" s="16">
        <v>125</v>
      </c>
      <c r="E151" s="16">
        <v>24620</v>
      </c>
      <c r="F151" s="16">
        <v>22641</v>
      </c>
    </row>
    <row r="152" spans="1:6" ht="14.25" customHeight="1" x14ac:dyDescent="0.3">
      <c r="A152" t="str">
        <f t="shared" si="2"/>
        <v>43959Санкт-Петербург Юг</v>
      </c>
      <c r="B152" s="15">
        <v>43959</v>
      </c>
      <c r="C152" s="16" t="s">
        <v>14</v>
      </c>
      <c r="D152" s="16">
        <v>129</v>
      </c>
      <c r="E152" s="16">
        <v>20452</v>
      </c>
      <c r="F152" s="16">
        <v>18857</v>
      </c>
    </row>
    <row r="153" spans="1:6" ht="14.25" customHeight="1" x14ac:dyDescent="0.3">
      <c r="A153" t="str">
        <f t="shared" si="2"/>
        <v>43959Тольятти</v>
      </c>
      <c r="B153" s="15">
        <v>43959</v>
      </c>
      <c r="C153" s="16" t="s">
        <v>12</v>
      </c>
      <c r="D153" s="16">
        <v>10</v>
      </c>
      <c r="E153" s="16">
        <v>638</v>
      </c>
      <c r="F153" s="16">
        <v>547</v>
      </c>
    </row>
    <row r="154" spans="1:6" ht="14.25" customHeight="1" x14ac:dyDescent="0.3">
      <c r="A154" t="str">
        <f t="shared" si="2"/>
        <v>43960Волгоград</v>
      </c>
      <c r="B154" s="15">
        <v>43960</v>
      </c>
      <c r="C154" s="16" t="s">
        <v>16</v>
      </c>
      <c r="D154" s="16">
        <v>36</v>
      </c>
      <c r="E154" s="16">
        <v>5413</v>
      </c>
      <c r="F154" s="16">
        <v>4959</v>
      </c>
    </row>
    <row r="155" spans="1:6" ht="14.25" customHeight="1" x14ac:dyDescent="0.3">
      <c r="A155" t="str">
        <f t="shared" si="2"/>
        <v>43960Екатеринбург</v>
      </c>
      <c r="B155" s="15">
        <v>43960</v>
      </c>
      <c r="C155" s="16" t="s">
        <v>11</v>
      </c>
      <c r="D155" s="16">
        <v>31</v>
      </c>
      <c r="E155" s="16">
        <v>4556</v>
      </c>
      <c r="F155" s="16">
        <v>4220</v>
      </c>
    </row>
    <row r="156" spans="1:6" ht="14.25" customHeight="1" x14ac:dyDescent="0.3">
      <c r="A156" t="str">
        <f t="shared" si="2"/>
        <v>43960Казань</v>
      </c>
      <c r="B156" s="15">
        <v>43960</v>
      </c>
      <c r="C156" s="16" t="s">
        <v>17</v>
      </c>
      <c r="D156" s="16">
        <v>21</v>
      </c>
      <c r="E156" s="16">
        <v>1891</v>
      </c>
      <c r="F156" s="16">
        <v>1709</v>
      </c>
    </row>
    <row r="157" spans="1:6" ht="14.25" customHeight="1" x14ac:dyDescent="0.3">
      <c r="A157" t="str">
        <f t="shared" si="2"/>
        <v>43960Кемерово</v>
      </c>
      <c r="B157" s="15">
        <v>43960</v>
      </c>
      <c r="C157" s="16" t="s">
        <v>10</v>
      </c>
      <c r="D157" s="16">
        <v>21</v>
      </c>
      <c r="E157" s="16">
        <v>1735</v>
      </c>
      <c r="F157" s="16">
        <v>1568</v>
      </c>
    </row>
    <row r="158" spans="1:6" ht="14.25" customHeight="1" x14ac:dyDescent="0.3">
      <c r="A158" t="str">
        <f t="shared" si="2"/>
        <v>43960Краснодар</v>
      </c>
      <c r="B158" s="15">
        <v>43960</v>
      </c>
      <c r="C158" s="16" t="s">
        <v>20</v>
      </c>
      <c r="D158" s="16">
        <v>19</v>
      </c>
      <c r="E158" s="16">
        <v>1542</v>
      </c>
      <c r="F158" s="16">
        <v>1412</v>
      </c>
    </row>
    <row r="159" spans="1:6" ht="14.25" customHeight="1" x14ac:dyDescent="0.3">
      <c r="A159" t="str">
        <f t="shared" si="2"/>
        <v>43960Москва Восток</v>
      </c>
      <c r="B159" s="15">
        <v>43960</v>
      </c>
      <c r="C159" s="16" t="s">
        <v>22</v>
      </c>
      <c r="D159" s="16">
        <v>54</v>
      </c>
      <c r="E159" s="16">
        <v>11288</v>
      </c>
      <c r="F159" s="16">
        <v>10492</v>
      </c>
    </row>
    <row r="160" spans="1:6" ht="14.25" customHeight="1" x14ac:dyDescent="0.3">
      <c r="A160" t="str">
        <f t="shared" si="2"/>
        <v>43960Москва Запад</v>
      </c>
      <c r="B160" s="15">
        <v>43960</v>
      </c>
      <c r="C160" s="16" t="s">
        <v>21</v>
      </c>
      <c r="D160" s="16">
        <v>59</v>
      </c>
      <c r="E160" s="16">
        <v>12016</v>
      </c>
      <c r="F160" s="16">
        <v>11137</v>
      </c>
    </row>
    <row r="161" spans="1:6" ht="14.25" customHeight="1" x14ac:dyDescent="0.3">
      <c r="A161" t="str">
        <f t="shared" si="2"/>
        <v>43960Нижний Новгород</v>
      </c>
      <c r="B161" s="15">
        <v>43960</v>
      </c>
      <c r="C161" s="16" t="s">
        <v>13</v>
      </c>
      <c r="D161" s="16">
        <v>19</v>
      </c>
      <c r="E161" s="16">
        <v>1851</v>
      </c>
      <c r="F161" s="16">
        <v>1635</v>
      </c>
    </row>
    <row r="162" spans="1:6" ht="14.25" customHeight="1" x14ac:dyDescent="0.3">
      <c r="A162" t="str">
        <f t="shared" si="2"/>
        <v>43960Новосибирск</v>
      </c>
      <c r="B162" s="15">
        <v>43960</v>
      </c>
      <c r="C162" s="16" t="s">
        <v>23</v>
      </c>
      <c r="D162" s="16">
        <v>15</v>
      </c>
      <c r="E162" s="16">
        <v>654</v>
      </c>
      <c r="F162" s="16">
        <v>570</v>
      </c>
    </row>
    <row r="163" spans="1:6" ht="14.25" customHeight="1" x14ac:dyDescent="0.3">
      <c r="A163" t="str">
        <f t="shared" si="2"/>
        <v>43960Пермь</v>
      </c>
      <c r="B163" s="15">
        <v>43960</v>
      </c>
      <c r="C163" s="16" t="s">
        <v>18</v>
      </c>
      <c r="D163" s="16">
        <v>15</v>
      </c>
      <c r="E163" s="16">
        <v>849</v>
      </c>
      <c r="F163" s="16">
        <v>740</v>
      </c>
    </row>
    <row r="164" spans="1:6" ht="14.25" customHeight="1" x14ac:dyDescent="0.3">
      <c r="A164" t="str">
        <f t="shared" si="2"/>
        <v>43960Ростов-на-Дону</v>
      </c>
      <c r="B164" s="15">
        <v>43960</v>
      </c>
      <c r="C164" s="16" t="s">
        <v>19</v>
      </c>
      <c r="D164" s="16">
        <v>15</v>
      </c>
      <c r="E164" s="16">
        <v>623</v>
      </c>
      <c r="F164" s="16">
        <v>535</v>
      </c>
    </row>
    <row r="165" spans="1:6" ht="14.25" customHeight="1" x14ac:dyDescent="0.3">
      <c r="A165" t="str">
        <f t="shared" si="2"/>
        <v>43960Санкт-Петербург Север</v>
      </c>
      <c r="B165" s="15">
        <v>43960</v>
      </c>
      <c r="C165" s="16" t="s">
        <v>15</v>
      </c>
      <c r="D165" s="16">
        <v>125</v>
      </c>
      <c r="E165" s="16">
        <v>20132</v>
      </c>
      <c r="F165" s="16">
        <v>18617</v>
      </c>
    </row>
    <row r="166" spans="1:6" ht="14.25" customHeight="1" x14ac:dyDescent="0.3">
      <c r="A166" t="str">
        <f t="shared" si="2"/>
        <v>43960Санкт-Петербург Юг</v>
      </c>
      <c r="B166" s="15">
        <v>43960</v>
      </c>
      <c r="C166" s="16" t="s">
        <v>14</v>
      </c>
      <c r="D166" s="16">
        <v>129</v>
      </c>
      <c r="E166" s="16">
        <v>16420</v>
      </c>
      <c r="F166" s="16">
        <v>15169</v>
      </c>
    </row>
    <row r="167" spans="1:6" ht="14.25" customHeight="1" x14ac:dyDescent="0.3">
      <c r="A167" t="str">
        <f t="shared" si="2"/>
        <v>43960Тольятти</v>
      </c>
      <c r="B167" s="15">
        <v>43960</v>
      </c>
      <c r="C167" s="16" t="s">
        <v>12</v>
      </c>
      <c r="D167" s="16">
        <v>10</v>
      </c>
      <c r="E167" s="16">
        <v>644</v>
      </c>
      <c r="F167" s="16">
        <v>559</v>
      </c>
    </row>
    <row r="168" spans="1:6" ht="14.25" customHeight="1" x14ac:dyDescent="0.3">
      <c r="A168" t="str">
        <f t="shared" si="2"/>
        <v>43961Волгоград</v>
      </c>
      <c r="B168" s="15">
        <v>43961</v>
      </c>
      <c r="C168" s="16" t="s">
        <v>16</v>
      </c>
      <c r="D168" s="16">
        <v>36</v>
      </c>
      <c r="E168" s="16">
        <v>5746</v>
      </c>
      <c r="F168" s="16">
        <v>5277</v>
      </c>
    </row>
    <row r="169" spans="1:6" ht="14.25" customHeight="1" x14ac:dyDescent="0.3">
      <c r="A169" t="str">
        <f t="shared" si="2"/>
        <v>43961Екатеринбург</v>
      </c>
      <c r="B169" s="15">
        <v>43961</v>
      </c>
      <c r="C169" s="16" t="s">
        <v>11</v>
      </c>
      <c r="D169" s="16">
        <v>31</v>
      </c>
      <c r="E169" s="16">
        <v>5495</v>
      </c>
      <c r="F169" s="16">
        <v>5093</v>
      </c>
    </row>
    <row r="170" spans="1:6" ht="14.25" customHeight="1" x14ac:dyDescent="0.3">
      <c r="A170" t="str">
        <f t="shared" si="2"/>
        <v>43961Казань</v>
      </c>
      <c r="B170" s="15">
        <v>43961</v>
      </c>
      <c r="C170" s="16" t="s">
        <v>17</v>
      </c>
      <c r="D170" s="16">
        <v>21</v>
      </c>
      <c r="E170" s="16">
        <v>2120</v>
      </c>
      <c r="F170" s="16">
        <v>1921</v>
      </c>
    </row>
    <row r="171" spans="1:6" ht="14.25" customHeight="1" x14ac:dyDescent="0.3">
      <c r="A171" t="str">
        <f t="shared" si="2"/>
        <v>43961Кемерово</v>
      </c>
      <c r="B171" s="15">
        <v>43961</v>
      </c>
      <c r="C171" s="16" t="s">
        <v>10</v>
      </c>
      <c r="D171" s="16">
        <v>21</v>
      </c>
      <c r="E171" s="16">
        <v>2016</v>
      </c>
      <c r="F171" s="16">
        <v>1846</v>
      </c>
    </row>
    <row r="172" spans="1:6" ht="14.25" customHeight="1" x14ac:dyDescent="0.3">
      <c r="A172" t="str">
        <f t="shared" si="2"/>
        <v>43961Краснодар</v>
      </c>
      <c r="B172" s="15">
        <v>43961</v>
      </c>
      <c r="C172" s="16" t="s">
        <v>20</v>
      </c>
      <c r="D172" s="16">
        <v>19</v>
      </c>
      <c r="E172" s="16">
        <v>1836</v>
      </c>
      <c r="F172" s="16">
        <v>1680</v>
      </c>
    </row>
    <row r="173" spans="1:6" ht="14.25" customHeight="1" x14ac:dyDescent="0.3">
      <c r="A173" t="str">
        <f t="shared" si="2"/>
        <v>43961Москва Восток</v>
      </c>
      <c r="B173" s="15">
        <v>43961</v>
      </c>
      <c r="C173" s="16" t="s">
        <v>22</v>
      </c>
      <c r="D173" s="16">
        <v>54</v>
      </c>
      <c r="E173" s="16">
        <v>13832</v>
      </c>
      <c r="F173" s="16">
        <v>12864</v>
      </c>
    </row>
    <row r="174" spans="1:6" ht="14.25" customHeight="1" x14ac:dyDescent="0.3">
      <c r="A174" t="str">
        <f t="shared" si="2"/>
        <v>43961Москва Запад</v>
      </c>
      <c r="B174" s="15">
        <v>43961</v>
      </c>
      <c r="C174" s="16" t="s">
        <v>21</v>
      </c>
      <c r="D174" s="16">
        <v>59</v>
      </c>
      <c r="E174" s="16">
        <v>14569</v>
      </c>
      <c r="F174" s="16">
        <v>13566</v>
      </c>
    </row>
    <row r="175" spans="1:6" ht="14.25" customHeight="1" x14ac:dyDescent="0.3">
      <c r="A175" t="str">
        <f t="shared" si="2"/>
        <v>43961Нижний Новгород</v>
      </c>
      <c r="B175" s="15">
        <v>43961</v>
      </c>
      <c r="C175" s="16" t="s">
        <v>13</v>
      </c>
      <c r="D175" s="16">
        <v>19</v>
      </c>
      <c r="E175" s="16">
        <v>1848</v>
      </c>
      <c r="F175" s="16">
        <v>1649</v>
      </c>
    </row>
    <row r="176" spans="1:6" ht="14.25" customHeight="1" x14ac:dyDescent="0.3">
      <c r="A176" t="str">
        <f t="shared" si="2"/>
        <v>43961Новосибирск</v>
      </c>
      <c r="B176" s="15">
        <v>43961</v>
      </c>
      <c r="C176" s="16" t="s">
        <v>23</v>
      </c>
      <c r="D176" s="16">
        <v>15</v>
      </c>
      <c r="E176" s="16">
        <v>792</v>
      </c>
      <c r="F176" s="16">
        <v>695</v>
      </c>
    </row>
    <row r="177" spans="1:6" ht="14.25" customHeight="1" x14ac:dyDescent="0.3">
      <c r="A177" t="str">
        <f t="shared" si="2"/>
        <v>43961Пермь</v>
      </c>
      <c r="B177" s="15">
        <v>43961</v>
      </c>
      <c r="C177" s="16" t="s">
        <v>18</v>
      </c>
      <c r="D177" s="16">
        <v>15</v>
      </c>
      <c r="E177" s="16">
        <v>950</v>
      </c>
      <c r="F177" s="16">
        <v>848</v>
      </c>
    </row>
    <row r="178" spans="1:6" ht="14.25" customHeight="1" x14ac:dyDescent="0.3">
      <c r="A178" t="str">
        <f t="shared" si="2"/>
        <v>43961Ростов-на-Дону</v>
      </c>
      <c r="B178" s="15">
        <v>43961</v>
      </c>
      <c r="C178" s="16" t="s">
        <v>19</v>
      </c>
      <c r="D178" s="16">
        <v>15</v>
      </c>
      <c r="E178" s="16">
        <v>706</v>
      </c>
      <c r="F178" s="16">
        <v>608</v>
      </c>
    </row>
    <row r="179" spans="1:6" ht="14.25" customHeight="1" x14ac:dyDescent="0.3">
      <c r="A179" t="str">
        <f t="shared" si="2"/>
        <v>43961Санкт-Петербург Север</v>
      </c>
      <c r="B179" s="15">
        <v>43961</v>
      </c>
      <c r="C179" s="16" t="s">
        <v>15</v>
      </c>
      <c r="D179" s="16">
        <v>125</v>
      </c>
      <c r="E179" s="16">
        <v>20368</v>
      </c>
      <c r="F179" s="16">
        <v>18884</v>
      </c>
    </row>
    <row r="180" spans="1:6" ht="14.25" customHeight="1" x14ac:dyDescent="0.3">
      <c r="A180" t="str">
        <f t="shared" si="2"/>
        <v>43961Санкт-Петербург Юг</v>
      </c>
      <c r="B180" s="15">
        <v>43961</v>
      </c>
      <c r="C180" s="16" t="s">
        <v>14</v>
      </c>
      <c r="D180" s="16">
        <v>129</v>
      </c>
      <c r="E180" s="16">
        <v>16437</v>
      </c>
      <c r="F180" s="16">
        <v>15285</v>
      </c>
    </row>
    <row r="181" spans="1:6" ht="14.25" customHeight="1" x14ac:dyDescent="0.3">
      <c r="A181" t="str">
        <f t="shared" si="2"/>
        <v>43961Тольятти</v>
      </c>
      <c r="B181" s="15">
        <v>43961</v>
      </c>
      <c r="C181" s="16" t="s">
        <v>12</v>
      </c>
      <c r="D181" s="16">
        <v>10</v>
      </c>
      <c r="E181" s="16">
        <v>642</v>
      </c>
      <c r="F181" s="16">
        <v>556</v>
      </c>
    </row>
    <row r="182" spans="1:6" ht="14.25" customHeight="1" x14ac:dyDescent="0.3">
      <c r="A182" t="str">
        <f t="shared" si="2"/>
        <v>43962Волгоград</v>
      </c>
      <c r="B182" s="15">
        <v>43962</v>
      </c>
      <c r="C182" s="16" t="s">
        <v>16</v>
      </c>
      <c r="D182" s="16">
        <v>36</v>
      </c>
      <c r="E182" s="16">
        <v>4150</v>
      </c>
      <c r="F182" s="16">
        <v>3838</v>
      </c>
    </row>
    <row r="183" spans="1:6" ht="14.25" customHeight="1" x14ac:dyDescent="0.3">
      <c r="A183" t="str">
        <f t="shared" si="2"/>
        <v>43962Екатеринбург</v>
      </c>
      <c r="B183" s="15">
        <v>43962</v>
      </c>
      <c r="C183" s="16" t="s">
        <v>11</v>
      </c>
      <c r="D183" s="16">
        <v>31</v>
      </c>
      <c r="E183" s="16">
        <v>4826</v>
      </c>
      <c r="F183" s="16">
        <v>4483</v>
      </c>
    </row>
    <row r="184" spans="1:6" ht="14.25" customHeight="1" x14ac:dyDescent="0.3">
      <c r="A184" t="str">
        <f t="shared" si="2"/>
        <v>43962Казань</v>
      </c>
      <c r="B184" s="15">
        <v>43962</v>
      </c>
      <c r="C184" s="16" t="s">
        <v>17</v>
      </c>
      <c r="D184" s="16">
        <v>21</v>
      </c>
      <c r="E184" s="16">
        <v>1916</v>
      </c>
      <c r="F184" s="16">
        <v>1733</v>
      </c>
    </row>
    <row r="185" spans="1:6" ht="14.25" customHeight="1" x14ac:dyDescent="0.3">
      <c r="A185" t="str">
        <f t="shared" si="2"/>
        <v>43962Кемерово</v>
      </c>
      <c r="B185" s="15">
        <v>43962</v>
      </c>
      <c r="C185" s="16" t="s">
        <v>10</v>
      </c>
      <c r="D185" s="16">
        <v>21</v>
      </c>
      <c r="E185" s="16">
        <v>1597</v>
      </c>
      <c r="F185" s="16">
        <v>1457</v>
      </c>
    </row>
    <row r="186" spans="1:6" ht="14.25" customHeight="1" x14ac:dyDescent="0.3">
      <c r="A186" t="str">
        <f t="shared" si="2"/>
        <v>43962Краснодар</v>
      </c>
      <c r="B186" s="15">
        <v>43962</v>
      </c>
      <c r="C186" s="16" t="s">
        <v>20</v>
      </c>
      <c r="D186" s="16">
        <v>19</v>
      </c>
      <c r="E186" s="16">
        <v>1527</v>
      </c>
      <c r="F186" s="16">
        <v>1389</v>
      </c>
    </row>
    <row r="187" spans="1:6" ht="14.25" customHeight="1" x14ac:dyDescent="0.3">
      <c r="A187" t="str">
        <f t="shared" si="2"/>
        <v>43962Москва Восток</v>
      </c>
      <c r="B187" s="15">
        <v>43962</v>
      </c>
      <c r="C187" s="16" t="s">
        <v>22</v>
      </c>
      <c r="D187" s="16">
        <v>54</v>
      </c>
      <c r="E187" s="16">
        <v>10570</v>
      </c>
      <c r="F187" s="16">
        <v>9926</v>
      </c>
    </row>
    <row r="188" spans="1:6" ht="14.25" customHeight="1" x14ac:dyDescent="0.3">
      <c r="A188" t="str">
        <f t="shared" si="2"/>
        <v>43962Москва Запад</v>
      </c>
      <c r="B188" s="15">
        <v>43962</v>
      </c>
      <c r="C188" s="16" t="s">
        <v>21</v>
      </c>
      <c r="D188" s="16">
        <v>60</v>
      </c>
      <c r="E188" s="16">
        <v>11100</v>
      </c>
      <c r="F188" s="16">
        <v>10407</v>
      </c>
    </row>
    <row r="189" spans="1:6" ht="14.25" customHeight="1" x14ac:dyDescent="0.3">
      <c r="A189" t="str">
        <f t="shared" si="2"/>
        <v>43962Нижний Новгород</v>
      </c>
      <c r="B189" s="15">
        <v>43962</v>
      </c>
      <c r="C189" s="16" t="s">
        <v>13</v>
      </c>
      <c r="D189" s="16">
        <v>19</v>
      </c>
      <c r="E189" s="16">
        <v>2530</v>
      </c>
      <c r="F189" s="16">
        <v>2270</v>
      </c>
    </row>
    <row r="190" spans="1:6" ht="14.25" customHeight="1" x14ac:dyDescent="0.3">
      <c r="A190" t="str">
        <f t="shared" si="2"/>
        <v>43962Новосибирск</v>
      </c>
      <c r="B190" s="15">
        <v>43962</v>
      </c>
      <c r="C190" s="16" t="s">
        <v>23</v>
      </c>
      <c r="D190" s="16">
        <v>15</v>
      </c>
      <c r="E190" s="16">
        <v>654</v>
      </c>
      <c r="F190" s="16">
        <v>564</v>
      </c>
    </row>
    <row r="191" spans="1:6" ht="14.25" customHeight="1" x14ac:dyDescent="0.3">
      <c r="A191" t="str">
        <f t="shared" si="2"/>
        <v>43962Пермь</v>
      </c>
      <c r="B191" s="15">
        <v>43962</v>
      </c>
      <c r="C191" s="16" t="s">
        <v>18</v>
      </c>
      <c r="D191" s="16">
        <v>15</v>
      </c>
      <c r="E191" s="16">
        <v>812</v>
      </c>
      <c r="F191" s="16">
        <v>714</v>
      </c>
    </row>
    <row r="192" spans="1:6" ht="14.25" customHeight="1" x14ac:dyDescent="0.3">
      <c r="A192" t="str">
        <f t="shared" si="2"/>
        <v>43962Ростов-на-Дону</v>
      </c>
      <c r="B192" s="15">
        <v>43962</v>
      </c>
      <c r="C192" s="16" t="s">
        <v>19</v>
      </c>
      <c r="D192" s="16">
        <v>15</v>
      </c>
      <c r="E192" s="16">
        <v>684</v>
      </c>
      <c r="F192" s="16">
        <v>585</v>
      </c>
    </row>
    <row r="193" spans="1:6" ht="14.25" customHeight="1" x14ac:dyDescent="0.3">
      <c r="A193" t="str">
        <f t="shared" si="2"/>
        <v>43962Санкт-Петербург Север</v>
      </c>
      <c r="B193" s="15">
        <v>43962</v>
      </c>
      <c r="C193" s="16" t="s">
        <v>15</v>
      </c>
      <c r="D193" s="16">
        <v>125</v>
      </c>
      <c r="E193" s="16">
        <v>18066</v>
      </c>
      <c r="F193" s="16">
        <v>16883</v>
      </c>
    </row>
    <row r="194" spans="1:6" ht="14.25" customHeight="1" x14ac:dyDescent="0.3">
      <c r="A194" t="str">
        <f t="shared" ref="A194:A257" si="3">CONCATENATE(B194,C194)</f>
        <v>43962Санкт-Петербург Юг</v>
      </c>
      <c r="B194" s="15">
        <v>43962</v>
      </c>
      <c r="C194" s="16" t="s">
        <v>14</v>
      </c>
      <c r="D194" s="16">
        <v>129</v>
      </c>
      <c r="E194" s="16">
        <v>14043</v>
      </c>
      <c r="F194" s="16">
        <v>13167</v>
      </c>
    </row>
    <row r="195" spans="1:6" ht="14.25" customHeight="1" x14ac:dyDescent="0.3">
      <c r="A195" t="str">
        <f t="shared" si="3"/>
        <v>43962Тольятти</v>
      </c>
      <c r="B195" s="15">
        <v>43962</v>
      </c>
      <c r="C195" s="16" t="s">
        <v>12</v>
      </c>
      <c r="D195" s="16">
        <v>10</v>
      </c>
      <c r="E195" s="16">
        <v>494</v>
      </c>
      <c r="F195" s="16">
        <v>421</v>
      </c>
    </row>
    <row r="196" spans="1:6" ht="14.25" customHeight="1" x14ac:dyDescent="0.3">
      <c r="A196" t="str">
        <f t="shared" si="3"/>
        <v>43963Волгоград</v>
      </c>
      <c r="B196" s="15">
        <v>43963</v>
      </c>
      <c r="C196" s="16" t="s">
        <v>16</v>
      </c>
      <c r="D196" s="16">
        <v>36</v>
      </c>
      <c r="E196" s="16">
        <v>4418</v>
      </c>
      <c r="F196" s="16">
        <v>4088</v>
      </c>
    </row>
    <row r="197" spans="1:6" ht="14.25" customHeight="1" x14ac:dyDescent="0.3">
      <c r="A197" t="str">
        <f t="shared" si="3"/>
        <v>43963Екатеринбург</v>
      </c>
      <c r="B197" s="15">
        <v>43963</v>
      </c>
      <c r="C197" s="16" t="s">
        <v>11</v>
      </c>
      <c r="D197" s="16">
        <v>31</v>
      </c>
      <c r="E197" s="16">
        <v>4800</v>
      </c>
      <c r="F197" s="16">
        <v>4470</v>
      </c>
    </row>
    <row r="198" spans="1:6" ht="14.25" customHeight="1" x14ac:dyDescent="0.3">
      <c r="A198" t="str">
        <f t="shared" si="3"/>
        <v>43963Казань</v>
      </c>
      <c r="B198" s="15">
        <v>43963</v>
      </c>
      <c r="C198" s="16" t="s">
        <v>17</v>
      </c>
      <c r="D198" s="16">
        <v>21</v>
      </c>
      <c r="E198" s="16">
        <v>1926</v>
      </c>
      <c r="F198" s="16">
        <v>1745</v>
      </c>
    </row>
    <row r="199" spans="1:6" ht="14.25" customHeight="1" x14ac:dyDescent="0.3">
      <c r="A199" t="str">
        <f t="shared" si="3"/>
        <v>43963Кемерово</v>
      </c>
      <c r="B199" s="15">
        <v>43963</v>
      </c>
      <c r="C199" s="16" t="s">
        <v>10</v>
      </c>
      <c r="D199" s="16">
        <v>21</v>
      </c>
      <c r="E199" s="16">
        <v>1656</v>
      </c>
      <c r="F199" s="16">
        <v>1516</v>
      </c>
    </row>
    <row r="200" spans="1:6" ht="14.25" customHeight="1" x14ac:dyDescent="0.3">
      <c r="A200" t="str">
        <f t="shared" si="3"/>
        <v>43963Краснодар</v>
      </c>
      <c r="B200" s="15">
        <v>43963</v>
      </c>
      <c r="C200" s="16" t="s">
        <v>20</v>
      </c>
      <c r="D200" s="16">
        <v>19</v>
      </c>
      <c r="E200" s="16">
        <v>1598</v>
      </c>
      <c r="F200" s="16">
        <v>1454</v>
      </c>
    </row>
    <row r="201" spans="1:6" ht="14.25" customHeight="1" x14ac:dyDescent="0.3">
      <c r="A201" t="str">
        <f t="shared" si="3"/>
        <v>43963Москва Восток</v>
      </c>
      <c r="B201" s="15">
        <v>43963</v>
      </c>
      <c r="C201" s="16" t="s">
        <v>22</v>
      </c>
      <c r="D201" s="16">
        <v>54</v>
      </c>
      <c r="E201" s="16">
        <v>11614</v>
      </c>
      <c r="F201" s="16">
        <v>10862</v>
      </c>
    </row>
    <row r="202" spans="1:6" ht="14.25" customHeight="1" x14ac:dyDescent="0.3">
      <c r="A202" t="str">
        <f t="shared" si="3"/>
        <v>43963Москва Запад</v>
      </c>
      <c r="B202" s="15">
        <v>43963</v>
      </c>
      <c r="C202" s="16" t="s">
        <v>21</v>
      </c>
      <c r="D202" s="16">
        <v>60</v>
      </c>
      <c r="E202" s="16">
        <v>12000</v>
      </c>
      <c r="F202" s="16">
        <v>11194</v>
      </c>
    </row>
    <row r="203" spans="1:6" ht="14.25" customHeight="1" x14ac:dyDescent="0.3">
      <c r="A203" t="str">
        <f t="shared" si="3"/>
        <v>43963Нижний Новгород</v>
      </c>
      <c r="B203" s="15">
        <v>43963</v>
      </c>
      <c r="C203" s="16" t="s">
        <v>13</v>
      </c>
      <c r="D203" s="16">
        <v>19</v>
      </c>
      <c r="E203" s="16">
        <v>1649</v>
      </c>
      <c r="F203" s="16">
        <v>1460</v>
      </c>
    </row>
    <row r="204" spans="1:6" ht="14.25" customHeight="1" x14ac:dyDescent="0.3">
      <c r="A204" t="str">
        <f t="shared" si="3"/>
        <v>43963Новосибирск</v>
      </c>
      <c r="B204" s="15">
        <v>43963</v>
      </c>
      <c r="C204" s="16" t="s">
        <v>23</v>
      </c>
      <c r="D204" s="16">
        <v>15</v>
      </c>
      <c r="E204" s="16">
        <v>750</v>
      </c>
      <c r="F204" s="16">
        <v>659</v>
      </c>
    </row>
    <row r="205" spans="1:6" ht="14.25" customHeight="1" x14ac:dyDescent="0.3">
      <c r="A205" t="str">
        <f t="shared" si="3"/>
        <v>43963Пермь</v>
      </c>
      <c r="B205" s="15">
        <v>43963</v>
      </c>
      <c r="C205" s="16" t="s">
        <v>18</v>
      </c>
      <c r="D205" s="16">
        <v>15</v>
      </c>
      <c r="E205" s="16">
        <v>845</v>
      </c>
      <c r="F205" s="16">
        <v>743</v>
      </c>
    </row>
    <row r="206" spans="1:6" ht="14.25" customHeight="1" x14ac:dyDescent="0.3">
      <c r="A206" t="str">
        <f t="shared" si="3"/>
        <v>43963Ростов-на-Дону</v>
      </c>
      <c r="B206" s="15">
        <v>43963</v>
      </c>
      <c r="C206" s="16" t="s">
        <v>19</v>
      </c>
      <c r="D206" s="16">
        <v>15</v>
      </c>
      <c r="E206" s="16">
        <v>624</v>
      </c>
      <c r="F206" s="16">
        <v>538</v>
      </c>
    </row>
    <row r="207" spans="1:6" ht="14.25" customHeight="1" x14ac:dyDescent="0.3">
      <c r="A207" t="str">
        <f t="shared" si="3"/>
        <v>43963Санкт-Петербург Север</v>
      </c>
      <c r="B207" s="15">
        <v>43963</v>
      </c>
      <c r="C207" s="16" t="s">
        <v>15</v>
      </c>
      <c r="D207" s="16">
        <v>125</v>
      </c>
      <c r="E207" s="16">
        <v>21106</v>
      </c>
      <c r="F207" s="16">
        <v>19651</v>
      </c>
    </row>
    <row r="208" spans="1:6" ht="14.25" customHeight="1" x14ac:dyDescent="0.3">
      <c r="A208" t="str">
        <f t="shared" si="3"/>
        <v>43963Санкт-Петербург Юг</v>
      </c>
      <c r="B208" s="15">
        <v>43963</v>
      </c>
      <c r="C208" s="16" t="s">
        <v>14</v>
      </c>
      <c r="D208" s="16">
        <v>129</v>
      </c>
      <c r="E208" s="16">
        <v>16387</v>
      </c>
      <c r="F208" s="16">
        <v>15322</v>
      </c>
    </row>
    <row r="209" spans="1:6" ht="14.25" customHeight="1" x14ac:dyDescent="0.3">
      <c r="A209" t="str">
        <f t="shared" si="3"/>
        <v>43963Тольятти</v>
      </c>
      <c r="B209" s="15">
        <v>43963</v>
      </c>
      <c r="C209" s="16" t="s">
        <v>12</v>
      </c>
      <c r="D209" s="16">
        <v>10</v>
      </c>
      <c r="E209" s="16">
        <v>526</v>
      </c>
      <c r="F209" s="16">
        <v>448</v>
      </c>
    </row>
    <row r="210" spans="1:6" ht="14.25" customHeight="1" x14ac:dyDescent="0.3">
      <c r="A210" t="str">
        <f t="shared" si="3"/>
        <v>43964Волгоград</v>
      </c>
      <c r="B210" s="15">
        <v>43964</v>
      </c>
      <c r="C210" s="16" t="s">
        <v>16</v>
      </c>
      <c r="D210" s="16">
        <v>36</v>
      </c>
      <c r="E210" s="16">
        <v>4967</v>
      </c>
      <c r="F210" s="16">
        <v>4583</v>
      </c>
    </row>
    <row r="211" spans="1:6" ht="14.25" customHeight="1" x14ac:dyDescent="0.3">
      <c r="A211" t="str">
        <f t="shared" si="3"/>
        <v>43964Екатеринбург</v>
      </c>
      <c r="B211" s="15">
        <v>43964</v>
      </c>
      <c r="C211" s="16" t="s">
        <v>11</v>
      </c>
      <c r="D211" s="16">
        <v>31</v>
      </c>
      <c r="E211" s="16">
        <v>5251</v>
      </c>
      <c r="F211" s="16">
        <v>4853</v>
      </c>
    </row>
    <row r="212" spans="1:6" ht="14.25" customHeight="1" x14ac:dyDescent="0.3">
      <c r="A212" t="str">
        <f t="shared" si="3"/>
        <v>43964Казань</v>
      </c>
      <c r="B212" s="15">
        <v>43964</v>
      </c>
      <c r="C212" s="16" t="s">
        <v>17</v>
      </c>
      <c r="D212" s="16">
        <v>21</v>
      </c>
      <c r="E212" s="16">
        <v>2061</v>
      </c>
      <c r="F212" s="16">
        <v>1876</v>
      </c>
    </row>
    <row r="213" spans="1:6" ht="14.25" customHeight="1" x14ac:dyDescent="0.3">
      <c r="A213" t="str">
        <f t="shared" si="3"/>
        <v>43964Кемерово</v>
      </c>
      <c r="B213" s="15">
        <v>43964</v>
      </c>
      <c r="C213" s="16" t="s">
        <v>10</v>
      </c>
      <c r="D213" s="16">
        <v>21</v>
      </c>
      <c r="E213" s="16">
        <v>1698</v>
      </c>
      <c r="F213" s="16">
        <v>1554</v>
      </c>
    </row>
    <row r="214" spans="1:6" ht="14.25" customHeight="1" x14ac:dyDescent="0.3">
      <c r="A214" t="str">
        <f t="shared" si="3"/>
        <v>43964Краснодар</v>
      </c>
      <c r="B214" s="15">
        <v>43964</v>
      </c>
      <c r="C214" s="16" t="s">
        <v>20</v>
      </c>
      <c r="D214" s="16">
        <v>19</v>
      </c>
      <c r="E214" s="16">
        <v>1605</v>
      </c>
      <c r="F214" s="16">
        <v>1447</v>
      </c>
    </row>
    <row r="215" spans="1:6" ht="14.25" customHeight="1" x14ac:dyDescent="0.3">
      <c r="A215" t="str">
        <f t="shared" si="3"/>
        <v>43964Москва Восток</v>
      </c>
      <c r="B215" s="15">
        <v>43964</v>
      </c>
      <c r="C215" s="16" t="s">
        <v>22</v>
      </c>
      <c r="D215" s="16">
        <v>54</v>
      </c>
      <c r="E215" s="16">
        <v>11522</v>
      </c>
      <c r="F215" s="16">
        <v>10803</v>
      </c>
    </row>
    <row r="216" spans="1:6" ht="14.25" customHeight="1" x14ac:dyDescent="0.3">
      <c r="A216" t="str">
        <f t="shared" si="3"/>
        <v>43964Москва Запад</v>
      </c>
      <c r="B216" s="15">
        <v>43964</v>
      </c>
      <c r="C216" s="16" t="s">
        <v>21</v>
      </c>
      <c r="D216" s="16">
        <v>60</v>
      </c>
      <c r="E216" s="16">
        <v>12007</v>
      </c>
      <c r="F216" s="16">
        <v>11245</v>
      </c>
    </row>
    <row r="217" spans="1:6" ht="14.25" customHeight="1" x14ac:dyDescent="0.3">
      <c r="A217" t="str">
        <f t="shared" si="3"/>
        <v>43964Нижний Новгород</v>
      </c>
      <c r="B217" s="15">
        <v>43964</v>
      </c>
      <c r="C217" s="16" t="s">
        <v>13</v>
      </c>
      <c r="D217" s="16">
        <v>19</v>
      </c>
      <c r="E217" s="16">
        <v>1625</v>
      </c>
      <c r="F217" s="16">
        <v>1444</v>
      </c>
    </row>
    <row r="218" spans="1:6" ht="14.25" customHeight="1" x14ac:dyDescent="0.3">
      <c r="A218" t="str">
        <f t="shared" si="3"/>
        <v>43964Новосибирск</v>
      </c>
      <c r="B218" s="15">
        <v>43964</v>
      </c>
      <c r="C218" s="16" t="s">
        <v>23</v>
      </c>
      <c r="D218" s="16">
        <v>15</v>
      </c>
      <c r="E218" s="16">
        <v>854</v>
      </c>
      <c r="F218" s="16">
        <v>756</v>
      </c>
    </row>
    <row r="219" spans="1:6" ht="14.25" customHeight="1" x14ac:dyDescent="0.3">
      <c r="A219" t="str">
        <f t="shared" si="3"/>
        <v>43964Пермь</v>
      </c>
      <c r="B219" s="15">
        <v>43964</v>
      </c>
      <c r="C219" s="16" t="s">
        <v>18</v>
      </c>
      <c r="D219" s="16">
        <v>15</v>
      </c>
      <c r="E219" s="16">
        <v>898</v>
      </c>
      <c r="F219" s="16">
        <v>795</v>
      </c>
    </row>
    <row r="220" spans="1:6" ht="14.25" customHeight="1" x14ac:dyDescent="0.3">
      <c r="A220" t="str">
        <f t="shared" si="3"/>
        <v>43964Ростов-на-Дону</v>
      </c>
      <c r="B220" s="15">
        <v>43964</v>
      </c>
      <c r="C220" s="16" t="s">
        <v>19</v>
      </c>
      <c r="D220" s="16">
        <v>15</v>
      </c>
      <c r="E220" s="16">
        <v>599</v>
      </c>
      <c r="F220" s="16">
        <v>515</v>
      </c>
    </row>
    <row r="221" spans="1:6" ht="14.25" customHeight="1" x14ac:dyDescent="0.3">
      <c r="A221" t="str">
        <f t="shared" si="3"/>
        <v>43964Санкт-Петербург Север</v>
      </c>
      <c r="B221" s="15">
        <v>43964</v>
      </c>
      <c r="C221" s="16" t="s">
        <v>15</v>
      </c>
      <c r="D221" s="16">
        <v>125</v>
      </c>
      <c r="E221" s="16">
        <v>19965</v>
      </c>
      <c r="F221" s="16">
        <v>18573</v>
      </c>
    </row>
    <row r="222" spans="1:6" ht="14.25" customHeight="1" x14ac:dyDescent="0.3">
      <c r="A222" t="str">
        <f t="shared" si="3"/>
        <v>43964Санкт-Петербург Юг</v>
      </c>
      <c r="B222" s="15">
        <v>43964</v>
      </c>
      <c r="C222" s="16" t="s">
        <v>14</v>
      </c>
      <c r="D222" s="16">
        <v>129</v>
      </c>
      <c r="E222" s="16">
        <v>15304</v>
      </c>
      <c r="F222" s="16">
        <v>14315</v>
      </c>
    </row>
    <row r="223" spans="1:6" ht="14.25" customHeight="1" x14ac:dyDescent="0.3">
      <c r="A223" t="str">
        <f t="shared" si="3"/>
        <v>43964Тольятти</v>
      </c>
      <c r="B223" s="15">
        <v>43964</v>
      </c>
      <c r="C223" s="16" t="s">
        <v>12</v>
      </c>
      <c r="D223" s="16">
        <v>10</v>
      </c>
      <c r="E223" s="16">
        <v>612</v>
      </c>
      <c r="F223" s="16">
        <v>530</v>
      </c>
    </row>
    <row r="224" spans="1:6" ht="14.25" customHeight="1" x14ac:dyDescent="0.3">
      <c r="A224" t="str">
        <f t="shared" si="3"/>
        <v>43965Волгоград</v>
      </c>
      <c r="B224" s="15">
        <v>43965</v>
      </c>
      <c r="C224" s="16" t="s">
        <v>16</v>
      </c>
      <c r="D224" s="16">
        <v>36</v>
      </c>
      <c r="E224" s="16">
        <v>4285</v>
      </c>
      <c r="F224" s="16">
        <v>3950</v>
      </c>
    </row>
    <row r="225" spans="1:6" ht="14.25" customHeight="1" x14ac:dyDescent="0.3">
      <c r="A225" t="str">
        <f t="shared" si="3"/>
        <v>43965Екатеринбург</v>
      </c>
      <c r="B225" s="15">
        <v>43965</v>
      </c>
      <c r="C225" s="16" t="s">
        <v>11</v>
      </c>
      <c r="D225" s="16">
        <v>31</v>
      </c>
      <c r="E225" s="16">
        <v>4695</v>
      </c>
      <c r="F225" s="16">
        <v>4372</v>
      </c>
    </row>
    <row r="226" spans="1:6" ht="14.25" customHeight="1" x14ac:dyDescent="0.3">
      <c r="A226" t="str">
        <f t="shared" si="3"/>
        <v>43965Казань</v>
      </c>
      <c r="B226" s="15">
        <v>43965</v>
      </c>
      <c r="C226" s="16" t="s">
        <v>17</v>
      </c>
      <c r="D226" s="16">
        <v>21</v>
      </c>
      <c r="E226" s="16">
        <v>1993</v>
      </c>
      <c r="F226" s="16">
        <v>1796</v>
      </c>
    </row>
    <row r="227" spans="1:6" ht="14.25" customHeight="1" x14ac:dyDescent="0.3">
      <c r="A227" t="str">
        <f t="shared" si="3"/>
        <v>43965Кемерово</v>
      </c>
      <c r="B227" s="15">
        <v>43965</v>
      </c>
      <c r="C227" s="16" t="s">
        <v>10</v>
      </c>
      <c r="D227" s="16">
        <v>21</v>
      </c>
      <c r="E227" s="16">
        <v>1706</v>
      </c>
      <c r="F227" s="16">
        <v>1548</v>
      </c>
    </row>
    <row r="228" spans="1:6" ht="14.25" customHeight="1" x14ac:dyDescent="0.3">
      <c r="A228" t="str">
        <f t="shared" si="3"/>
        <v>43965Краснодар</v>
      </c>
      <c r="B228" s="15">
        <v>43965</v>
      </c>
      <c r="C228" s="16" t="s">
        <v>20</v>
      </c>
      <c r="D228" s="16">
        <v>19</v>
      </c>
      <c r="E228" s="16">
        <v>1635</v>
      </c>
      <c r="F228" s="16">
        <v>1487</v>
      </c>
    </row>
    <row r="229" spans="1:6" ht="14.25" customHeight="1" x14ac:dyDescent="0.3">
      <c r="A229" t="str">
        <f t="shared" si="3"/>
        <v>43965Москва Восток</v>
      </c>
      <c r="B229" s="15">
        <v>43965</v>
      </c>
      <c r="C229" s="16" t="s">
        <v>22</v>
      </c>
      <c r="D229" s="16">
        <v>54</v>
      </c>
      <c r="E229" s="16">
        <v>11194</v>
      </c>
      <c r="F229" s="16">
        <v>10554</v>
      </c>
    </row>
    <row r="230" spans="1:6" ht="14.25" customHeight="1" x14ac:dyDescent="0.3">
      <c r="A230" t="str">
        <f t="shared" si="3"/>
        <v>43965Москва Запад</v>
      </c>
      <c r="B230" s="15">
        <v>43965</v>
      </c>
      <c r="C230" s="16" t="s">
        <v>21</v>
      </c>
      <c r="D230" s="16">
        <v>60</v>
      </c>
      <c r="E230" s="16">
        <v>11935</v>
      </c>
      <c r="F230" s="16">
        <v>11178</v>
      </c>
    </row>
    <row r="231" spans="1:6" ht="14.25" customHeight="1" x14ac:dyDescent="0.3">
      <c r="A231" t="str">
        <f t="shared" si="3"/>
        <v>43965Нижний Новгород</v>
      </c>
      <c r="B231" s="15">
        <v>43965</v>
      </c>
      <c r="C231" s="16" t="s">
        <v>13</v>
      </c>
      <c r="D231" s="16">
        <v>19</v>
      </c>
      <c r="E231" s="16">
        <v>1675</v>
      </c>
      <c r="F231" s="16">
        <v>1475</v>
      </c>
    </row>
    <row r="232" spans="1:6" ht="14.25" customHeight="1" x14ac:dyDescent="0.3">
      <c r="A232" t="str">
        <f t="shared" si="3"/>
        <v>43965Новосибирск</v>
      </c>
      <c r="B232" s="15">
        <v>43965</v>
      </c>
      <c r="C232" s="16" t="s">
        <v>23</v>
      </c>
      <c r="D232" s="16">
        <v>16</v>
      </c>
      <c r="E232" s="16">
        <v>834</v>
      </c>
      <c r="F232" s="16">
        <v>735</v>
      </c>
    </row>
    <row r="233" spans="1:6" ht="14.25" customHeight="1" x14ac:dyDescent="0.3">
      <c r="A233" t="str">
        <f t="shared" si="3"/>
        <v>43965Пермь</v>
      </c>
      <c r="B233" s="15">
        <v>43965</v>
      </c>
      <c r="C233" s="16" t="s">
        <v>18</v>
      </c>
      <c r="D233" s="16">
        <v>15</v>
      </c>
      <c r="E233" s="16">
        <v>890</v>
      </c>
      <c r="F233" s="16">
        <v>777</v>
      </c>
    </row>
    <row r="234" spans="1:6" ht="14.25" customHeight="1" x14ac:dyDescent="0.3">
      <c r="A234" t="str">
        <f t="shared" si="3"/>
        <v>43965Ростов-на-Дону</v>
      </c>
      <c r="B234" s="15">
        <v>43965</v>
      </c>
      <c r="C234" s="16" t="s">
        <v>19</v>
      </c>
      <c r="D234" s="16">
        <v>15</v>
      </c>
      <c r="E234" s="16">
        <v>638</v>
      </c>
      <c r="F234" s="16">
        <v>548</v>
      </c>
    </row>
    <row r="235" spans="1:6" ht="14.25" customHeight="1" x14ac:dyDescent="0.3">
      <c r="A235" t="str">
        <f t="shared" si="3"/>
        <v>43965Санкт-Петербург Север</v>
      </c>
      <c r="B235" s="15">
        <v>43965</v>
      </c>
      <c r="C235" s="16" t="s">
        <v>15</v>
      </c>
      <c r="D235" s="16">
        <v>125</v>
      </c>
      <c r="E235" s="16">
        <v>20247</v>
      </c>
      <c r="F235" s="16">
        <v>18812</v>
      </c>
    </row>
    <row r="236" spans="1:6" ht="14.25" customHeight="1" x14ac:dyDescent="0.3">
      <c r="A236" t="str">
        <f t="shared" si="3"/>
        <v>43965Санкт-Петербург Юг</v>
      </c>
      <c r="B236" s="15">
        <v>43965</v>
      </c>
      <c r="C236" s="16" t="s">
        <v>14</v>
      </c>
      <c r="D236" s="16">
        <v>129</v>
      </c>
      <c r="E236" s="16">
        <v>15804</v>
      </c>
      <c r="F236" s="16">
        <v>14738</v>
      </c>
    </row>
    <row r="237" spans="1:6" ht="14.25" customHeight="1" x14ac:dyDescent="0.3">
      <c r="A237" t="str">
        <f t="shared" si="3"/>
        <v>43965Тольятти</v>
      </c>
      <c r="B237" s="15">
        <v>43965</v>
      </c>
      <c r="C237" s="16" t="s">
        <v>12</v>
      </c>
      <c r="D237" s="16">
        <v>10</v>
      </c>
      <c r="E237" s="16">
        <v>627</v>
      </c>
      <c r="F237" s="16">
        <v>545</v>
      </c>
    </row>
    <row r="238" spans="1:6" ht="14.25" customHeight="1" x14ac:dyDescent="0.3">
      <c r="A238" t="str">
        <f t="shared" si="3"/>
        <v>43966Волгоград</v>
      </c>
      <c r="B238" s="15">
        <v>43966</v>
      </c>
      <c r="C238" s="16" t="s">
        <v>16</v>
      </c>
      <c r="D238" s="16">
        <v>36</v>
      </c>
      <c r="E238" s="16">
        <v>4862</v>
      </c>
      <c r="F238" s="16">
        <v>4476</v>
      </c>
    </row>
    <row r="239" spans="1:6" ht="14.25" customHeight="1" x14ac:dyDescent="0.3">
      <c r="A239" t="str">
        <f t="shared" si="3"/>
        <v>43966Екатеринбург</v>
      </c>
      <c r="B239" s="15">
        <v>43966</v>
      </c>
      <c r="C239" s="16" t="s">
        <v>11</v>
      </c>
      <c r="D239" s="16">
        <v>31</v>
      </c>
      <c r="E239" s="16">
        <v>5184</v>
      </c>
      <c r="F239" s="16">
        <v>4778</v>
      </c>
    </row>
    <row r="240" spans="1:6" ht="14.25" customHeight="1" x14ac:dyDescent="0.3">
      <c r="A240" t="str">
        <f t="shared" si="3"/>
        <v>43966Казань</v>
      </c>
      <c r="B240" s="15">
        <v>43966</v>
      </c>
      <c r="C240" s="16" t="s">
        <v>17</v>
      </c>
      <c r="D240" s="16">
        <v>21</v>
      </c>
      <c r="E240" s="16">
        <v>2255</v>
      </c>
      <c r="F240" s="16">
        <v>2045</v>
      </c>
    </row>
    <row r="241" spans="1:6" ht="14.25" customHeight="1" x14ac:dyDescent="0.3">
      <c r="A241" t="str">
        <f t="shared" si="3"/>
        <v>43966Кемерово</v>
      </c>
      <c r="B241" s="15">
        <v>43966</v>
      </c>
      <c r="C241" s="16" t="s">
        <v>10</v>
      </c>
      <c r="D241" s="16">
        <v>21</v>
      </c>
      <c r="E241" s="16">
        <v>1926</v>
      </c>
      <c r="F241" s="16">
        <v>1742</v>
      </c>
    </row>
    <row r="242" spans="1:6" ht="14.25" customHeight="1" x14ac:dyDescent="0.3">
      <c r="A242" t="str">
        <f t="shared" si="3"/>
        <v>43966Краснодар</v>
      </c>
      <c r="B242" s="15">
        <v>43966</v>
      </c>
      <c r="C242" s="16" t="s">
        <v>20</v>
      </c>
      <c r="D242" s="16">
        <v>19</v>
      </c>
      <c r="E242" s="16">
        <v>1780</v>
      </c>
      <c r="F242" s="16">
        <v>1615</v>
      </c>
    </row>
    <row r="243" spans="1:6" ht="14.25" customHeight="1" x14ac:dyDescent="0.3">
      <c r="A243" t="str">
        <f t="shared" si="3"/>
        <v>43966Москва Восток</v>
      </c>
      <c r="B243" s="15">
        <v>43966</v>
      </c>
      <c r="C243" s="16" t="s">
        <v>22</v>
      </c>
      <c r="D243" s="16">
        <v>54</v>
      </c>
      <c r="E243" s="16">
        <v>12791</v>
      </c>
      <c r="F243" s="16">
        <v>11950</v>
      </c>
    </row>
    <row r="244" spans="1:6" ht="14.25" customHeight="1" x14ac:dyDescent="0.3">
      <c r="A244" t="str">
        <f t="shared" si="3"/>
        <v>43966Москва Запад</v>
      </c>
      <c r="B244" s="15">
        <v>43966</v>
      </c>
      <c r="C244" s="16" t="s">
        <v>21</v>
      </c>
      <c r="D244" s="16">
        <v>60</v>
      </c>
      <c r="E244" s="16">
        <v>13544</v>
      </c>
      <c r="F244" s="16">
        <v>12643</v>
      </c>
    </row>
    <row r="245" spans="1:6" ht="14.25" customHeight="1" x14ac:dyDescent="0.3">
      <c r="A245" t="str">
        <f t="shared" si="3"/>
        <v>43966Нижний Новгород</v>
      </c>
      <c r="B245" s="15">
        <v>43966</v>
      </c>
      <c r="C245" s="16" t="s">
        <v>13</v>
      </c>
      <c r="D245" s="16">
        <v>19</v>
      </c>
      <c r="E245" s="16">
        <v>1940</v>
      </c>
      <c r="F245" s="16">
        <v>1715</v>
      </c>
    </row>
    <row r="246" spans="1:6" ht="14.25" customHeight="1" x14ac:dyDescent="0.3">
      <c r="A246" t="str">
        <f t="shared" si="3"/>
        <v>43966Новосибирск</v>
      </c>
      <c r="B246" s="15">
        <v>43966</v>
      </c>
      <c r="C246" s="16" t="s">
        <v>23</v>
      </c>
      <c r="D246" s="16">
        <v>16</v>
      </c>
      <c r="E246" s="16">
        <v>817</v>
      </c>
      <c r="F246" s="16">
        <v>718</v>
      </c>
    </row>
    <row r="247" spans="1:6" ht="14.25" customHeight="1" x14ac:dyDescent="0.3">
      <c r="A247" t="str">
        <f t="shared" si="3"/>
        <v>43966Пермь</v>
      </c>
      <c r="B247" s="15">
        <v>43966</v>
      </c>
      <c r="C247" s="16" t="s">
        <v>18</v>
      </c>
      <c r="D247" s="16">
        <v>15</v>
      </c>
      <c r="E247" s="16">
        <v>980</v>
      </c>
      <c r="F247" s="16">
        <v>867</v>
      </c>
    </row>
    <row r="248" spans="1:6" ht="14.25" customHeight="1" x14ac:dyDescent="0.3">
      <c r="A248" t="str">
        <f t="shared" si="3"/>
        <v>43966Ростов-на-Дону</v>
      </c>
      <c r="B248" s="15">
        <v>43966</v>
      </c>
      <c r="C248" s="16" t="s">
        <v>19</v>
      </c>
      <c r="D248" s="16">
        <v>15</v>
      </c>
      <c r="E248" s="16">
        <v>688</v>
      </c>
      <c r="F248" s="16">
        <v>598</v>
      </c>
    </row>
    <row r="249" spans="1:6" ht="14.25" customHeight="1" x14ac:dyDescent="0.3">
      <c r="A249" t="str">
        <f t="shared" si="3"/>
        <v>43966Санкт-Петербург Север</v>
      </c>
      <c r="B249" s="15">
        <v>43966</v>
      </c>
      <c r="C249" s="16" t="s">
        <v>15</v>
      </c>
      <c r="D249" s="16">
        <v>125</v>
      </c>
      <c r="E249" s="16">
        <v>21862</v>
      </c>
      <c r="F249" s="16">
        <v>20235</v>
      </c>
    </row>
    <row r="250" spans="1:6" ht="14.25" customHeight="1" x14ac:dyDescent="0.3">
      <c r="A250" t="str">
        <f t="shared" si="3"/>
        <v>43966Санкт-Петербург Юг</v>
      </c>
      <c r="B250" s="15">
        <v>43966</v>
      </c>
      <c r="C250" s="16" t="s">
        <v>14</v>
      </c>
      <c r="D250" s="16">
        <v>129</v>
      </c>
      <c r="E250" s="16">
        <v>17808</v>
      </c>
      <c r="F250" s="16">
        <v>16486</v>
      </c>
    </row>
    <row r="251" spans="1:6" ht="14.25" customHeight="1" x14ac:dyDescent="0.3">
      <c r="A251" t="str">
        <f t="shared" si="3"/>
        <v>43966Тольятти</v>
      </c>
      <c r="B251" s="15">
        <v>43966</v>
      </c>
      <c r="C251" s="16" t="s">
        <v>12</v>
      </c>
      <c r="D251" s="16">
        <v>10</v>
      </c>
      <c r="E251" s="16">
        <v>743</v>
      </c>
      <c r="F251" s="16">
        <v>652</v>
      </c>
    </row>
    <row r="252" spans="1:6" ht="14.25" customHeight="1" x14ac:dyDescent="0.3">
      <c r="A252" t="str">
        <f t="shared" si="3"/>
        <v>43967Волгоград</v>
      </c>
      <c r="B252" s="15">
        <v>43967</v>
      </c>
      <c r="C252" s="16" t="s">
        <v>16</v>
      </c>
      <c r="D252" s="16">
        <v>36</v>
      </c>
      <c r="E252" s="16">
        <v>5286</v>
      </c>
      <c r="F252" s="16">
        <v>4867</v>
      </c>
    </row>
    <row r="253" spans="1:6" ht="14.25" customHeight="1" x14ac:dyDescent="0.3">
      <c r="A253" t="str">
        <f t="shared" si="3"/>
        <v>43967Екатеринбург</v>
      </c>
      <c r="B253" s="15">
        <v>43967</v>
      </c>
      <c r="C253" s="16" t="s">
        <v>11</v>
      </c>
      <c r="D253" s="16">
        <v>31</v>
      </c>
      <c r="E253" s="16">
        <v>5593</v>
      </c>
      <c r="F253" s="16">
        <v>5177</v>
      </c>
    </row>
    <row r="254" spans="1:6" ht="14.25" customHeight="1" x14ac:dyDescent="0.3">
      <c r="A254" t="str">
        <f t="shared" si="3"/>
        <v>43967Казань</v>
      </c>
      <c r="B254" s="15">
        <v>43967</v>
      </c>
      <c r="C254" s="16" t="s">
        <v>17</v>
      </c>
      <c r="D254" s="16">
        <v>21</v>
      </c>
      <c r="E254" s="16">
        <v>2427</v>
      </c>
      <c r="F254" s="16">
        <v>2213</v>
      </c>
    </row>
    <row r="255" spans="1:6" ht="14.25" customHeight="1" x14ac:dyDescent="0.3">
      <c r="A255" t="str">
        <f t="shared" si="3"/>
        <v>43967Кемерово</v>
      </c>
      <c r="B255" s="15">
        <v>43967</v>
      </c>
      <c r="C255" s="16" t="s">
        <v>10</v>
      </c>
      <c r="D255" s="16">
        <v>21</v>
      </c>
      <c r="E255" s="16">
        <v>2145</v>
      </c>
      <c r="F255" s="16">
        <v>1947</v>
      </c>
    </row>
    <row r="256" spans="1:6" ht="14.25" customHeight="1" x14ac:dyDescent="0.3">
      <c r="A256" t="str">
        <f t="shared" si="3"/>
        <v>43967Краснодар</v>
      </c>
      <c r="B256" s="15">
        <v>43967</v>
      </c>
      <c r="C256" s="16" t="s">
        <v>20</v>
      </c>
      <c r="D256" s="16">
        <v>19</v>
      </c>
      <c r="E256" s="16">
        <v>2039</v>
      </c>
      <c r="F256" s="16">
        <v>1868</v>
      </c>
    </row>
    <row r="257" spans="1:6" ht="14.25" customHeight="1" x14ac:dyDescent="0.3">
      <c r="A257" t="str">
        <f t="shared" si="3"/>
        <v>43967Москва Восток</v>
      </c>
      <c r="B257" s="15">
        <v>43967</v>
      </c>
      <c r="C257" s="16" t="s">
        <v>22</v>
      </c>
      <c r="D257" s="16">
        <v>54</v>
      </c>
      <c r="E257" s="16">
        <v>13170</v>
      </c>
      <c r="F257" s="16">
        <v>12299</v>
      </c>
    </row>
    <row r="258" spans="1:6" ht="14.25" customHeight="1" x14ac:dyDescent="0.3">
      <c r="A258" t="str">
        <f t="shared" ref="A258:A321" si="4">CONCATENATE(B258,C258)</f>
        <v>43967Москва Запад</v>
      </c>
      <c r="B258" s="15">
        <v>43967</v>
      </c>
      <c r="C258" s="16" t="s">
        <v>21</v>
      </c>
      <c r="D258" s="16">
        <v>60</v>
      </c>
      <c r="E258" s="16">
        <v>14049</v>
      </c>
      <c r="F258" s="16">
        <v>13118</v>
      </c>
    </row>
    <row r="259" spans="1:6" ht="14.25" customHeight="1" x14ac:dyDescent="0.3">
      <c r="A259" t="str">
        <f t="shared" si="4"/>
        <v>43967Нижний Новгород</v>
      </c>
      <c r="B259" s="15">
        <v>43967</v>
      </c>
      <c r="C259" s="16" t="s">
        <v>13</v>
      </c>
      <c r="D259" s="16">
        <v>19</v>
      </c>
      <c r="E259" s="16">
        <v>2080</v>
      </c>
      <c r="F259" s="16">
        <v>1844</v>
      </c>
    </row>
    <row r="260" spans="1:6" ht="14.25" customHeight="1" x14ac:dyDescent="0.3">
      <c r="A260" t="str">
        <f t="shared" si="4"/>
        <v>43967Новосибирск</v>
      </c>
      <c r="B260" s="15">
        <v>43967</v>
      </c>
      <c r="C260" s="16" t="s">
        <v>23</v>
      </c>
      <c r="D260" s="16">
        <v>16</v>
      </c>
      <c r="E260" s="16">
        <v>920</v>
      </c>
      <c r="F260" s="16">
        <v>818</v>
      </c>
    </row>
    <row r="261" spans="1:6" ht="14.25" customHeight="1" x14ac:dyDescent="0.3">
      <c r="A261" t="str">
        <f t="shared" si="4"/>
        <v>43967Пермь</v>
      </c>
      <c r="B261" s="15">
        <v>43967</v>
      </c>
      <c r="C261" s="16" t="s">
        <v>18</v>
      </c>
      <c r="D261" s="16">
        <v>15</v>
      </c>
      <c r="E261" s="16">
        <v>1111</v>
      </c>
      <c r="F261" s="16">
        <v>992</v>
      </c>
    </row>
    <row r="262" spans="1:6" ht="14.25" customHeight="1" x14ac:dyDescent="0.3">
      <c r="A262" t="str">
        <f t="shared" si="4"/>
        <v>43967Ростов-на-Дону</v>
      </c>
      <c r="B262" s="15">
        <v>43967</v>
      </c>
      <c r="C262" s="16" t="s">
        <v>19</v>
      </c>
      <c r="D262" s="16">
        <v>15</v>
      </c>
      <c r="E262" s="16">
        <v>747</v>
      </c>
      <c r="F262" s="16">
        <v>647</v>
      </c>
    </row>
    <row r="263" spans="1:6" ht="14.25" customHeight="1" x14ac:dyDescent="0.3">
      <c r="A263" t="str">
        <f t="shared" si="4"/>
        <v>43967Санкт-Петербург Север</v>
      </c>
      <c r="B263" s="15">
        <v>43967</v>
      </c>
      <c r="C263" s="16" t="s">
        <v>15</v>
      </c>
      <c r="D263" s="16">
        <v>125</v>
      </c>
      <c r="E263" s="16">
        <v>22291</v>
      </c>
      <c r="F263" s="16">
        <v>20635</v>
      </c>
    </row>
    <row r="264" spans="1:6" ht="14.25" customHeight="1" x14ac:dyDescent="0.3">
      <c r="A264" t="str">
        <f t="shared" si="4"/>
        <v>43967Санкт-Петербург Юг</v>
      </c>
      <c r="B264" s="15">
        <v>43967</v>
      </c>
      <c r="C264" s="16" t="s">
        <v>14</v>
      </c>
      <c r="D264" s="16">
        <v>129</v>
      </c>
      <c r="E264" s="16">
        <v>17914</v>
      </c>
      <c r="F264" s="16">
        <v>16631</v>
      </c>
    </row>
    <row r="265" spans="1:6" ht="14.25" customHeight="1" x14ac:dyDescent="0.3">
      <c r="A265" t="str">
        <f t="shared" si="4"/>
        <v>43967Тольятти</v>
      </c>
      <c r="B265" s="15">
        <v>43967</v>
      </c>
      <c r="C265" s="16" t="s">
        <v>12</v>
      </c>
      <c r="D265" s="16">
        <v>10</v>
      </c>
      <c r="E265" s="16">
        <v>760</v>
      </c>
      <c r="F265" s="16">
        <v>672</v>
      </c>
    </row>
    <row r="266" spans="1:6" ht="14.25" customHeight="1" x14ac:dyDescent="0.3">
      <c r="A266" t="str">
        <f t="shared" si="4"/>
        <v>43968Волгоград</v>
      </c>
      <c r="B266" s="15">
        <v>43968</v>
      </c>
      <c r="C266" s="16" t="s">
        <v>16</v>
      </c>
      <c r="D266" s="16">
        <v>36</v>
      </c>
      <c r="E266" s="16">
        <v>4918</v>
      </c>
      <c r="F266" s="16">
        <v>4554</v>
      </c>
    </row>
    <row r="267" spans="1:6" ht="14.25" customHeight="1" x14ac:dyDescent="0.3">
      <c r="A267" t="str">
        <f t="shared" si="4"/>
        <v>43968Екатеринбург</v>
      </c>
      <c r="B267" s="15">
        <v>43968</v>
      </c>
      <c r="C267" s="16" t="s">
        <v>11</v>
      </c>
      <c r="D267" s="16">
        <v>31</v>
      </c>
      <c r="E267" s="16">
        <v>5206</v>
      </c>
      <c r="F267" s="16">
        <v>4843</v>
      </c>
    </row>
    <row r="268" spans="1:6" ht="14.25" customHeight="1" x14ac:dyDescent="0.3">
      <c r="A268" t="str">
        <f t="shared" si="4"/>
        <v>43968Казань</v>
      </c>
      <c r="B268" s="15">
        <v>43968</v>
      </c>
      <c r="C268" s="16" t="s">
        <v>17</v>
      </c>
      <c r="D268" s="16">
        <v>21</v>
      </c>
      <c r="E268" s="16">
        <v>2054</v>
      </c>
      <c r="F268" s="16">
        <v>1883</v>
      </c>
    </row>
    <row r="269" spans="1:6" ht="14.25" customHeight="1" x14ac:dyDescent="0.3">
      <c r="A269" t="str">
        <f t="shared" si="4"/>
        <v>43968Кемерово</v>
      </c>
      <c r="B269" s="15">
        <v>43968</v>
      </c>
      <c r="C269" s="16" t="s">
        <v>10</v>
      </c>
      <c r="D269" s="16">
        <v>21</v>
      </c>
      <c r="E269" s="16">
        <v>1874</v>
      </c>
      <c r="F269" s="16">
        <v>1705</v>
      </c>
    </row>
    <row r="270" spans="1:6" ht="14.25" customHeight="1" x14ac:dyDescent="0.3">
      <c r="A270" t="str">
        <f t="shared" si="4"/>
        <v>43968Краснодар</v>
      </c>
      <c r="B270" s="15">
        <v>43968</v>
      </c>
      <c r="C270" s="16" t="s">
        <v>20</v>
      </c>
      <c r="D270" s="16">
        <v>19</v>
      </c>
      <c r="E270" s="16">
        <v>1790</v>
      </c>
      <c r="F270" s="16">
        <v>1633</v>
      </c>
    </row>
    <row r="271" spans="1:6" ht="14.25" customHeight="1" x14ac:dyDescent="0.3">
      <c r="A271" t="str">
        <f t="shared" si="4"/>
        <v>43968Москва Восток</v>
      </c>
      <c r="B271" s="15">
        <v>43968</v>
      </c>
      <c r="C271" s="16" t="s">
        <v>22</v>
      </c>
      <c r="D271" s="16">
        <v>54</v>
      </c>
      <c r="E271" s="16">
        <v>11128</v>
      </c>
      <c r="F271" s="16">
        <v>10467</v>
      </c>
    </row>
    <row r="272" spans="1:6" ht="14.25" customHeight="1" x14ac:dyDescent="0.3">
      <c r="A272" t="str">
        <f t="shared" si="4"/>
        <v>43968Москва Запад</v>
      </c>
      <c r="B272" s="15">
        <v>43968</v>
      </c>
      <c r="C272" s="16" t="s">
        <v>21</v>
      </c>
      <c r="D272" s="16">
        <v>60</v>
      </c>
      <c r="E272" s="16">
        <v>11698</v>
      </c>
      <c r="F272" s="16">
        <v>10989</v>
      </c>
    </row>
    <row r="273" spans="1:6" ht="14.25" customHeight="1" x14ac:dyDescent="0.3">
      <c r="A273" t="str">
        <f t="shared" si="4"/>
        <v>43968Нижний Новгород</v>
      </c>
      <c r="B273" s="15">
        <v>43968</v>
      </c>
      <c r="C273" s="16" t="s">
        <v>13</v>
      </c>
      <c r="D273" s="16">
        <v>19</v>
      </c>
      <c r="E273" s="16">
        <v>1871</v>
      </c>
      <c r="F273" s="16">
        <v>1660</v>
      </c>
    </row>
    <row r="274" spans="1:6" ht="14.25" customHeight="1" x14ac:dyDescent="0.3">
      <c r="A274" t="str">
        <f t="shared" si="4"/>
        <v>43968Новосибирск</v>
      </c>
      <c r="B274" s="15">
        <v>43968</v>
      </c>
      <c r="C274" s="16" t="s">
        <v>23</v>
      </c>
      <c r="D274" s="16">
        <v>16</v>
      </c>
      <c r="E274" s="16">
        <v>859</v>
      </c>
      <c r="F274" s="16">
        <v>746</v>
      </c>
    </row>
    <row r="275" spans="1:6" ht="14.25" customHeight="1" x14ac:dyDescent="0.3">
      <c r="A275" t="str">
        <f t="shared" si="4"/>
        <v>43968Пермь</v>
      </c>
      <c r="B275" s="15">
        <v>43968</v>
      </c>
      <c r="C275" s="16" t="s">
        <v>18</v>
      </c>
      <c r="D275" s="16">
        <v>15</v>
      </c>
      <c r="E275" s="16">
        <v>971</v>
      </c>
      <c r="F275" s="16">
        <v>856</v>
      </c>
    </row>
    <row r="276" spans="1:6" ht="14.25" customHeight="1" x14ac:dyDescent="0.3">
      <c r="A276" t="str">
        <f t="shared" si="4"/>
        <v>43968Ростов-на-Дону</v>
      </c>
      <c r="B276" s="15">
        <v>43968</v>
      </c>
      <c r="C276" s="16" t="s">
        <v>19</v>
      </c>
      <c r="D276" s="16">
        <v>15</v>
      </c>
      <c r="E276" s="16">
        <v>692</v>
      </c>
      <c r="F276" s="16">
        <v>591</v>
      </c>
    </row>
    <row r="277" spans="1:6" ht="14.25" customHeight="1" x14ac:dyDescent="0.3">
      <c r="A277" t="str">
        <f t="shared" si="4"/>
        <v>43968Санкт-Петербург Север</v>
      </c>
      <c r="B277" s="15">
        <v>43968</v>
      </c>
      <c r="C277" s="16" t="s">
        <v>15</v>
      </c>
      <c r="D277" s="16">
        <v>125</v>
      </c>
      <c r="E277" s="16">
        <v>20079</v>
      </c>
      <c r="F277" s="16">
        <v>18721</v>
      </c>
    </row>
    <row r="278" spans="1:6" ht="14.25" customHeight="1" x14ac:dyDescent="0.3">
      <c r="A278" t="str">
        <f t="shared" si="4"/>
        <v>43968Санкт-Петербург Юг</v>
      </c>
      <c r="B278" s="15">
        <v>43968</v>
      </c>
      <c r="C278" s="16" t="s">
        <v>14</v>
      </c>
      <c r="D278" s="16">
        <v>129</v>
      </c>
      <c r="E278" s="16">
        <v>15744</v>
      </c>
      <c r="F278" s="16">
        <v>14685</v>
      </c>
    </row>
    <row r="279" spans="1:6" ht="14.25" customHeight="1" x14ac:dyDescent="0.3">
      <c r="A279" t="str">
        <f t="shared" si="4"/>
        <v>43968Тольятти</v>
      </c>
      <c r="B279" s="15">
        <v>43968</v>
      </c>
      <c r="C279" s="16" t="s">
        <v>12</v>
      </c>
      <c r="D279" s="16">
        <v>10</v>
      </c>
      <c r="E279" s="16">
        <v>591</v>
      </c>
      <c r="F279" s="16">
        <v>513</v>
      </c>
    </row>
    <row r="280" spans="1:6" ht="14.25" customHeight="1" x14ac:dyDescent="0.3">
      <c r="A280" t="str">
        <f t="shared" si="4"/>
        <v>43969Волгоград</v>
      </c>
      <c r="B280" s="15">
        <v>43969</v>
      </c>
      <c r="C280" s="16" t="s">
        <v>16</v>
      </c>
      <c r="D280" s="16">
        <v>36</v>
      </c>
      <c r="E280" s="16">
        <v>4885</v>
      </c>
      <c r="F280" s="16">
        <v>4502</v>
      </c>
    </row>
    <row r="281" spans="1:6" ht="14.25" customHeight="1" x14ac:dyDescent="0.3">
      <c r="A281" t="str">
        <f t="shared" si="4"/>
        <v>43969Екатеринбург</v>
      </c>
      <c r="B281" s="15">
        <v>43969</v>
      </c>
      <c r="C281" s="16" t="s">
        <v>11</v>
      </c>
      <c r="D281" s="16">
        <v>31</v>
      </c>
      <c r="E281" s="16">
        <v>5165</v>
      </c>
      <c r="F281" s="16">
        <v>4813</v>
      </c>
    </row>
    <row r="282" spans="1:6" ht="14.25" customHeight="1" x14ac:dyDescent="0.3">
      <c r="A282" t="str">
        <f t="shared" si="4"/>
        <v>43969Казань</v>
      </c>
      <c r="B282" s="15">
        <v>43969</v>
      </c>
      <c r="C282" s="16" t="s">
        <v>17</v>
      </c>
      <c r="D282" s="16">
        <v>21</v>
      </c>
      <c r="E282" s="16">
        <v>2136</v>
      </c>
      <c r="F282" s="16">
        <v>1947</v>
      </c>
    </row>
    <row r="283" spans="1:6" ht="14.25" customHeight="1" x14ac:dyDescent="0.3">
      <c r="A283" t="str">
        <f t="shared" si="4"/>
        <v>43969Кемерово</v>
      </c>
      <c r="B283" s="15">
        <v>43969</v>
      </c>
      <c r="C283" s="16" t="s">
        <v>10</v>
      </c>
      <c r="D283" s="16">
        <v>21</v>
      </c>
      <c r="E283" s="16">
        <v>1834</v>
      </c>
      <c r="F283" s="16">
        <v>1660</v>
      </c>
    </row>
    <row r="284" spans="1:6" ht="14.25" customHeight="1" x14ac:dyDescent="0.3">
      <c r="A284" t="str">
        <f t="shared" si="4"/>
        <v>43969Краснодар</v>
      </c>
      <c r="B284" s="15">
        <v>43969</v>
      </c>
      <c r="C284" s="16" t="s">
        <v>20</v>
      </c>
      <c r="D284" s="16">
        <v>19</v>
      </c>
      <c r="E284" s="16">
        <v>1741</v>
      </c>
      <c r="F284" s="16">
        <v>1597</v>
      </c>
    </row>
    <row r="285" spans="1:6" ht="14.25" customHeight="1" x14ac:dyDescent="0.3">
      <c r="A285" t="str">
        <f t="shared" si="4"/>
        <v>43969Москва Восток</v>
      </c>
      <c r="B285" s="15">
        <v>43969</v>
      </c>
      <c r="C285" s="16" t="s">
        <v>22</v>
      </c>
      <c r="D285" s="16">
        <v>54</v>
      </c>
      <c r="E285" s="16">
        <v>12012</v>
      </c>
      <c r="F285" s="16">
        <v>11308</v>
      </c>
    </row>
    <row r="286" spans="1:6" ht="14.25" customHeight="1" x14ac:dyDescent="0.3">
      <c r="A286" t="str">
        <f t="shared" si="4"/>
        <v>43969Москва Запад</v>
      </c>
      <c r="B286" s="15">
        <v>43969</v>
      </c>
      <c r="C286" s="16" t="s">
        <v>21</v>
      </c>
      <c r="D286" s="16">
        <v>60</v>
      </c>
      <c r="E286" s="16">
        <v>12460</v>
      </c>
      <c r="F286" s="16">
        <v>11665</v>
      </c>
    </row>
    <row r="287" spans="1:6" ht="14.25" customHeight="1" x14ac:dyDescent="0.3">
      <c r="A287" t="str">
        <f t="shared" si="4"/>
        <v>43969Нижний Новгород</v>
      </c>
      <c r="B287" s="15">
        <v>43969</v>
      </c>
      <c r="C287" s="16" t="s">
        <v>13</v>
      </c>
      <c r="D287" s="16">
        <v>19</v>
      </c>
      <c r="E287" s="16">
        <v>1858</v>
      </c>
      <c r="F287" s="16">
        <v>1648</v>
      </c>
    </row>
    <row r="288" spans="1:6" ht="14.25" customHeight="1" x14ac:dyDescent="0.3">
      <c r="A288" t="str">
        <f t="shared" si="4"/>
        <v>43969Новосибирск</v>
      </c>
      <c r="B288" s="15">
        <v>43969</v>
      </c>
      <c r="C288" s="16" t="s">
        <v>23</v>
      </c>
      <c r="D288" s="16">
        <v>16</v>
      </c>
      <c r="E288" s="16">
        <v>864</v>
      </c>
      <c r="F288" s="16">
        <v>765</v>
      </c>
    </row>
    <row r="289" spans="1:6" ht="14.25" customHeight="1" x14ac:dyDescent="0.3">
      <c r="A289" t="str">
        <f t="shared" si="4"/>
        <v>43969Пермь</v>
      </c>
      <c r="B289" s="15">
        <v>43969</v>
      </c>
      <c r="C289" s="16" t="s">
        <v>18</v>
      </c>
      <c r="D289" s="16">
        <v>16</v>
      </c>
      <c r="E289" s="16">
        <v>925</v>
      </c>
      <c r="F289" s="16">
        <v>816</v>
      </c>
    </row>
    <row r="290" spans="1:6" ht="14.25" customHeight="1" x14ac:dyDescent="0.3">
      <c r="A290" t="str">
        <f t="shared" si="4"/>
        <v>43969Ростов-на-Дону</v>
      </c>
      <c r="B290" s="15">
        <v>43969</v>
      </c>
      <c r="C290" s="16" t="s">
        <v>19</v>
      </c>
      <c r="D290" s="16">
        <v>15</v>
      </c>
      <c r="E290" s="16">
        <v>729</v>
      </c>
      <c r="F290" s="16">
        <v>636</v>
      </c>
    </row>
    <row r="291" spans="1:6" ht="14.25" customHeight="1" x14ac:dyDescent="0.3">
      <c r="A291" t="str">
        <f t="shared" si="4"/>
        <v>43969Санкт-Петербург Север</v>
      </c>
      <c r="B291" s="15">
        <v>43969</v>
      </c>
      <c r="C291" s="16" t="s">
        <v>15</v>
      </c>
      <c r="D291" s="16">
        <v>125</v>
      </c>
      <c r="E291" s="16">
        <v>20449</v>
      </c>
      <c r="F291" s="16">
        <v>19060</v>
      </c>
    </row>
    <row r="292" spans="1:6" ht="14.25" customHeight="1" x14ac:dyDescent="0.3">
      <c r="A292" t="str">
        <f t="shared" si="4"/>
        <v>43969Санкт-Петербург Юг</v>
      </c>
      <c r="B292" s="15">
        <v>43969</v>
      </c>
      <c r="C292" s="16" t="s">
        <v>14</v>
      </c>
      <c r="D292" s="16">
        <v>129</v>
      </c>
      <c r="E292" s="16">
        <v>16110</v>
      </c>
      <c r="F292" s="16">
        <v>14992</v>
      </c>
    </row>
    <row r="293" spans="1:6" ht="14.25" customHeight="1" x14ac:dyDescent="0.3">
      <c r="A293" t="str">
        <f t="shared" si="4"/>
        <v>43969Тольятти</v>
      </c>
      <c r="B293" s="15">
        <v>43969</v>
      </c>
      <c r="C293" s="16" t="s">
        <v>12</v>
      </c>
      <c r="D293" s="16">
        <v>10</v>
      </c>
      <c r="E293" s="16">
        <v>645</v>
      </c>
      <c r="F293" s="16">
        <v>565</v>
      </c>
    </row>
    <row r="294" spans="1:6" ht="14.25" customHeight="1" x14ac:dyDescent="0.3">
      <c r="A294" t="str">
        <f t="shared" si="4"/>
        <v>43970Волгоград</v>
      </c>
      <c r="B294" s="15">
        <v>43970</v>
      </c>
      <c r="C294" s="16" t="s">
        <v>16</v>
      </c>
      <c r="D294" s="16">
        <v>36</v>
      </c>
      <c r="E294" s="16">
        <v>5094</v>
      </c>
      <c r="F294" s="16">
        <v>4716</v>
      </c>
    </row>
    <row r="295" spans="1:6" ht="14.25" customHeight="1" x14ac:dyDescent="0.3">
      <c r="A295" t="str">
        <f t="shared" si="4"/>
        <v>43970Екатеринбург</v>
      </c>
      <c r="B295" s="15">
        <v>43970</v>
      </c>
      <c r="C295" s="16" t="s">
        <v>11</v>
      </c>
      <c r="D295" s="16">
        <v>31</v>
      </c>
      <c r="E295" s="16">
        <v>5389</v>
      </c>
      <c r="F295" s="16">
        <v>5024</v>
      </c>
    </row>
    <row r="296" spans="1:6" ht="14.25" customHeight="1" x14ac:dyDescent="0.3">
      <c r="A296" t="str">
        <f t="shared" si="4"/>
        <v>43970Казань</v>
      </c>
      <c r="B296" s="15">
        <v>43970</v>
      </c>
      <c r="C296" s="16" t="s">
        <v>17</v>
      </c>
      <c r="D296" s="16">
        <v>21</v>
      </c>
      <c r="E296" s="16">
        <v>2245</v>
      </c>
      <c r="F296" s="16">
        <v>2053</v>
      </c>
    </row>
    <row r="297" spans="1:6" ht="14.25" customHeight="1" x14ac:dyDescent="0.3">
      <c r="A297" t="str">
        <f t="shared" si="4"/>
        <v>43970Кемерово</v>
      </c>
      <c r="B297" s="15">
        <v>43970</v>
      </c>
      <c r="C297" s="16" t="s">
        <v>10</v>
      </c>
      <c r="D297" s="16">
        <v>21</v>
      </c>
      <c r="E297" s="16">
        <v>1860</v>
      </c>
      <c r="F297" s="16">
        <v>1704</v>
      </c>
    </row>
    <row r="298" spans="1:6" ht="14.25" customHeight="1" x14ac:dyDescent="0.3">
      <c r="A298" t="str">
        <f t="shared" si="4"/>
        <v>43970Краснодар</v>
      </c>
      <c r="B298" s="15">
        <v>43970</v>
      </c>
      <c r="C298" s="16" t="s">
        <v>20</v>
      </c>
      <c r="D298" s="16">
        <v>19</v>
      </c>
      <c r="E298" s="16">
        <v>1831</v>
      </c>
      <c r="F298" s="16">
        <v>1667</v>
      </c>
    </row>
    <row r="299" spans="1:6" ht="14.25" customHeight="1" x14ac:dyDescent="0.3">
      <c r="A299" t="str">
        <f t="shared" si="4"/>
        <v>43970Москва Восток</v>
      </c>
      <c r="B299" s="15">
        <v>43970</v>
      </c>
      <c r="C299" s="16" t="s">
        <v>22</v>
      </c>
      <c r="D299" s="16">
        <v>54</v>
      </c>
      <c r="E299" s="16">
        <v>13070</v>
      </c>
      <c r="F299" s="16">
        <v>12244</v>
      </c>
    </row>
    <row r="300" spans="1:6" ht="14.25" customHeight="1" x14ac:dyDescent="0.3">
      <c r="A300" t="str">
        <f t="shared" si="4"/>
        <v>43970Москва Запад</v>
      </c>
      <c r="B300" s="15">
        <v>43970</v>
      </c>
      <c r="C300" s="16" t="s">
        <v>21</v>
      </c>
      <c r="D300" s="16">
        <v>60</v>
      </c>
      <c r="E300" s="16">
        <v>13867</v>
      </c>
      <c r="F300" s="16">
        <v>12987</v>
      </c>
    </row>
    <row r="301" spans="1:6" ht="14.25" customHeight="1" x14ac:dyDescent="0.3">
      <c r="A301" t="str">
        <f t="shared" si="4"/>
        <v>43970Нижний Новгород</v>
      </c>
      <c r="B301" s="15">
        <v>43970</v>
      </c>
      <c r="C301" s="16" t="s">
        <v>13</v>
      </c>
      <c r="D301" s="16">
        <v>19</v>
      </c>
      <c r="E301" s="16">
        <v>1999</v>
      </c>
      <c r="F301" s="16">
        <v>1799</v>
      </c>
    </row>
    <row r="302" spans="1:6" ht="14.25" customHeight="1" x14ac:dyDescent="0.3">
      <c r="A302" t="str">
        <f t="shared" si="4"/>
        <v>43970Новосибирск</v>
      </c>
      <c r="B302" s="15">
        <v>43970</v>
      </c>
      <c r="C302" s="16" t="s">
        <v>23</v>
      </c>
      <c r="D302" s="16">
        <v>17</v>
      </c>
      <c r="E302" s="16">
        <v>857</v>
      </c>
      <c r="F302" s="16">
        <v>757</v>
      </c>
    </row>
    <row r="303" spans="1:6" ht="14.25" customHeight="1" x14ac:dyDescent="0.3">
      <c r="A303" t="str">
        <f t="shared" si="4"/>
        <v>43970Пермь</v>
      </c>
      <c r="B303" s="15">
        <v>43970</v>
      </c>
      <c r="C303" s="16" t="s">
        <v>18</v>
      </c>
      <c r="D303" s="16">
        <v>16</v>
      </c>
      <c r="E303" s="16">
        <v>1012</v>
      </c>
      <c r="F303" s="16">
        <v>900</v>
      </c>
    </row>
    <row r="304" spans="1:6" ht="14.25" customHeight="1" x14ac:dyDescent="0.3">
      <c r="A304" t="str">
        <f t="shared" si="4"/>
        <v>43970Ростов-на-Дону</v>
      </c>
      <c r="B304" s="15">
        <v>43970</v>
      </c>
      <c r="C304" s="16" t="s">
        <v>19</v>
      </c>
      <c r="D304" s="16">
        <v>15</v>
      </c>
      <c r="E304" s="16">
        <v>930</v>
      </c>
      <c r="F304" s="16">
        <v>827</v>
      </c>
    </row>
    <row r="305" spans="1:6" ht="14.25" customHeight="1" x14ac:dyDescent="0.3">
      <c r="A305" t="str">
        <f t="shared" si="4"/>
        <v>43970Санкт-Петербург Север</v>
      </c>
      <c r="B305" s="15">
        <v>43970</v>
      </c>
      <c r="C305" s="16" t="s">
        <v>15</v>
      </c>
      <c r="D305" s="16">
        <v>125</v>
      </c>
      <c r="E305" s="16">
        <v>20771</v>
      </c>
      <c r="F305" s="16">
        <v>19338</v>
      </c>
    </row>
    <row r="306" spans="1:6" ht="14.25" customHeight="1" x14ac:dyDescent="0.3">
      <c r="A306" t="str">
        <f t="shared" si="4"/>
        <v>43970Санкт-Петербург Юг</v>
      </c>
      <c r="B306" s="15">
        <v>43970</v>
      </c>
      <c r="C306" s="16" t="s">
        <v>14</v>
      </c>
      <c r="D306" s="16">
        <v>129</v>
      </c>
      <c r="E306" s="16">
        <v>16191</v>
      </c>
      <c r="F306" s="16">
        <v>15102</v>
      </c>
    </row>
    <row r="307" spans="1:6" ht="14.25" customHeight="1" x14ac:dyDescent="0.3">
      <c r="A307" t="str">
        <f t="shared" si="4"/>
        <v>43970Тольятти</v>
      </c>
      <c r="B307" s="15">
        <v>43970</v>
      </c>
      <c r="C307" s="16" t="s">
        <v>12</v>
      </c>
      <c r="D307" s="16">
        <v>10</v>
      </c>
      <c r="E307" s="16">
        <v>649</v>
      </c>
      <c r="F307" s="16">
        <v>568</v>
      </c>
    </row>
    <row r="308" spans="1:6" ht="14.25" customHeight="1" x14ac:dyDescent="0.3">
      <c r="A308" t="str">
        <f t="shared" si="4"/>
        <v>43971Волгоград</v>
      </c>
      <c r="B308" s="15">
        <v>43971</v>
      </c>
      <c r="C308" s="16" t="s">
        <v>16</v>
      </c>
      <c r="D308" s="16">
        <v>36</v>
      </c>
      <c r="E308" s="16">
        <v>5914</v>
      </c>
      <c r="F308" s="16">
        <v>5384</v>
      </c>
    </row>
    <row r="309" spans="1:6" ht="14.25" customHeight="1" x14ac:dyDescent="0.3">
      <c r="A309" t="str">
        <f t="shared" si="4"/>
        <v>43971Екатеринбург</v>
      </c>
      <c r="B309" s="15">
        <v>43971</v>
      </c>
      <c r="C309" s="16" t="s">
        <v>11</v>
      </c>
      <c r="D309" s="16">
        <v>31</v>
      </c>
      <c r="E309" s="16">
        <v>5698</v>
      </c>
      <c r="F309" s="16">
        <v>5258</v>
      </c>
    </row>
    <row r="310" spans="1:6" ht="14.25" customHeight="1" x14ac:dyDescent="0.3">
      <c r="A310" t="str">
        <f t="shared" si="4"/>
        <v>43971Казань</v>
      </c>
      <c r="B310" s="15">
        <v>43971</v>
      </c>
      <c r="C310" s="16" t="s">
        <v>17</v>
      </c>
      <c r="D310" s="16">
        <v>21</v>
      </c>
      <c r="E310" s="16">
        <v>2410</v>
      </c>
      <c r="F310" s="16">
        <v>2202</v>
      </c>
    </row>
    <row r="311" spans="1:6" ht="14.25" customHeight="1" x14ac:dyDescent="0.3">
      <c r="A311" t="str">
        <f t="shared" si="4"/>
        <v>43971Кемерово</v>
      </c>
      <c r="B311" s="15">
        <v>43971</v>
      </c>
      <c r="C311" s="16" t="s">
        <v>10</v>
      </c>
      <c r="D311" s="16">
        <v>21</v>
      </c>
      <c r="E311" s="16">
        <v>1921</v>
      </c>
      <c r="F311" s="16">
        <v>1767</v>
      </c>
    </row>
    <row r="312" spans="1:6" ht="14.25" customHeight="1" x14ac:dyDescent="0.3">
      <c r="A312" t="str">
        <f t="shared" si="4"/>
        <v>43971Краснодар</v>
      </c>
      <c r="B312" s="15">
        <v>43971</v>
      </c>
      <c r="C312" s="16" t="s">
        <v>20</v>
      </c>
      <c r="D312" s="16">
        <v>19</v>
      </c>
      <c r="E312" s="16">
        <v>1823</v>
      </c>
      <c r="F312" s="16">
        <v>1678</v>
      </c>
    </row>
    <row r="313" spans="1:6" ht="14.25" customHeight="1" x14ac:dyDescent="0.3">
      <c r="A313" t="str">
        <f t="shared" si="4"/>
        <v>43971Москва Восток</v>
      </c>
      <c r="B313" s="15">
        <v>43971</v>
      </c>
      <c r="C313" s="16" t="s">
        <v>22</v>
      </c>
      <c r="D313" s="16">
        <v>54</v>
      </c>
      <c r="E313" s="16">
        <v>13298</v>
      </c>
      <c r="F313" s="16">
        <v>12428</v>
      </c>
    </row>
    <row r="314" spans="1:6" ht="14.25" customHeight="1" x14ac:dyDescent="0.3">
      <c r="A314" t="str">
        <f t="shared" si="4"/>
        <v>43971Москва Запад</v>
      </c>
      <c r="B314" s="15">
        <v>43971</v>
      </c>
      <c r="C314" s="16" t="s">
        <v>21</v>
      </c>
      <c r="D314" s="16">
        <v>60</v>
      </c>
      <c r="E314" s="16">
        <v>13792</v>
      </c>
      <c r="F314" s="16">
        <v>12834</v>
      </c>
    </row>
    <row r="315" spans="1:6" ht="14.25" customHeight="1" x14ac:dyDescent="0.3">
      <c r="A315" t="str">
        <f t="shared" si="4"/>
        <v>43971Нижний Новгород</v>
      </c>
      <c r="B315" s="15">
        <v>43971</v>
      </c>
      <c r="C315" s="16" t="s">
        <v>13</v>
      </c>
      <c r="D315" s="16">
        <v>19</v>
      </c>
      <c r="E315" s="16">
        <v>1889</v>
      </c>
      <c r="F315" s="16">
        <v>1690</v>
      </c>
    </row>
    <row r="316" spans="1:6" ht="14.25" customHeight="1" x14ac:dyDescent="0.3">
      <c r="A316" t="str">
        <f t="shared" si="4"/>
        <v>43971Новосибирск</v>
      </c>
      <c r="B316" s="15">
        <v>43971</v>
      </c>
      <c r="C316" s="16" t="s">
        <v>23</v>
      </c>
      <c r="D316" s="16">
        <v>17</v>
      </c>
      <c r="E316" s="16">
        <v>890</v>
      </c>
      <c r="F316" s="16">
        <v>794</v>
      </c>
    </row>
    <row r="317" spans="1:6" ht="14.25" customHeight="1" x14ac:dyDescent="0.3">
      <c r="A317" t="str">
        <f t="shared" si="4"/>
        <v>43971Пермь</v>
      </c>
      <c r="B317" s="15">
        <v>43971</v>
      </c>
      <c r="C317" s="16" t="s">
        <v>18</v>
      </c>
      <c r="D317" s="16">
        <v>16</v>
      </c>
      <c r="E317" s="16">
        <v>1050</v>
      </c>
      <c r="F317" s="16">
        <v>938</v>
      </c>
    </row>
    <row r="318" spans="1:6" ht="14.25" customHeight="1" x14ac:dyDescent="0.3">
      <c r="A318" t="str">
        <f t="shared" si="4"/>
        <v>43971Ростов-на-Дону</v>
      </c>
      <c r="B318" s="15">
        <v>43971</v>
      </c>
      <c r="C318" s="16" t="s">
        <v>19</v>
      </c>
      <c r="D318" s="16">
        <v>15</v>
      </c>
      <c r="E318" s="16">
        <v>760</v>
      </c>
      <c r="F318" s="16">
        <v>664</v>
      </c>
    </row>
    <row r="319" spans="1:6" ht="14.25" customHeight="1" x14ac:dyDescent="0.3">
      <c r="A319" t="str">
        <f t="shared" si="4"/>
        <v>43971Санкт-Петербург Север</v>
      </c>
      <c r="B319" s="15">
        <v>43971</v>
      </c>
      <c r="C319" s="16" t="s">
        <v>15</v>
      </c>
      <c r="D319" s="16">
        <v>125</v>
      </c>
      <c r="E319" s="16">
        <v>21674</v>
      </c>
      <c r="F319" s="16">
        <v>20155</v>
      </c>
    </row>
    <row r="320" spans="1:6" ht="14.25" customHeight="1" x14ac:dyDescent="0.3">
      <c r="A320" t="str">
        <f t="shared" si="4"/>
        <v>43971Санкт-Петербург Юг</v>
      </c>
      <c r="B320" s="15">
        <v>43971</v>
      </c>
      <c r="C320" s="16" t="s">
        <v>14</v>
      </c>
      <c r="D320" s="16">
        <v>129</v>
      </c>
      <c r="E320" s="16">
        <v>17095</v>
      </c>
      <c r="F320" s="16">
        <v>15919</v>
      </c>
    </row>
    <row r="321" spans="1:6" ht="14.25" customHeight="1" x14ac:dyDescent="0.3">
      <c r="A321" t="str">
        <f t="shared" si="4"/>
        <v>43971Тольятти</v>
      </c>
      <c r="B321" s="15">
        <v>43971</v>
      </c>
      <c r="C321" s="16" t="s">
        <v>12</v>
      </c>
      <c r="D321" s="16">
        <v>10</v>
      </c>
      <c r="E321" s="16">
        <v>745</v>
      </c>
      <c r="F321" s="16">
        <v>654</v>
      </c>
    </row>
    <row r="322" spans="1:6" ht="14.25" customHeight="1" x14ac:dyDescent="0.3">
      <c r="A322" t="str">
        <f t="shared" ref="A322:A385" si="5">CONCATENATE(B322,C322)</f>
        <v>43972Волгоград</v>
      </c>
      <c r="B322" s="15">
        <v>43972</v>
      </c>
      <c r="C322" s="16" t="s">
        <v>16</v>
      </c>
      <c r="D322" s="16">
        <v>36</v>
      </c>
      <c r="E322" s="16">
        <v>4816</v>
      </c>
      <c r="F322" s="16">
        <v>4452</v>
      </c>
    </row>
    <row r="323" spans="1:6" ht="14.25" customHeight="1" x14ac:dyDescent="0.3">
      <c r="A323" t="str">
        <f t="shared" si="5"/>
        <v>43972Екатеринбург</v>
      </c>
      <c r="B323" s="15">
        <v>43972</v>
      </c>
      <c r="C323" s="16" t="s">
        <v>11</v>
      </c>
      <c r="D323" s="16">
        <v>31</v>
      </c>
      <c r="E323" s="16">
        <v>5207</v>
      </c>
      <c r="F323" s="16">
        <v>4868</v>
      </c>
    </row>
    <row r="324" spans="1:6" ht="14.25" customHeight="1" x14ac:dyDescent="0.3">
      <c r="A324" t="str">
        <f t="shared" si="5"/>
        <v>43972Казань</v>
      </c>
      <c r="B324" s="15">
        <v>43972</v>
      </c>
      <c r="C324" s="16" t="s">
        <v>17</v>
      </c>
      <c r="D324" s="16">
        <v>21</v>
      </c>
      <c r="E324" s="16">
        <v>2335</v>
      </c>
      <c r="F324" s="16">
        <v>2126</v>
      </c>
    </row>
    <row r="325" spans="1:6" ht="14.25" customHeight="1" x14ac:dyDescent="0.3">
      <c r="A325" t="str">
        <f t="shared" si="5"/>
        <v>43972Кемерово</v>
      </c>
      <c r="B325" s="15">
        <v>43972</v>
      </c>
      <c r="C325" s="16" t="s">
        <v>10</v>
      </c>
      <c r="D325" s="16">
        <v>21</v>
      </c>
      <c r="E325" s="16">
        <v>1787</v>
      </c>
      <c r="F325" s="16">
        <v>1626</v>
      </c>
    </row>
    <row r="326" spans="1:6" ht="14.25" customHeight="1" x14ac:dyDescent="0.3">
      <c r="A326" t="str">
        <f t="shared" si="5"/>
        <v>43972Краснодар</v>
      </c>
      <c r="B326" s="15">
        <v>43972</v>
      </c>
      <c r="C326" s="16" t="s">
        <v>20</v>
      </c>
      <c r="D326" s="16">
        <v>19</v>
      </c>
      <c r="E326" s="16">
        <v>1650</v>
      </c>
      <c r="F326" s="16">
        <v>1505</v>
      </c>
    </row>
    <row r="327" spans="1:6" ht="14.25" customHeight="1" x14ac:dyDescent="0.3">
      <c r="A327" t="str">
        <f t="shared" si="5"/>
        <v>43972Москва Восток</v>
      </c>
      <c r="B327" s="15">
        <v>43972</v>
      </c>
      <c r="C327" s="16" t="s">
        <v>22</v>
      </c>
      <c r="D327" s="16">
        <v>54</v>
      </c>
      <c r="E327" s="16">
        <v>13240</v>
      </c>
      <c r="F327" s="16">
        <v>12360</v>
      </c>
    </row>
    <row r="328" spans="1:6" ht="14.25" customHeight="1" x14ac:dyDescent="0.3">
      <c r="A328" t="str">
        <f t="shared" si="5"/>
        <v>43972Москва Запад</v>
      </c>
      <c r="B328" s="15">
        <v>43972</v>
      </c>
      <c r="C328" s="16" t="s">
        <v>21</v>
      </c>
      <c r="D328" s="16">
        <v>60</v>
      </c>
      <c r="E328" s="16">
        <v>14005</v>
      </c>
      <c r="F328" s="16">
        <v>13002</v>
      </c>
    </row>
    <row r="329" spans="1:6" ht="14.25" customHeight="1" x14ac:dyDescent="0.3">
      <c r="A329" t="str">
        <f t="shared" si="5"/>
        <v>43972Нижний Новгород</v>
      </c>
      <c r="B329" s="15">
        <v>43972</v>
      </c>
      <c r="C329" s="16" t="s">
        <v>13</v>
      </c>
      <c r="D329" s="16">
        <v>19</v>
      </c>
      <c r="E329" s="16">
        <v>1949</v>
      </c>
      <c r="F329" s="16">
        <v>1724</v>
      </c>
    </row>
    <row r="330" spans="1:6" ht="14.25" customHeight="1" x14ac:dyDescent="0.3">
      <c r="A330" t="str">
        <f t="shared" si="5"/>
        <v>43972Новосибирск</v>
      </c>
      <c r="B330" s="15">
        <v>43972</v>
      </c>
      <c r="C330" s="16" t="s">
        <v>23</v>
      </c>
      <c r="D330" s="16">
        <v>18</v>
      </c>
      <c r="E330" s="16">
        <v>888</v>
      </c>
      <c r="F330" s="16">
        <v>786</v>
      </c>
    </row>
    <row r="331" spans="1:6" ht="14.25" customHeight="1" x14ac:dyDescent="0.3">
      <c r="A331" t="str">
        <f t="shared" si="5"/>
        <v>43972Пермь</v>
      </c>
      <c r="B331" s="15">
        <v>43972</v>
      </c>
      <c r="C331" s="16" t="s">
        <v>18</v>
      </c>
      <c r="D331" s="16">
        <v>17</v>
      </c>
      <c r="E331" s="16">
        <v>1045</v>
      </c>
      <c r="F331" s="16">
        <v>930</v>
      </c>
    </row>
    <row r="332" spans="1:6" ht="14.25" customHeight="1" x14ac:dyDescent="0.3">
      <c r="A332" t="str">
        <f t="shared" si="5"/>
        <v>43972Ростов-на-Дону</v>
      </c>
      <c r="B332" s="15">
        <v>43972</v>
      </c>
      <c r="C332" s="16" t="s">
        <v>19</v>
      </c>
      <c r="D332" s="16">
        <v>15</v>
      </c>
      <c r="E332" s="16">
        <v>749</v>
      </c>
      <c r="F332" s="16">
        <v>652</v>
      </c>
    </row>
    <row r="333" spans="1:6" ht="14.25" customHeight="1" x14ac:dyDescent="0.3">
      <c r="A333" t="str">
        <f t="shared" si="5"/>
        <v>43972Санкт-Петербург Север</v>
      </c>
      <c r="B333" s="15">
        <v>43972</v>
      </c>
      <c r="C333" s="16" t="s">
        <v>15</v>
      </c>
      <c r="D333" s="16">
        <v>125</v>
      </c>
      <c r="E333" s="16">
        <v>20911</v>
      </c>
      <c r="F333" s="16">
        <v>19358</v>
      </c>
    </row>
    <row r="334" spans="1:6" ht="14.25" customHeight="1" x14ac:dyDescent="0.3">
      <c r="A334" t="str">
        <f t="shared" si="5"/>
        <v>43972Санкт-Петербург Юг</v>
      </c>
      <c r="B334" s="15">
        <v>43972</v>
      </c>
      <c r="C334" s="16" t="s">
        <v>14</v>
      </c>
      <c r="D334" s="16">
        <v>129</v>
      </c>
      <c r="E334" s="16">
        <v>16373</v>
      </c>
      <c r="F334" s="16">
        <v>15223</v>
      </c>
    </row>
    <row r="335" spans="1:6" ht="14.25" customHeight="1" x14ac:dyDescent="0.3">
      <c r="A335" t="str">
        <f t="shared" si="5"/>
        <v>43972Тольятти</v>
      </c>
      <c r="B335" s="15">
        <v>43972</v>
      </c>
      <c r="C335" s="16" t="s">
        <v>12</v>
      </c>
      <c r="D335" s="16">
        <v>10</v>
      </c>
      <c r="E335" s="16">
        <v>677</v>
      </c>
      <c r="F335" s="16">
        <v>591</v>
      </c>
    </row>
    <row r="336" spans="1:6" ht="14.25" customHeight="1" x14ac:dyDescent="0.3">
      <c r="A336" t="str">
        <f t="shared" si="5"/>
        <v>43973Волгоград</v>
      </c>
      <c r="B336" s="15">
        <v>43973</v>
      </c>
      <c r="C336" s="16" t="s">
        <v>16</v>
      </c>
      <c r="D336" s="16">
        <v>36</v>
      </c>
      <c r="E336" s="16">
        <v>4857</v>
      </c>
      <c r="F336" s="16">
        <v>4456</v>
      </c>
    </row>
    <row r="337" spans="1:6" ht="14.25" customHeight="1" x14ac:dyDescent="0.3">
      <c r="A337" t="str">
        <f t="shared" si="5"/>
        <v>43973Екатеринбург</v>
      </c>
      <c r="B337" s="15">
        <v>43973</v>
      </c>
      <c r="C337" s="16" t="s">
        <v>11</v>
      </c>
      <c r="D337" s="16">
        <v>31</v>
      </c>
      <c r="E337" s="16">
        <v>5965</v>
      </c>
      <c r="F337" s="16">
        <v>5533</v>
      </c>
    </row>
    <row r="338" spans="1:6" ht="14.25" customHeight="1" x14ac:dyDescent="0.3">
      <c r="A338" t="str">
        <f t="shared" si="5"/>
        <v>43973Казань</v>
      </c>
      <c r="B338" s="15">
        <v>43973</v>
      </c>
      <c r="C338" s="16" t="s">
        <v>17</v>
      </c>
      <c r="D338" s="16">
        <v>21</v>
      </c>
      <c r="E338" s="16">
        <v>2861</v>
      </c>
      <c r="F338" s="16">
        <v>2612</v>
      </c>
    </row>
    <row r="339" spans="1:6" ht="14.25" customHeight="1" x14ac:dyDescent="0.3">
      <c r="A339" t="str">
        <f t="shared" si="5"/>
        <v>43973Кемерово</v>
      </c>
      <c r="B339" s="15">
        <v>43973</v>
      </c>
      <c r="C339" s="16" t="s">
        <v>10</v>
      </c>
      <c r="D339" s="16">
        <v>21</v>
      </c>
      <c r="E339" s="16">
        <v>2046</v>
      </c>
      <c r="F339" s="16">
        <v>1853</v>
      </c>
    </row>
    <row r="340" spans="1:6" ht="14.25" customHeight="1" x14ac:dyDescent="0.3">
      <c r="A340" t="str">
        <f t="shared" si="5"/>
        <v>43973Краснодар</v>
      </c>
      <c r="B340" s="15">
        <v>43973</v>
      </c>
      <c r="C340" s="16" t="s">
        <v>20</v>
      </c>
      <c r="D340" s="16">
        <v>19</v>
      </c>
      <c r="E340" s="16">
        <v>1859</v>
      </c>
      <c r="F340" s="16">
        <v>1697</v>
      </c>
    </row>
    <row r="341" spans="1:6" ht="14.25" customHeight="1" x14ac:dyDescent="0.3">
      <c r="A341" t="str">
        <f t="shared" si="5"/>
        <v>43973Москва Восток</v>
      </c>
      <c r="B341" s="15">
        <v>43973</v>
      </c>
      <c r="C341" s="16" t="s">
        <v>22</v>
      </c>
      <c r="D341" s="16">
        <v>54</v>
      </c>
      <c r="E341" s="16">
        <v>13014</v>
      </c>
      <c r="F341" s="16">
        <v>12095</v>
      </c>
    </row>
    <row r="342" spans="1:6" ht="14.25" customHeight="1" x14ac:dyDescent="0.3">
      <c r="A342" t="str">
        <f t="shared" si="5"/>
        <v>43973Москва Запад</v>
      </c>
      <c r="B342" s="15">
        <v>43973</v>
      </c>
      <c r="C342" s="16" t="s">
        <v>21</v>
      </c>
      <c r="D342" s="16">
        <v>60</v>
      </c>
      <c r="E342" s="16">
        <v>14050</v>
      </c>
      <c r="F342" s="16">
        <v>13027</v>
      </c>
    </row>
    <row r="343" spans="1:6" ht="14.25" customHeight="1" x14ac:dyDescent="0.3">
      <c r="A343" t="str">
        <f t="shared" si="5"/>
        <v>43973Нижний Новгород</v>
      </c>
      <c r="B343" s="15">
        <v>43973</v>
      </c>
      <c r="C343" s="16" t="s">
        <v>13</v>
      </c>
      <c r="D343" s="16">
        <v>20</v>
      </c>
      <c r="E343" s="16">
        <v>2306</v>
      </c>
      <c r="F343" s="16">
        <v>2054</v>
      </c>
    </row>
    <row r="344" spans="1:6" ht="14.25" customHeight="1" x14ac:dyDescent="0.3">
      <c r="A344" t="str">
        <f t="shared" si="5"/>
        <v>43973Новосибирск</v>
      </c>
      <c r="B344" s="15">
        <v>43973</v>
      </c>
      <c r="C344" s="16" t="s">
        <v>23</v>
      </c>
      <c r="D344" s="16">
        <v>18</v>
      </c>
      <c r="E344" s="16">
        <v>985</v>
      </c>
      <c r="F344" s="16">
        <v>861</v>
      </c>
    </row>
    <row r="345" spans="1:6" ht="14.25" customHeight="1" x14ac:dyDescent="0.3">
      <c r="A345" t="str">
        <f t="shared" si="5"/>
        <v>43973Пермь</v>
      </c>
      <c r="B345" s="15">
        <v>43973</v>
      </c>
      <c r="C345" s="16" t="s">
        <v>18</v>
      </c>
      <c r="D345" s="16">
        <v>17</v>
      </c>
      <c r="E345" s="16">
        <v>1268</v>
      </c>
      <c r="F345" s="16">
        <v>1129</v>
      </c>
    </row>
    <row r="346" spans="1:6" ht="14.25" customHeight="1" x14ac:dyDescent="0.3">
      <c r="A346" t="str">
        <f t="shared" si="5"/>
        <v>43973Ростов-на-Дону</v>
      </c>
      <c r="B346" s="15">
        <v>43973</v>
      </c>
      <c r="C346" s="16" t="s">
        <v>19</v>
      </c>
      <c r="D346" s="16">
        <v>15</v>
      </c>
      <c r="E346" s="16">
        <v>903</v>
      </c>
      <c r="F346" s="16">
        <v>792</v>
      </c>
    </row>
    <row r="347" spans="1:6" ht="14.25" customHeight="1" x14ac:dyDescent="0.3">
      <c r="A347" t="str">
        <f t="shared" si="5"/>
        <v>43973Санкт-Петербург Север</v>
      </c>
      <c r="B347" s="15">
        <v>43973</v>
      </c>
      <c r="C347" s="16" t="s">
        <v>15</v>
      </c>
      <c r="D347" s="16">
        <v>125</v>
      </c>
      <c r="E347" s="16">
        <v>21427</v>
      </c>
      <c r="F347" s="16">
        <v>19799</v>
      </c>
    </row>
    <row r="348" spans="1:6" ht="14.25" customHeight="1" x14ac:dyDescent="0.3">
      <c r="A348" t="str">
        <f t="shared" si="5"/>
        <v>43973Санкт-Петербург Юг</v>
      </c>
      <c r="B348" s="15">
        <v>43973</v>
      </c>
      <c r="C348" s="16" t="s">
        <v>14</v>
      </c>
      <c r="D348" s="16">
        <v>129</v>
      </c>
      <c r="E348" s="16">
        <v>17088</v>
      </c>
      <c r="F348" s="16">
        <v>15804</v>
      </c>
    </row>
    <row r="349" spans="1:6" ht="14.25" customHeight="1" x14ac:dyDescent="0.3">
      <c r="A349" t="str">
        <f t="shared" si="5"/>
        <v>43973Тольятти</v>
      </c>
      <c r="B349" s="15">
        <v>43973</v>
      </c>
      <c r="C349" s="16" t="s">
        <v>12</v>
      </c>
      <c r="D349" s="16">
        <v>10</v>
      </c>
      <c r="E349" s="16">
        <v>965</v>
      </c>
      <c r="F349" s="16">
        <v>861</v>
      </c>
    </row>
    <row r="350" spans="1:6" ht="14.25" customHeight="1" x14ac:dyDescent="0.3">
      <c r="A350" t="str">
        <f t="shared" si="5"/>
        <v>43974Волгоград</v>
      </c>
      <c r="B350" s="15">
        <v>43974</v>
      </c>
      <c r="C350" s="16" t="s">
        <v>16</v>
      </c>
      <c r="D350" s="16">
        <v>36</v>
      </c>
      <c r="E350" s="16">
        <v>5651</v>
      </c>
      <c r="F350" s="16">
        <v>5212</v>
      </c>
    </row>
    <row r="351" spans="1:6" ht="14.25" customHeight="1" x14ac:dyDescent="0.3">
      <c r="A351" t="str">
        <f t="shared" si="5"/>
        <v>43974Екатеринбург</v>
      </c>
      <c r="B351" s="15">
        <v>43974</v>
      </c>
      <c r="C351" s="16" t="s">
        <v>11</v>
      </c>
      <c r="D351" s="16">
        <v>31</v>
      </c>
      <c r="E351" s="16">
        <v>6276</v>
      </c>
      <c r="F351" s="16">
        <v>5801</v>
      </c>
    </row>
    <row r="352" spans="1:6" ht="14.25" customHeight="1" x14ac:dyDescent="0.3">
      <c r="A352" t="str">
        <f t="shared" si="5"/>
        <v>43974Казань</v>
      </c>
      <c r="B352" s="15">
        <v>43974</v>
      </c>
      <c r="C352" s="16" t="s">
        <v>17</v>
      </c>
      <c r="D352" s="16">
        <v>21</v>
      </c>
      <c r="E352" s="16">
        <v>2460</v>
      </c>
      <c r="F352" s="16">
        <v>2226</v>
      </c>
    </row>
    <row r="353" spans="1:6" ht="14.25" customHeight="1" x14ac:dyDescent="0.3">
      <c r="A353" t="str">
        <f t="shared" si="5"/>
        <v>43974Кемерово</v>
      </c>
      <c r="B353" s="15">
        <v>43974</v>
      </c>
      <c r="C353" s="16" t="s">
        <v>10</v>
      </c>
      <c r="D353" s="16">
        <v>21</v>
      </c>
      <c r="E353" s="16">
        <v>2340</v>
      </c>
      <c r="F353" s="16">
        <v>2146</v>
      </c>
    </row>
    <row r="354" spans="1:6" ht="14.25" customHeight="1" x14ac:dyDescent="0.3">
      <c r="A354" t="str">
        <f t="shared" si="5"/>
        <v>43974Краснодар</v>
      </c>
      <c r="B354" s="15">
        <v>43974</v>
      </c>
      <c r="C354" s="16" t="s">
        <v>20</v>
      </c>
      <c r="D354" s="16">
        <v>19</v>
      </c>
      <c r="E354" s="16">
        <v>2195</v>
      </c>
      <c r="F354" s="16">
        <v>1999</v>
      </c>
    </row>
    <row r="355" spans="1:6" ht="14.25" customHeight="1" x14ac:dyDescent="0.3">
      <c r="A355" t="str">
        <f t="shared" si="5"/>
        <v>43974Москва Восток</v>
      </c>
      <c r="B355" s="15">
        <v>43974</v>
      </c>
      <c r="C355" s="16" t="s">
        <v>22</v>
      </c>
      <c r="D355" s="16">
        <v>54</v>
      </c>
      <c r="E355" s="16">
        <v>16221</v>
      </c>
      <c r="F355" s="16">
        <v>15065</v>
      </c>
    </row>
    <row r="356" spans="1:6" ht="14.25" customHeight="1" x14ac:dyDescent="0.3">
      <c r="A356" t="str">
        <f t="shared" si="5"/>
        <v>43974Москва Запад</v>
      </c>
      <c r="B356" s="15">
        <v>43974</v>
      </c>
      <c r="C356" s="16" t="s">
        <v>21</v>
      </c>
      <c r="D356" s="16">
        <v>60</v>
      </c>
      <c r="E356" s="16">
        <v>17295</v>
      </c>
      <c r="F356" s="16">
        <v>16010</v>
      </c>
    </row>
    <row r="357" spans="1:6" ht="14.25" customHeight="1" x14ac:dyDescent="0.3">
      <c r="A357" t="str">
        <f t="shared" si="5"/>
        <v>43974Нижний Новгород</v>
      </c>
      <c r="B357" s="15">
        <v>43974</v>
      </c>
      <c r="C357" s="16" t="s">
        <v>13</v>
      </c>
      <c r="D357" s="16">
        <v>20</v>
      </c>
      <c r="E357" s="16">
        <v>2266</v>
      </c>
      <c r="F357" s="16">
        <v>1993</v>
      </c>
    </row>
    <row r="358" spans="1:6" ht="14.25" customHeight="1" x14ac:dyDescent="0.3">
      <c r="A358" t="str">
        <f t="shared" si="5"/>
        <v>43974Новосибирск</v>
      </c>
      <c r="B358" s="15">
        <v>43974</v>
      </c>
      <c r="C358" s="16" t="s">
        <v>23</v>
      </c>
      <c r="D358" s="16">
        <v>18</v>
      </c>
      <c r="E358" s="16">
        <v>1031</v>
      </c>
      <c r="F358" s="16">
        <v>918</v>
      </c>
    </row>
    <row r="359" spans="1:6" ht="14.25" customHeight="1" x14ac:dyDescent="0.3">
      <c r="A359" t="str">
        <f t="shared" si="5"/>
        <v>43974Пермь</v>
      </c>
      <c r="B359" s="15">
        <v>43974</v>
      </c>
      <c r="C359" s="16" t="s">
        <v>18</v>
      </c>
      <c r="D359" s="16">
        <v>17</v>
      </c>
      <c r="E359" s="16">
        <v>1294</v>
      </c>
      <c r="F359" s="16">
        <v>1155</v>
      </c>
    </row>
    <row r="360" spans="1:6" ht="14.25" customHeight="1" x14ac:dyDescent="0.3">
      <c r="A360" t="str">
        <f t="shared" si="5"/>
        <v>43974Ростов-на-Дону</v>
      </c>
      <c r="B360" s="15">
        <v>43974</v>
      </c>
      <c r="C360" s="16" t="s">
        <v>19</v>
      </c>
      <c r="D360" s="16">
        <v>15</v>
      </c>
      <c r="E360" s="16">
        <v>840</v>
      </c>
      <c r="F360" s="16">
        <v>725</v>
      </c>
    </row>
    <row r="361" spans="1:6" ht="14.25" customHeight="1" x14ac:dyDescent="0.3">
      <c r="A361" t="str">
        <f t="shared" si="5"/>
        <v>43974Санкт-Петербург Север</v>
      </c>
      <c r="B361" s="15">
        <v>43974</v>
      </c>
      <c r="C361" s="16" t="s">
        <v>15</v>
      </c>
      <c r="D361" s="16">
        <v>125</v>
      </c>
      <c r="E361" s="16">
        <v>24574</v>
      </c>
      <c r="F361" s="16">
        <v>22609</v>
      </c>
    </row>
    <row r="362" spans="1:6" ht="14.25" customHeight="1" x14ac:dyDescent="0.3">
      <c r="A362" t="str">
        <f t="shared" si="5"/>
        <v>43974Санкт-Петербург Юг</v>
      </c>
      <c r="B362" s="15">
        <v>43974</v>
      </c>
      <c r="C362" s="16" t="s">
        <v>14</v>
      </c>
      <c r="D362" s="16">
        <v>129</v>
      </c>
      <c r="E362" s="16">
        <v>19856</v>
      </c>
      <c r="F362" s="16">
        <v>18325</v>
      </c>
    </row>
    <row r="363" spans="1:6" ht="14.25" customHeight="1" x14ac:dyDescent="0.3">
      <c r="A363" t="str">
        <f t="shared" si="5"/>
        <v>43974Тольятти</v>
      </c>
      <c r="B363" s="15">
        <v>43974</v>
      </c>
      <c r="C363" s="16" t="s">
        <v>12</v>
      </c>
      <c r="D363" s="16">
        <v>10</v>
      </c>
      <c r="E363" s="16">
        <v>828</v>
      </c>
      <c r="F363" s="16">
        <v>734</v>
      </c>
    </row>
    <row r="364" spans="1:6" ht="14.25" customHeight="1" x14ac:dyDescent="0.3">
      <c r="A364" t="str">
        <f t="shared" si="5"/>
        <v>43975Волгоград</v>
      </c>
      <c r="B364" s="15">
        <v>43975</v>
      </c>
      <c r="C364" s="16" t="s">
        <v>16</v>
      </c>
      <c r="D364" s="16">
        <v>36</v>
      </c>
      <c r="E364" s="16">
        <v>4915</v>
      </c>
      <c r="F364" s="16">
        <v>4562</v>
      </c>
    </row>
    <row r="365" spans="1:6" ht="14.25" customHeight="1" x14ac:dyDescent="0.3">
      <c r="A365" t="str">
        <f t="shared" si="5"/>
        <v>43975Екатеринбург</v>
      </c>
      <c r="B365" s="15">
        <v>43975</v>
      </c>
      <c r="C365" s="16" t="s">
        <v>11</v>
      </c>
      <c r="D365" s="16">
        <v>31</v>
      </c>
      <c r="E365" s="16">
        <v>5035</v>
      </c>
      <c r="F365" s="16">
        <v>4683</v>
      </c>
    </row>
    <row r="366" spans="1:6" ht="14.25" customHeight="1" x14ac:dyDescent="0.3">
      <c r="A366" t="str">
        <f t="shared" si="5"/>
        <v>43975Казань</v>
      </c>
      <c r="B366" s="15">
        <v>43975</v>
      </c>
      <c r="C366" s="16" t="s">
        <v>17</v>
      </c>
      <c r="D366" s="16">
        <v>21</v>
      </c>
      <c r="E366" s="16">
        <v>2254</v>
      </c>
      <c r="F366" s="16">
        <v>2061</v>
      </c>
    </row>
    <row r="367" spans="1:6" ht="14.25" customHeight="1" x14ac:dyDescent="0.3">
      <c r="A367" t="str">
        <f t="shared" si="5"/>
        <v>43975Кемерово</v>
      </c>
      <c r="B367" s="15">
        <v>43975</v>
      </c>
      <c r="C367" s="16" t="s">
        <v>10</v>
      </c>
      <c r="D367" s="16">
        <v>20</v>
      </c>
      <c r="E367" s="16">
        <v>1999</v>
      </c>
      <c r="F367" s="16">
        <v>1829</v>
      </c>
    </row>
    <row r="368" spans="1:6" ht="14.25" customHeight="1" x14ac:dyDescent="0.3">
      <c r="A368" t="str">
        <f t="shared" si="5"/>
        <v>43975Краснодар</v>
      </c>
      <c r="B368" s="15">
        <v>43975</v>
      </c>
      <c r="C368" s="16" t="s">
        <v>20</v>
      </c>
      <c r="D368" s="16">
        <v>19</v>
      </c>
      <c r="E368" s="16">
        <v>1868</v>
      </c>
      <c r="F368" s="16">
        <v>1706</v>
      </c>
    </row>
    <row r="369" spans="1:6" ht="14.25" customHeight="1" x14ac:dyDescent="0.3">
      <c r="A369" t="str">
        <f t="shared" si="5"/>
        <v>43975Москва Восток</v>
      </c>
      <c r="B369" s="15">
        <v>43975</v>
      </c>
      <c r="C369" s="16" t="s">
        <v>22</v>
      </c>
      <c r="D369" s="16">
        <v>54</v>
      </c>
      <c r="E369" s="16">
        <v>12211</v>
      </c>
      <c r="F369" s="16">
        <v>11427</v>
      </c>
    </row>
    <row r="370" spans="1:6" ht="14.25" customHeight="1" x14ac:dyDescent="0.3">
      <c r="A370" t="str">
        <f t="shared" si="5"/>
        <v>43975Москва Запад</v>
      </c>
      <c r="B370" s="15">
        <v>43975</v>
      </c>
      <c r="C370" s="16" t="s">
        <v>21</v>
      </c>
      <c r="D370" s="16">
        <v>60</v>
      </c>
      <c r="E370" s="16">
        <v>12822</v>
      </c>
      <c r="F370" s="16">
        <v>11916</v>
      </c>
    </row>
    <row r="371" spans="1:6" ht="14.25" customHeight="1" x14ac:dyDescent="0.3">
      <c r="A371" t="str">
        <f t="shared" si="5"/>
        <v>43975Нижний Новгород</v>
      </c>
      <c r="B371" s="15">
        <v>43975</v>
      </c>
      <c r="C371" s="16" t="s">
        <v>13</v>
      </c>
      <c r="D371" s="16">
        <v>20</v>
      </c>
      <c r="E371" s="16">
        <v>2015</v>
      </c>
      <c r="F371" s="16">
        <v>1803</v>
      </c>
    </row>
    <row r="372" spans="1:6" ht="14.25" customHeight="1" x14ac:dyDescent="0.3">
      <c r="A372" t="str">
        <f t="shared" si="5"/>
        <v>43975Новосибирск</v>
      </c>
      <c r="B372" s="15">
        <v>43975</v>
      </c>
      <c r="C372" s="16" t="s">
        <v>23</v>
      </c>
      <c r="D372" s="16">
        <v>18</v>
      </c>
      <c r="E372" s="16">
        <v>1006</v>
      </c>
      <c r="F372" s="16">
        <v>904</v>
      </c>
    </row>
    <row r="373" spans="1:6" ht="14.25" customHeight="1" x14ac:dyDescent="0.3">
      <c r="A373" t="str">
        <f t="shared" si="5"/>
        <v>43975Пермь</v>
      </c>
      <c r="B373" s="15">
        <v>43975</v>
      </c>
      <c r="C373" s="16" t="s">
        <v>18</v>
      </c>
      <c r="D373" s="16">
        <v>17</v>
      </c>
      <c r="E373" s="16">
        <v>1128</v>
      </c>
      <c r="F373" s="16">
        <v>1001</v>
      </c>
    </row>
    <row r="374" spans="1:6" ht="14.25" customHeight="1" x14ac:dyDescent="0.3">
      <c r="A374" t="str">
        <f t="shared" si="5"/>
        <v>43975Ростов-на-Дону</v>
      </c>
      <c r="B374" s="15">
        <v>43975</v>
      </c>
      <c r="C374" s="16" t="s">
        <v>19</v>
      </c>
      <c r="D374" s="16">
        <v>15</v>
      </c>
      <c r="E374" s="16">
        <v>779</v>
      </c>
      <c r="F374" s="16">
        <v>673</v>
      </c>
    </row>
    <row r="375" spans="1:6" ht="14.25" customHeight="1" x14ac:dyDescent="0.3">
      <c r="A375" t="str">
        <f t="shared" si="5"/>
        <v>43975Санкт-Петербург Север</v>
      </c>
      <c r="B375" s="15">
        <v>43975</v>
      </c>
      <c r="C375" s="16" t="s">
        <v>15</v>
      </c>
      <c r="D375" s="16">
        <v>125</v>
      </c>
      <c r="E375" s="16">
        <v>21004</v>
      </c>
      <c r="F375" s="16">
        <v>19556</v>
      </c>
    </row>
    <row r="376" spans="1:6" ht="14.25" customHeight="1" x14ac:dyDescent="0.3">
      <c r="A376" t="str">
        <f t="shared" si="5"/>
        <v>43975Санкт-Петербург Юг</v>
      </c>
      <c r="B376" s="15">
        <v>43975</v>
      </c>
      <c r="C376" s="16" t="s">
        <v>14</v>
      </c>
      <c r="D376" s="16">
        <v>129</v>
      </c>
      <c r="E376" s="16">
        <v>16432</v>
      </c>
      <c r="F376" s="16">
        <v>15345</v>
      </c>
    </row>
    <row r="377" spans="1:6" ht="14.25" customHeight="1" x14ac:dyDescent="0.3">
      <c r="A377" t="str">
        <f t="shared" si="5"/>
        <v>43975Тольятти</v>
      </c>
      <c r="B377" s="15">
        <v>43975</v>
      </c>
      <c r="C377" s="16" t="s">
        <v>12</v>
      </c>
      <c r="D377" s="16">
        <v>10</v>
      </c>
      <c r="E377" s="16">
        <v>639</v>
      </c>
      <c r="F377" s="16">
        <v>557</v>
      </c>
    </row>
    <row r="378" spans="1:6" ht="14.25" customHeight="1" x14ac:dyDescent="0.3">
      <c r="A378" t="str">
        <f t="shared" si="5"/>
        <v>43976Волгоград</v>
      </c>
      <c r="B378" s="15">
        <v>43976</v>
      </c>
      <c r="C378" s="16" t="s">
        <v>16</v>
      </c>
      <c r="D378" s="16">
        <v>36</v>
      </c>
      <c r="E378" s="16">
        <v>4641</v>
      </c>
      <c r="F378" s="16">
        <v>4274</v>
      </c>
    </row>
    <row r="379" spans="1:6" ht="14.25" customHeight="1" x14ac:dyDescent="0.3">
      <c r="A379" t="str">
        <f t="shared" si="5"/>
        <v>43976Екатеринбург</v>
      </c>
      <c r="B379" s="15">
        <v>43976</v>
      </c>
      <c r="C379" s="16" t="s">
        <v>11</v>
      </c>
      <c r="D379" s="16">
        <v>31</v>
      </c>
      <c r="E379" s="16">
        <v>5210</v>
      </c>
      <c r="F379" s="16">
        <v>4841</v>
      </c>
    </row>
    <row r="380" spans="1:6" ht="14.25" customHeight="1" x14ac:dyDescent="0.3">
      <c r="A380" t="str">
        <f t="shared" si="5"/>
        <v>43976Казань</v>
      </c>
      <c r="B380" s="15">
        <v>43976</v>
      </c>
      <c r="C380" s="16" t="s">
        <v>17</v>
      </c>
      <c r="D380" s="16">
        <v>21</v>
      </c>
      <c r="E380" s="16">
        <v>2330</v>
      </c>
      <c r="F380" s="16">
        <v>2142</v>
      </c>
    </row>
    <row r="381" spans="1:6" ht="14.25" customHeight="1" x14ac:dyDescent="0.3">
      <c r="A381" t="str">
        <f t="shared" si="5"/>
        <v>43976Кемерово</v>
      </c>
      <c r="B381" s="15">
        <v>43976</v>
      </c>
      <c r="C381" s="16" t="s">
        <v>10</v>
      </c>
      <c r="D381" s="16">
        <v>20</v>
      </c>
      <c r="E381" s="16">
        <v>2087</v>
      </c>
      <c r="F381" s="16">
        <v>1914</v>
      </c>
    </row>
    <row r="382" spans="1:6" ht="14.25" customHeight="1" x14ac:dyDescent="0.3">
      <c r="A382" t="str">
        <f t="shared" si="5"/>
        <v>43976Краснодар</v>
      </c>
      <c r="B382" s="15">
        <v>43976</v>
      </c>
      <c r="C382" s="16" t="s">
        <v>20</v>
      </c>
      <c r="D382" s="16">
        <v>20</v>
      </c>
      <c r="E382" s="16">
        <v>1899</v>
      </c>
      <c r="F382" s="16">
        <v>1738</v>
      </c>
    </row>
    <row r="383" spans="1:6" ht="14.25" customHeight="1" x14ac:dyDescent="0.3">
      <c r="A383" t="str">
        <f t="shared" si="5"/>
        <v>43976Москва Восток</v>
      </c>
      <c r="B383" s="15">
        <v>43976</v>
      </c>
      <c r="C383" s="16" t="s">
        <v>22</v>
      </c>
      <c r="D383" s="16">
        <v>54</v>
      </c>
      <c r="E383" s="16">
        <v>12336</v>
      </c>
      <c r="F383" s="16">
        <v>11519</v>
      </c>
    </row>
    <row r="384" spans="1:6" ht="14.25" customHeight="1" x14ac:dyDescent="0.3">
      <c r="A384" t="str">
        <f t="shared" si="5"/>
        <v>43976Москва Запад</v>
      </c>
      <c r="B384" s="15">
        <v>43976</v>
      </c>
      <c r="C384" s="16" t="s">
        <v>21</v>
      </c>
      <c r="D384" s="16">
        <v>59</v>
      </c>
      <c r="E384" s="16">
        <v>12983</v>
      </c>
      <c r="F384" s="16">
        <v>12056</v>
      </c>
    </row>
    <row r="385" spans="1:6" ht="14.25" customHeight="1" x14ac:dyDescent="0.3">
      <c r="A385" t="str">
        <f t="shared" si="5"/>
        <v>43976Нижний Новгород</v>
      </c>
      <c r="B385" s="15">
        <v>43976</v>
      </c>
      <c r="C385" s="16" t="s">
        <v>13</v>
      </c>
      <c r="D385" s="16">
        <v>20</v>
      </c>
      <c r="E385" s="16">
        <v>2011</v>
      </c>
      <c r="F385" s="16">
        <v>1791</v>
      </c>
    </row>
    <row r="386" spans="1:6" ht="14.25" customHeight="1" x14ac:dyDescent="0.3">
      <c r="A386" t="str">
        <f t="shared" ref="A386:A449" si="6">CONCATENATE(B386,C386)</f>
        <v>43976Новосибирск</v>
      </c>
      <c r="B386" s="15">
        <v>43976</v>
      </c>
      <c r="C386" s="16" t="s">
        <v>23</v>
      </c>
      <c r="D386" s="16">
        <v>18</v>
      </c>
      <c r="E386" s="16">
        <v>989</v>
      </c>
      <c r="F386" s="16">
        <v>887</v>
      </c>
    </row>
    <row r="387" spans="1:6" ht="14.25" customHeight="1" x14ac:dyDescent="0.3">
      <c r="A387" t="str">
        <f t="shared" si="6"/>
        <v>43976Пермь</v>
      </c>
      <c r="B387" s="15">
        <v>43976</v>
      </c>
      <c r="C387" s="16" t="s">
        <v>18</v>
      </c>
      <c r="D387" s="16">
        <v>17</v>
      </c>
      <c r="E387" s="16">
        <v>1142</v>
      </c>
      <c r="F387" s="16">
        <v>1020</v>
      </c>
    </row>
    <row r="388" spans="1:6" ht="14.25" customHeight="1" x14ac:dyDescent="0.3">
      <c r="A388" t="str">
        <f t="shared" si="6"/>
        <v>43976Ростов-на-Дону</v>
      </c>
      <c r="B388" s="15">
        <v>43976</v>
      </c>
      <c r="C388" s="16" t="s">
        <v>19</v>
      </c>
      <c r="D388" s="16">
        <v>15</v>
      </c>
      <c r="E388" s="16">
        <v>835</v>
      </c>
      <c r="F388" s="16">
        <v>736</v>
      </c>
    </row>
    <row r="389" spans="1:6" ht="14.25" customHeight="1" x14ac:dyDescent="0.3">
      <c r="A389" t="str">
        <f t="shared" si="6"/>
        <v>43976Санкт-Петербург Север</v>
      </c>
      <c r="B389" s="15">
        <v>43976</v>
      </c>
      <c r="C389" s="16" t="s">
        <v>15</v>
      </c>
      <c r="D389" s="16">
        <v>124</v>
      </c>
      <c r="E389" s="16">
        <v>20358</v>
      </c>
      <c r="F389" s="16">
        <v>18890</v>
      </c>
    </row>
    <row r="390" spans="1:6" ht="14.25" customHeight="1" x14ac:dyDescent="0.3">
      <c r="A390" t="str">
        <f t="shared" si="6"/>
        <v>43976Санкт-Петербург Юг</v>
      </c>
      <c r="B390" s="15">
        <v>43976</v>
      </c>
      <c r="C390" s="16" t="s">
        <v>14</v>
      </c>
      <c r="D390" s="16">
        <v>129</v>
      </c>
      <c r="E390" s="16">
        <v>15822</v>
      </c>
      <c r="F390" s="16">
        <v>14753</v>
      </c>
    </row>
    <row r="391" spans="1:6" ht="14.25" customHeight="1" x14ac:dyDescent="0.3">
      <c r="A391" t="str">
        <f t="shared" si="6"/>
        <v>43976Тольятти</v>
      </c>
      <c r="B391" s="15">
        <v>43976</v>
      </c>
      <c r="C391" s="16" t="s">
        <v>12</v>
      </c>
      <c r="D391" s="16">
        <v>10</v>
      </c>
      <c r="E391" s="16">
        <v>739</v>
      </c>
      <c r="F391" s="16">
        <v>642</v>
      </c>
    </row>
    <row r="392" spans="1:6" ht="14.25" customHeight="1" x14ac:dyDescent="0.3">
      <c r="A392" t="str">
        <f t="shared" si="6"/>
        <v>43977Волгоград</v>
      </c>
      <c r="B392" s="15">
        <v>43977</v>
      </c>
      <c r="C392" s="16" t="s">
        <v>16</v>
      </c>
      <c r="D392" s="16">
        <v>36</v>
      </c>
      <c r="E392" s="16">
        <v>4770</v>
      </c>
      <c r="F392" s="16">
        <v>4424</v>
      </c>
    </row>
    <row r="393" spans="1:6" ht="14.25" customHeight="1" x14ac:dyDescent="0.3">
      <c r="A393" t="str">
        <f t="shared" si="6"/>
        <v>43977Екатеринбург</v>
      </c>
      <c r="B393" s="15">
        <v>43977</v>
      </c>
      <c r="C393" s="16" t="s">
        <v>11</v>
      </c>
      <c r="D393" s="16">
        <v>31</v>
      </c>
      <c r="E393" s="16">
        <v>5493</v>
      </c>
      <c r="F393" s="16">
        <v>5119</v>
      </c>
    </row>
    <row r="394" spans="1:6" ht="14.25" customHeight="1" x14ac:dyDescent="0.3">
      <c r="A394" t="str">
        <f t="shared" si="6"/>
        <v>43977Казань</v>
      </c>
      <c r="B394" s="15">
        <v>43977</v>
      </c>
      <c r="C394" s="16" t="s">
        <v>17</v>
      </c>
      <c r="D394" s="16">
        <v>21</v>
      </c>
      <c r="E394" s="16">
        <v>2418</v>
      </c>
      <c r="F394" s="16">
        <v>2215</v>
      </c>
    </row>
    <row r="395" spans="1:6" ht="14.25" customHeight="1" x14ac:dyDescent="0.3">
      <c r="A395" t="str">
        <f t="shared" si="6"/>
        <v>43977Кемерово</v>
      </c>
      <c r="B395" s="15">
        <v>43977</v>
      </c>
      <c r="C395" s="16" t="s">
        <v>10</v>
      </c>
      <c r="D395" s="16">
        <v>20</v>
      </c>
      <c r="E395" s="16">
        <v>2044</v>
      </c>
      <c r="F395" s="16">
        <v>1863</v>
      </c>
    </row>
    <row r="396" spans="1:6" ht="14.25" customHeight="1" x14ac:dyDescent="0.3">
      <c r="A396" t="str">
        <f t="shared" si="6"/>
        <v>43977Краснодар</v>
      </c>
      <c r="B396" s="15">
        <v>43977</v>
      </c>
      <c r="C396" s="16" t="s">
        <v>20</v>
      </c>
      <c r="D396" s="16">
        <v>20</v>
      </c>
      <c r="E396" s="16">
        <v>1814</v>
      </c>
      <c r="F396" s="16">
        <v>1655</v>
      </c>
    </row>
    <row r="397" spans="1:6" ht="14.25" customHeight="1" x14ac:dyDescent="0.3">
      <c r="A397" t="str">
        <f t="shared" si="6"/>
        <v>43977Москва Восток</v>
      </c>
      <c r="B397" s="15">
        <v>43977</v>
      </c>
      <c r="C397" s="16" t="s">
        <v>22</v>
      </c>
      <c r="D397" s="16">
        <v>54</v>
      </c>
      <c r="E397" s="16">
        <v>14482</v>
      </c>
      <c r="F397" s="16">
        <v>13510</v>
      </c>
    </row>
    <row r="398" spans="1:6" ht="14.25" customHeight="1" x14ac:dyDescent="0.3">
      <c r="A398" t="str">
        <f t="shared" si="6"/>
        <v>43977Москва Запад</v>
      </c>
      <c r="B398" s="15">
        <v>43977</v>
      </c>
      <c r="C398" s="16" t="s">
        <v>21</v>
      </c>
      <c r="D398" s="16">
        <v>59</v>
      </c>
      <c r="E398" s="16">
        <v>15369</v>
      </c>
      <c r="F398" s="16">
        <v>14299</v>
      </c>
    </row>
    <row r="399" spans="1:6" ht="14.25" customHeight="1" x14ac:dyDescent="0.3">
      <c r="A399" t="str">
        <f t="shared" si="6"/>
        <v>43977Нижний Новгород</v>
      </c>
      <c r="B399" s="15">
        <v>43977</v>
      </c>
      <c r="C399" s="16" t="s">
        <v>13</v>
      </c>
      <c r="D399" s="16">
        <v>20</v>
      </c>
      <c r="E399" s="16">
        <v>2036</v>
      </c>
      <c r="F399" s="16">
        <v>1790</v>
      </c>
    </row>
    <row r="400" spans="1:6" ht="14.25" customHeight="1" x14ac:dyDescent="0.3">
      <c r="A400" t="str">
        <f t="shared" si="6"/>
        <v>43977Новосибирск</v>
      </c>
      <c r="B400" s="15">
        <v>43977</v>
      </c>
      <c r="C400" s="16" t="s">
        <v>23</v>
      </c>
      <c r="D400" s="16">
        <v>18</v>
      </c>
      <c r="E400" s="16">
        <v>914</v>
      </c>
      <c r="F400" s="16">
        <v>804</v>
      </c>
    </row>
    <row r="401" spans="1:6" ht="14.25" customHeight="1" x14ac:dyDescent="0.3">
      <c r="A401" t="str">
        <f t="shared" si="6"/>
        <v>43977Пермь</v>
      </c>
      <c r="B401" s="15">
        <v>43977</v>
      </c>
      <c r="C401" s="16" t="s">
        <v>18</v>
      </c>
      <c r="D401" s="16">
        <v>17</v>
      </c>
      <c r="E401" s="16">
        <v>1140</v>
      </c>
      <c r="F401" s="16">
        <v>1016</v>
      </c>
    </row>
    <row r="402" spans="1:6" ht="14.25" customHeight="1" x14ac:dyDescent="0.3">
      <c r="A402" t="str">
        <f t="shared" si="6"/>
        <v>43977Ростов-на-Дону</v>
      </c>
      <c r="B402" s="15">
        <v>43977</v>
      </c>
      <c r="C402" s="16" t="s">
        <v>19</v>
      </c>
      <c r="D402" s="16">
        <v>15</v>
      </c>
      <c r="E402" s="16">
        <v>812</v>
      </c>
      <c r="F402" s="16">
        <v>711</v>
      </c>
    </row>
    <row r="403" spans="1:6" ht="14.25" customHeight="1" x14ac:dyDescent="0.3">
      <c r="A403" t="str">
        <f t="shared" si="6"/>
        <v>43977Санкт-Петербург Север</v>
      </c>
      <c r="B403" s="15">
        <v>43977</v>
      </c>
      <c r="C403" s="16" t="s">
        <v>15</v>
      </c>
      <c r="D403" s="16">
        <v>124</v>
      </c>
      <c r="E403" s="16">
        <v>21153</v>
      </c>
      <c r="F403" s="16">
        <v>19673</v>
      </c>
    </row>
    <row r="404" spans="1:6" ht="14.25" customHeight="1" x14ac:dyDescent="0.3">
      <c r="A404" t="str">
        <f t="shared" si="6"/>
        <v>43977Санкт-Петербург Юг</v>
      </c>
      <c r="B404" s="15">
        <v>43977</v>
      </c>
      <c r="C404" s="16" t="s">
        <v>14</v>
      </c>
      <c r="D404" s="16">
        <v>129</v>
      </c>
      <c r="E404" s="16">
        <v>16459</v>
      </c>
      <c r="F404" s="16">
        <v>15355</v>
      </c>
    </row>
    <row r="405" spans="1:6" ht="14.25" customHeight="1" x14ac:dyDescent="0.3">
      <c r="A405" t="str">
        <f t="shared" si="6"/>
        <v>43977Тольятти</v>
      </c>
      <c r="B405" s="15">
        <v>43977</v>
      </c>
      <c r="C405" s="16" t="s">
        <v>12</v>
      </c>
      <c r="D405" s="16">
        <v>10</v>
      </c>
      <c r="E405" s="16">
        <v>692</v>
      </c>
      <c r="F405" s="16">
        <v>601</v>
      </c>
    </row>
    <row r="406" spans="1:6" ht="14.25" customHeight="1" x14ac:dyDescent="0.3">
      <c r="A406" t="str">
        <f t="shared" si="6"/>
        <v>43977Тюмень</v>
      </c>
      <c r="B406" s="15">
        <v>43977</v>
      </c>
      <c r="C406" s="16" t="s">
        <v>24</v>
      </c>
      <c r="D406" s="16">
        <v>7</v>
      </c>
      <c r="E406" s="16">
        <v>577</v>
      </c>
      <c r="F406" s="16">
        <v>389</v>
      </c>
    </row>
    <row r="407" spans="1:6" ht="14.25" customHeight="1" x14ac:dyDescent="0.3">
      <c r="A407" t="str">
        <f t="shared" si="6"/>
        <v>43978Волгоград</v>
      </c>
      <c r="B407" s="15">
        <v>43978</v>
      </c>
      <c r="C407" s="16" t="s">
        <v>16</v>
      </c>
      <c r="D407" s="16">
        <v>36</v>
      </c>
      <c r="E407" s="16">
        <v>4951</v>
      </c>
      <c r="F407" s="16">
        <v>4584</v>
      </c>
    </row>
    <row r="408" spans="1:6" ht="14.25" customHeight="1" x14ac:dyDescent="0.3">
      <c r="A408" t="str">
        <f t="shared" si="6"/>
        <v>43978Екатеринбург</v>
      </c>
      <c r="B408" s="15">
        <v>43978</v>
      </c>
      <c r="C408" s="16" t="s">
        <v>11</v>
      </c>
      <c r="D408" s="16">
        <v>31</v>
      </c>
      <c r="E408" s="16">
        <v>5330</v>
      </c>
      <c r="F408" s="16">
        <v>4977</v>
      </c>
    </row>
    <row r="409" spans="1:6" ht="14.25" customHeight="1" x14ac:dyDescent="0.3">
      <c r="A409" t="str">
        <f t="shared" si="6"/>
        <v>43978Казань</v>
      </c>
      <c r="B409" s="15">
        <v>43978</v>
      </c>
      <c r="C409" s="16" t="s">
        <v>17</v>
      </c>
      <c r="D409" s="16">
        <v>21</v>
      </c>
      <c r="E409" s="16">
        <v>2430</v>
      </c>
      <c r="F409" s="16">
        <v>2216</v>
      </c>
    </row>
    <row r="410" spans="1:6" ht="14.25" customHeight="1" x14ac:dyDescent="0.3">
      <c r="A410" t="str">
        <f t="shared" si="6"/>
        <v>43978Кемерово</v>
      </c>
      <c r="B410" s="15">
        <v>43978</v>
      </c>
      <c r="C410" s="16" t="s">
        <v>10</v>
      </c>
      <c r="D410" s="16">
        <v>20</v>
      </c>
      <c r="E410" s="16">
        <v>2079</v>
      </c>
      <c r="F410" s="16">
        <v>1893</v>
      </c>
    </row>
    <row r="411" spans="1:6" ht="14.25" customHeight="1" x14ac:dyDescent="0.3">
      <c r="A411" t="str">
        <f t="shared" si="6"/>
        <v>43978Краснодар</v>
      </c>
      <c r="B411" s="15">
        <v>43978</v>
      </c>
      <c r="C411" s="16" t="s">
        <v>20</v>
      </c>
      <c r="D411" s="16">
        <v>20</v>
      </c>
      <c r="E411" s="16">
        <v>1873</v>
      </c>
      <c r="F411" s="16">
        <v>1715</v>
      </c>
    </row>
    <row r="412" spans="1:6" ht="14.25" customHeight="1" x14ac:dyDescent="0.3">
      <c r="A412" t="str">
        <f t="shared" si="6"/>
        <v>43978Москва Восток</v>
      </c>
      <c r="B412" s="15">
        <v>43978</v>
      </c>
      <c r="C412" s="16" t="s">
        <v>22</v>
      </c>
      <c r="D412" s="16">
        <v>54</v>
      </c>
      <c r="E412" s="16">
        <v>13091</v>
      </c>
      <c r="F412" s="16">
        <v>12216</v>
      </c>
    </row>
    <row r="413" spans="1:6" ht="14.25" customHeight="1" x14ac:dyDescent="0.3">
      <c r="A413" t="str">
        <f t="shared" si="6"/>
        <v>43978Москва Запад</v>
      </c>
      <c r="B413" s="15">
        <v>43978</v>
      </c>
      <c r="C413" s="16" t="s">
        <v>21</v>
      </c>
      <c r="D413" s="16">
        <v>59</v>
      </c>
      <c r="E413" s="16">
        <v>13942</v>
      </c>
      <c r="F413" s="16">
        <v>12986</v>
      </c>
    </row>
    <row r="414" spans="1:6" ht="14.25" customHeight="1" x14ac:dyDescent="0.3">
      <c r="A414" t="str">
        <f t="shared" si="6"/>
        <v>43978Нижний Новгород</v>
      </c>
      <c r="B414" s="15">
        <v>43978</v>
      </c>
      <c r="C414" s="16" t="s">
        <v>13</v>
      </c>
      <c r="D414" s="16">
        <v>20</v>
      </c>
      <c r="E414" s="16">
        <v>2079</v>
      </c>
      <c r="F414" s="16">
        <v>1856</v>
      </c>
    </row>
    <row r="415" spans="1:6" ht="14.25" customHeight="1" x14ac:dyDescent="0.3">
      <c r="A415" t="str">
        <f t="shared" si="6"/>
        <v>43978Новосибирск</v>
      </c>
      <c r="B415" s="15">
        <v>43978</v>
      </c>
      <c r="C415" s="16" t="s">
        <v>23</v>
      </c>
      <c r="D415" s="16">
        <v>18</v>
      </c>
      <c r="E415" s="16">
        <v>962</v>
      </c>
      <c r="F415" s="16">
        <v>859</v>
      </c>
    </row>
    <row r="416" spans="1:6" ht="14.25" customHeight="1" x14ac:dyDescent="0.3">
      <c r="A416" t="str">
        <f t="shared" si="6"/>
        <v>43978Пермь</v>
      </c>
      <c r="B416" s="15">
        <v>43978</v>
      </c>
      <c r="C416" s="16" t="s">
        <v>18</v>
      </c>
      <c r="D416" s="16">
        <v>17</v>
      </c>
      <c r="E416" s="16">
        <v>1203</v>
      </c>
      <c r="F416" s="16">
        <v>1077</v>
      </c>
    </row>
    <row r="417" spans="1:6" ht="14.25" customHeight="1" x14ac:dyDescent="0.3">
      <c r="A417" t="str">
        <f t="shared" si="6"/>
        <v>43978Ростов-на-Дону</v>
      </c>
      <c r="B417" s="15">
        <v>43978</v>
      </c>
      <c r="C417" s="16" t="s">
        <v>19</v>
      </c>
      <c r="D417" s="16">
        <v>15</v>
      </c>
      <c r="E417" s="16">
        <v>809</v>
      </c>
      <c r="F417" s="16">
        <v>702</v>
      </c>
    </row>
    <row r="418" spans="1:6" ht="14.25" customHeight="1" x14ac:dyDescent="0.3">
      <c r="A418" t="str">
        <f t="shared" si="6"/>
        <v>43978Санкт-Петербург Север</v>
      </c>
      <c r="B418" s="15">
        <v>43978</v>
      </c>
      <c r="C418" s="16" t="s">
        <v>15</v>
      </c>
      <c r="D418" s="16">
        <v>124</v>
      </c>
      <c r="E418" s="16">
        <v>21384</v>
      </c>
      <c r="F418" s="16">
        <v>19897</v>
      </c>
    </row>
    <row r="419" spans="1:6" ht="14.25" customHeight="1" x14ac:dyDescent="0.3">
      <c r="A419" t="str">
        <f t="shared" si="6"/>
        <v>43978Санкт-Петербург Юг</v>
      </c>
      <c r="B419" s="15">
        <v>43978</v>
      </c>
      <c r="C419" s="16" t="s">
        <v>14</v>
      </c>
      <c r="D419" s="16">
        <v>129</v>
      </c>
      <c r="E419" s="16">
        <v>17115</v>
      </c>
      <c r="F419" s="16">
        <v>15962</v>
      </c>
    </row>
    <row r="420" spans="1:6" ht="14.25" customHeight="1" x14ac:dyDescent="0.3">
      <c r="A420" t="str">
        <f t="shared" si="6"/>
        <v>43978Тольятти</v>
      </c>
      <c r="B420" s="15">
        <v>43978</v>
      </c>
      <c r="C420" s="16" t="s">
        <v>12</v>
      </c>
      <c r="D420" s="16">
        <v>10</v>
      </c>
      <c r="E420" s="16">
        <v>757</v>
      </c>
      <c r="F420" s="16">
        <v>660</v>
      </c>
    </row>
    <row r="421" spans="1:6" ht="14.25" customHeight="1" x14ac:dyDescent="0.3">
      <c r="A421" t="str">
        <f t="shared" si="6"/>
        <v>43978Тюмень</v>
      </c>
      <c r="B421" s="15">
        <v>43978</v>
      </c>
      <c r="C421" s="16" t="s">
        <v>24</v>
      </c>
      <c r="D421" s="16">
        <v>7</v>
      </c>
      <c r="E421" s="16">
        <v>409</v>
      </c>
      <c r="F421" s="16">
        <v>329</v>
      </c>
    </row>
    <row r="422" spans="1:6" ht="14.25" customHeight="1" x14ac:dyDescent="0.3">
      <c r="A422" t="str">
        <f t="shared" si="6"/>
        <v>43979Волгоград</v>
      </c>
      <c r="B422" s="15">
        <v>43979</v>
      </c>
      <c r="C422" s="16" t="s">
        <v>16</v>
      </c>
      <c r="D422" s="16">
        <v>37</v>
      </c>
      <c r="E422" s="16">
        <v>4840</v>
      </c>
      <c r="F422" s="16">
        <v>4475</v>
      </c>
    </row>
    <row r="423" spans="1:6" ht="14.25" customHeight="1" x14ac:dyDescent="0.3">
      <c r="A423" t="str">
        <f t="shared" si="6"/>
        <v>43979Екатеринбург</v>
      </c>
      <c r="B423" s="15">
        <v>43979</v>
      </c>
      <c r="C423" s="16" t="s">
        <v>11</v>
      </c>
      <c r="D423" s="16">
        <v>31</v>
      </c>
      <c r="E423" s="16">
        <v>5355</v>
      </c>
      <c r="F423" s="16">
        <v>4969</v>
      </c>
    </row>
    <row r="424" spans="1:6" ht="14.25" customHeight="1" x14ac:dyDescent="0.3">
      <c r="A424" t="str">
        <f t="shared" si="6"/>
        <v>43979Казань</v>
      </c>
      <c r="B424" s="15">
        <v>43979</v>
      </c>
      <c r="C424" s="16" t="s">
        <v>17</v>
      </c>
      <c r="D424" s="16">
        <v>22</v>
      </c>
      <c r="E424" s="16">
        <v>2454</v>
      </c>
      <c r="F424" s="16">
        <v>2239</v>
      </c>
    </row>
    <row r="425" spans="1:6" ht="14.25" customHeight="1" x14ac:dyDescent="0.3">
      <c r="A425" t="str">
        <f t="shared" si="6"/>
        <v>43979Кемерово</v>
      </c>
      <c r="B425" s="15">
        <v>43979</v>
      </c>
      <c r="C425" s="16" t="s">
        <v>10</v>
      </c>
      <c r="D425" s="16">
        <v>20</v>
      </c>
      <c r="E425" s="16">
        <v>1886</v>
      </c>
      <c r="F425" s="16">
        <v>1736</v>
      </c>
    </row>
    <row r="426" spans="1:6" ht="14.25" customHeight="1" x14ac:dyDescent="0.3">
      <c r="A426" t="str">
        <f t="shared" si="6"/>
        <v>43979Краснодар</v>
      </c>
      <c r="B426" s="15">
        <v>43979</v>
      </c>
      <c r="C426" s="16" t="s">
        <v>20</v>
      </c>
      <c r="D426" s="16">
        <v>20</v>
      </c>
      <c r="E426" s="16">
        <v>1875</v>
      </c>
      <c r="F426" s="16">
        <v>1701</v>
      </c>
    </row>
    <row r="427" spans="1:6" ht="14.25" customHeight="1" x14ac:dyDescent="0.3">
      <c r="A427" t="str">
        <f t="shared" si="6"/>
        <v>43979Москва Восток</v>
      </c>
      <c r="B427" s="15">
        <v>43979</v>
      </c>
      <c r="C427" s="16" t="s">
        <v>22</v>
      </c>
      <c r="D427" s="16">
        <v>54</v>
      </c>
      <c r="E427" s="16">
        <v>12409</v>
      </c>
      <c r="F427" s="16">
        <v>11582</v>
      </c>
    </row>
    <row r="428" spans="1:6" ht="14.25" customHeight="1" x14ac:dyDescent="0.3">
      <c r="A428" t="str">
        <f t="shared" si="6"/>
        <v>43979Москва Запад</v>
      </c>
      <c r="B428" s="15">
        <v>43979</v>
      </c>
      <c r="C428" s="16" t="s">
        <v>21</v>
      </c>
      <c r="D428" s="16">
        <v>60</v>
      </c>
      <c r="E428" s="16">
        <v>12854</v>
      </c>
      <c r="F428" s="16">
        <v>11954</v>
      </c>
    </row>
    <row r="429" spans="1:6" ht="14.25" customHeight="1" x14ac:dyDescent="0.3">
      <c r="A429" t="str">
        <f t="shared" si="6"/>
        <v>43979Нижний Новгород</v>
      </c>
      <c r="B429" s="15">
        <v>43979</v>
      </c>
      <c r="C429" s="16" t="s">
        <v>13</v>
      </c>
      <c r="D429" s="16">
        <v>20</v>
      </c>
      <c r="E429" s="16">
        <v>2088</v>
      </c>
      <c r="F429" s="16">
        <v>1848</v>
      </c>
    </row>
    <row r="430" spans="1:6" ht="14.25" customHeight="1" x14ac:dyDescent="0.3">
      <c r="A430" t="str">
        <f t="shared" si="6"/>
        <v>43979Новосибирск</v>
      </c>
      <c r="B430" s="15">
        <v>43979</v>
      </c>
      <c r="C430" s="16" t="s">
        <v>23</v>
      </c>
      <c r="D430" s="16">
        <v>18</v>
      </c>
      <c r="E430" s="16">
        <v>1020</v>
      </c>
      <c r="F430" s="16">
        <v>911</v>
      </c>
    </row>
    <row r="431" spans="1:6" ht="14.25" customHeight="1" x14ac:dyDescent="0.3">
      <c r="A431" t="str">
        <f t="shared" si="6"/>
        <v>43979Пермь</v>
      </c>
      <c r="B431" s="15">
        <v>43979</v>
      </c>
      <c r="C431" s="16" t="s">
        <v>18</v>
      </c>
      <c r="D431" s="16">
        <v>17</v>
      </c>
      <c r="E431" s="16">
        <v>1097</v>
      </c>
      <c r="F431" s="16">
        <v>968</v>
      </c>
    </row>
    <row r="432" spans="1:6" ht="14.25" customHeight="1" x14ac:dyDescent="0.3">
      <c r="A432" t="str">
        <f t="shared" si="6"/>
        <v>43979Ростов-на-Дону</v>
      </c>
      <c r="B432" s="15">
        <v>43979</v>
      </c>
      <c r="C432" s="16" t="s">
        <v>19</v>
      </c>
      <c r="D432" s="16">
        <v>16</v>
      </c>
      <c r="E432" s="16">
        <v>876</v>
      </c>
      <c r="F432" s="16">
        <v>762</v>
      </c>
    </row>
    <row r="433" spans="1:6" ht="14.25" customHeight="1" x14ac:dyDescent="0.3">
      <c r="A433" t="str">
        <f t="shared" si="6"/>
        <v>43979Самара</v>
      </c>
      <c r="B433" s="15">
        <v>43979</v>
      </c>
      <c r="C433" s="16" t="s">
        <v>9</v>
      </c>
      <c r="D433" s="16">
        <v>15</v>
      </c>
      <c r="E433" s="16">
        <v>464</v>
      </c>
      <c r="F433" s="16">
        <v>390</v>
      </c>
    </row>
    <row r="434" spans="1:6" ht="14.25" customHeight="1" x14ac:dyDescent="0.3">
      <c r="A434" t="str">
        <f t="shared" si="6"/>
        <v>43979Санкт-Петербург Север</v>
      </c>
      <c r="B434" s="15">
        <v>43979</v>
      </c>
      <c r="C434" s="16" t="s">
        <v>15</v>
      </c>
      <c r="D434" s="16">
        <v>124</v>
      </c>
      <c r="E434" s="16">
        <v>20868</v>
      </c>
      <c r="F434" s="16">
        <v>19342</v>
      </c>
    </row>
    <row r="435" spans="1:6" ht="14.25" customHeight="1" x14ac:dyDescent="0.3">
      <c r="A435" t="str">
        <f t="shared" si="6"/>
        <v>43979Санкт-Петербург Юг</v>
      </c>
      <c r="B435" s="15">
        <v>43979</v>
      </c>
      <c r="C435" s="16" t="s">
        <v>14</v>
      </c>
      <c r="D435" s="16">
        <v>129</v>
      </c>
      <c r="E435" s="16">
        <v>16453</v>
      </c>
      <c r="F435" s="16">
        <v>15289</v>
      </c>
    </row>
    <row r="436" spans="1:6" ht="14.25" customHeight="1" x14ac:dyDescent="0.3">
      <c r="A436" t="str">
        <f t="shared" si="6"/>
        <v>43979Тольятти</v>
      </c>
      <c r="B436" s="15">
        <v>43979</v>
      </c>
      <c r="C436" s="16" t="s">
        <v>12</v>
      </c>
      <c r="D436" s="16">
        <v>10</v>
      </c>
      <c r="E436" s="16">
        <v>791</v>
      </c>
      <c r="F436" s="16">
        <v>697</v>
      </c>
    </row>
    <row r="437" spans="1:6" ht="14.25" customHeight="1" x14ac:dyDescent="0.3">
      <c r="A437" t="str">
        <f t="shared" si="6"/>
        <v>43979Тюмень</v>
      </c>
      <c r="B437" s="15">
        <v>43979</v>
      </c>
      <c r="C437" s="16" t="s">
        <v>24</v>
      </c>
      <c r="D437" s="16">
        <v>7</v>
      </c>
      <c r="E437" s="16">
        <v>420</v>
      </c>
      <c r="F437" s="16">
        <v>347</v>
      </c>
    </row>
    <row r="438" spans="1:6" ht="14.25" customHeight="1" x14ac:dyDescent="0.3">
      <c r="A438" t="str">
        <f t="shared" si="6"/>
        <v>43980Волгоград</v>
      </c>
      <c r="B438" s="15">
        <v>43980</v>
      </c>
      <c r="C438" s="16" t="s">
        <v>16</v>
      </c>
      <c r="D438" s="16">
        <v>37</v>
      </c>
      <c r="E438" s="16">
        <v>5672</v>
      </c>
      <c r="F438" s="16">
        <v>5198</v>
      </c>
    </row>
    <row r="439" spans="1:6" ht="14.25" customHeight="1" x14ac:dyDescent="0.3">
      <c r="A439" t="str">
        <f t="shared" si="6"/>
        <v>43980Екатеринбург</v>
      </c>
      <c r="B439" s="15">
        <v>43980</v>
      </c>
      <c r="C439" s="16" t="s">
        <v>11</v>
      </c>
      <c r="D439" s="16">
        <v>31</v>
      </c>
      <c r="E439" s="16">
        <v>5751</v>
      </c>
      <c r="F439" s="16">
        <v>5319</v>
      </c>
    </row>
    <row r="440" spans="1:6" ht="14.25" customHeight="1" x14ac:dyDescent="0.3">
      <c r="A440" t="str">
        <f t="shared" si="6"/>
        <v>43980Казань</v>
      </c>
      <c r="B440" s="15">
        <v>43980</v>
      </c>
      <c r="C440" s="16" t="s">
        <v>17</v>
      </c>
      <c r="D440" s="16">
        <v>22</v>
      </c>
      <c r="E440" s="16">
        <v>2597</v>
      </c>
      <c r="F440" s="16">
        <v>2379</v>
      </c>
    </row>
    <row r="441" spans="1:6" ht="14.25" customHeight="1" x14ac:dyDescent="0.3">
      <c r="A441" t="str">
        <f t="shared" si="6"/>
        <v>43980Кемерово</v>
      </c>
      <c r="B441" s="15">
        <v>43980</v>
      </c>
      <c r="C441" s="16" t="s">
        <v>10</v>
      </c>
      <c r="D441" s="16">
        <v>20</v>
      </c>
      <c r="E441" s="16">
        <v>2111</v>
      </c>
      <c r="F441" s="16">
        <v>1917</v>
      </c>
    </row>
    <row r="442" spans="1:6" ht="14.25" customHeight="1" x14ac:dyDescent="0.3">
      <c r="A442" t="str">
        <f t="shared" si="6"/>
        <v>43980Краснодар</v>
      </c>
      <c r="B442" s="15">
        <v>43980</v>
      </c>
      <c r="C442" s="16" t="s">
        <v>20</v>
      </c>
      <c r="D442" s="16">
        <v>20</v>
      </c>
      <c r="E442" s="16">
        <v>2064</v>
      </c>
      <c r="F442" s="16">
        <v>1896</v>
      </c>
    </row>
    <row r="443" spans="1:6" ht="14.25" customHeight="1" x14ac:dyDescent="0.3">
      <c r="A443" t="str">
        <f t="shared" si="6"/>
        <v>43980Москва Восток</v>
      </c>
      <c r="B443" s="15">
        <v>43980</v>
      </c>
      <c r="C443" s="16" t="s">
        <v>22</v>
      </c>
      <c r="D443" s="16">
        <v>54</v>
      </c>
      <c r="E443" s="16">
        <v>14031</v>
      </c>
      <c r="F443" s="16">
        <v>12943</v>
      </c>
    </row>
    <row r="444" spans="1:6" ht="14.25" customHeight="1" x14ac:dyDescent="0.3">
      <c r="A444" t="str">
        <f t="shared" si="6"/>
        <v>43980Москва Запад</v>
      </c>
      <c r="B444" s="15">
        <v>43980</v>
      </c>
      <c r="C444" s="16" t="s">
        <v>21</v>
      </c>
      <c r="D444" s="16">
        <v>59</v>
      </c>
      <c r="E444" s="16">
        <v>14507</v>
      </c>
      <c r="F444" s="16">
        <v>13386</v>
      </c>
    </row>
    <row r="445" spans="1:6" ht="14.25" customHeight="1" x14ac:dyDescent="0.3">
      <c r="A445" t="str">
        <f t="shared" si="6"/>
        <v>43980Нижний Новгород</v>
      </c>
      <c r="B445" s="15">
        <v>43980</v>
      </c>
      <c r="C445" s="16" t="s">
        <v>13</v>
      </c>
      <c r="D445" s="16">
        <v>20</v>
      </c>
      <c r="E445" s="16">
        <v>2249</v>
      </c>
      <c r="F445" s="16">
        <v>2000</v>
      </c>
    </row>
    <row r="446" spans="1:6" ht="14.25" customHeight="1" x14ac:dyDescent="0.3">
      <c r="A446" t="str">
        <f t="shared" si="6"/>
        <v>43980Новосибирск</v>
      </c>
      <c r="B446" s="15">
        <v>43980</v>
      </c>
      <c r="C446" s="16" t="s">
        <v>23</v>
      </c>
      <c r="D446" s="16">
        <v>18</v>
      </c>
      <c r="E446" s="16">
        <v>1014</v>
      </c>
      <c r="F446" s="16">
        <v>893</v>
      </c>
    </row>
    <row r="447" spans="1:6" ht="14.25" customHeight="1" x14ac:dyDescent="0.3">
      <c r="A447" t="str">
        <f t="shared" si="6"/>
        <v>43980Пермь</v>
      </c>
      <c r="B447" s="15">
        <v>43980</v>
      </c>
      <c r="C447" s="16" t="s">
        <v>18</v>
      </c>
      <c r="D447" s="16">
        <v>17</v>
      </c>
      <c r="E447" s="16">
        <v>1296</v>
      </c>
      <c r="F447" s="16">
        <v>1153</v>
      </c>
    </row>
    <row r="448" spans="1:6" ht="14.25" customHeight="1" x14ac:dyDescent="0.3">
      <c r="A448" t="str">
        <f t="shared" si="6"/>
        <v>43980Ростов-на-Дону</v>
      </c>
      <c r="B448" s="15">
        <v>43980</v>
      </c>
      <c r="C448" s="16" t="s">
        <v>19</v>
      </c>
      <c r="D448" s="16">
        <v>16</v>
      </c>
      <c r="E448" s="16">
        <v>981</v>
      </c>
      <c r="F448" s="16">
        <v>859</v>
      </c>
    </row>
    <row r="449" spans="1:6" ht="14.25" customHeight="1" x14ac:dyDescent="0.3">
      <c r="A449" t="str">
        <f t="shared" si="6"/>
        <v>43980Самара</v>
      </c>
      <c r="B449" s="15">
        <v>43980</v>
      </c>
      <c r="C449" s="16" t="s">
        <v>9</v>
      </c>
      <c r="D449" s="16">
        <v>15</v>
      </c>
      <c r="E449" s="16">
        <v>400</v>
      </c>
      <c r="F449" s="16">
        <v>329</v>
      </c>
    </row>
    <row r="450" spans="1:6" ht="14.25" customHeight="1" x14ac:dyDescent="0.3">
      <c r="A450" t="str">
        <f t="shared" ref="A450:A513" si="7">CONCATENATE(B450,C450)</f>
        <v>43980Санкт-Петербург Север</v>
      </c>
      <c r="B450" s="15">
        <v>43980</v>
      </c>
      <c r="C450" s="16" t="s">
        <v>15</v>
      </c>
      <c r="D450" s="16">
        <v>124</v>
      </c>
      <c r="E450" s="16">
        <v>25828</v>
      </c>
      <c r="F450" s="16">
        <v>23974</v>
      </c>
    </row>
    <row r="451" spans="1:6" ht="14.25" customHeight="1" x14ac:dyDescent="0.3">
      <c r="A451" t="str">
        <f t="shared" si="7"/>
        <v>43980Санкт-Петербург Юг</v>
      </c>
      <c r="B451" s="15">
        <v>43980</v>
      </c>
      <c r="C451" s="16" t="s">
        <v>14</v>
      </c>
      <c r="D451" s="16">
        <v>129</v>
      </c>
      <c r="E451" s="16">
        <v>22403</v>
      </c>
      <c r="F451" s="16">
        <v>20676</v>
      </c>
    </row>
    <row r="452" spans="1:6" ht="14.25" customHeight="1" x14ac:dyDescent="0.3">
      <c r="A452" t="str">
        <f t="shared" si="7"/>
        <v>43980Тольятти</v>
      </c>
      <c r="B452" s="15">
        <v>43980</v>
      </c>
      <c r="C452" s="16" t="s">
        <v>12</v>
      </c>
      <c r="D452" s="16">
        <v>10</v>
      </c>
      <c r="E452" s="16">
        <v>873</v>
      </c>
      <c r="F452" s="16">
        <v>770</v>
      </c>
    </row>
    <row r="453" spans="1:6" ht="14.25" customHeight="1" x14ac:dyDescent="0.3">
      <c r="A453" t="str">
        <f t="shared" si="7"/>
        <v>43980Тюмень</v>
      </c>
      <c r="B453" s="15">
        <v>43980</v>
      </c>
      <c r="C453" s="16" t="s">
        <v>24</v>
      </c>
      <c r="D453" s="16">
        <v>7</v>
      </c>
      <c r="E453" s="16">
        <v>491</v>
      </c>
      <c r="F453" s="16">
        <v>411</v>
      </c>
    </row>
    <row r="454" spans="1:6" ht="14.25" customHeight="1" x14ac:dyDescent="0.3">
      <c r="A454" t="str">
        <f t="shared" si="7"/>
        <v>43981Волгоград</v>
      </c>
      <c r="B454" s="15">
        <v>43981</v>
      </c>
      <c r="C454" s="16" t="s">
        <v>16</v>
      </c>
      <c r="D454" s="16">
        <v>37</v>
      </c>
      <c r="E454" s="16">
        <v>6645</v>
      </c>
      <c r="F454" s="16">
        <v>6122</v>
      </c>
    </row>
    <row r="455" spans="1:6" ht="14.25" customHeight="1" x14ac:dyDescent="0.3">
      <c r="A455" t="str">
        <f t="shared" si="7"/>
        <v>43981Екатеринбург</v>
      </c>
      <c r="B455" s="15">
        <v>43981</v>
      </c>
      <c r="C455" s="16" t="s">
        <v>11</v>
      </c>
      <c r="D455" s="16">
        <v>31</v>
      </c>
      <c r="E455" s="16">
        <v>6735</v>
      </c>
      <c r="F455" s="16">
        <v>6264</v>
      </c>
    </row>
    <row r="456" spans="1:6" ht="14.25" customHeight="1" x14ac:dyDescent="0.3">
      <c r="A456" t="str">
        <f t="shared" si="7"/>
        <v>43981Казань</v>
      </c>
      <c r="B456" s="15">
        <v>43981</v>
      </c>
      <c r="C456" s="16" t="s">
        <v>17</v>
      </c>
      <c r="D456" s="16">
        <v>22</v>
      </c>
      <c r="E456" s="16">
        <v>2793</v>
      </c>
      <c r="F456" s="16">
        <v>2539</v>
      </c>
    </row>
    <row r="457" spans="1:6" ht="14.25" customHeight="1" x14ac:dyDescent="0.3">
      <c r="A457" t="str">
        <f t="shared" si="7"/>
        <v>43981Кемерово</v>
      </c>
      <c r="B457" s="15">
        <v>43981</v>
      </c>
      <c r="C457" s="16" t="s">
        <v>10</v>
      </c>
      <c r="D457" s="16">
        <v>20</v>
      </c>
      <c r="E457" s="16">
        <v>2597</v>
      </c>
      <c r="F457" s="16">
        <v>2376</v>
      </c>
    </row>
    <row r="458" spans="1:6" ht="14.25" customHeight="1" x14ac:dyDescent="0.3">
      <c r="A458" t="str">
        <f t="shared" si="7"/>
        <v>43981Краснодар</v>
      </c>
      <c r="B458" s="15">
        <v>43981</v>
      </c>
      <c r="C458" s="16" t="s">
        <v>20</v>
      </c>
      <c r="D458" s="16">
        <v>20</v>
      </c>
      <c r="E458" s="16">
        <v>2174</v>
      </c>
      <c r="F458" s="16">
        <v>1957</v>
      </c>
    </row>
    <row r="459" spans="1:6" ht="14.25" customHeight="1" x14ac:dyDescent="0.3">
      <c r="A459" t="str">
        <f t="shared" si="7"/>
        <v>43981Москва Восток</v>
      </c>
      <c r="B459" s="15">
        <v>43981</v>
      </c>
      <c r="C459" s="16" t="s">
        <v>22</v>
      </c>
      <c r="D459" s="16">
        <v>54</v>
      </c>
      <c r="E459" s="16">
        <v>14590</v>
      </c>
      <c r="F459" s="16">
        <v>13551</v>
      </c>
    </row>
    <row r="460" spans="1:6" ht="14.25" customHeight="1" x14ac:dyDescent="0.3">
      <c r="A460" t="str">
        <f t="shared" si="7"/>
        <v>43981Москва Запад</v>
      </c>
      <c r="B460" s="15">
        <v>43981</v>
      </c>
      <c r="C460" s="16" t="s">
        <v>21</v>
      </c>
      <c r="D460" s="16">
        <v>59</v>
      </c>
      <c r="E460" s="16">
        <v>15030</v>
      </c>
      <c r="F460" s="16">
        <v>13956</v>
      </c>
    </row>
    <row r="461" spans="1:6" ht="14.25" customHeight="1" x14ac:dyDescent="0.3">
      <c r="A461" t="str">
        <f t="shared" si="7"/>
        <v>43981Нижний Новгород</v>
      </c>
      <c r="B461" s="15">
        <v>43981</v>
      </c>
      <c r="C461" s="16" t="s">
        <v>13</v>
      </c>
      <c r="D461" s="16">
        <v>20</v>
      </c>
      <c r="E461" s="16">
        <v>2451</v>
      </c>
      <c r="F461" s="16">
        <v>2178</v>
      </c>
    </row>
    <row r="462" spans="1:6" ht="14.25" customHeight="1" x14ac:dyDescent="0.3">
      <c r="A462" t="str">
        <f t="shared" si="7"/>
        <v>43981Новосибирск</v>
      </c>
      <c r="B462" s="15">
        <v>43981</v>
      </c>
      <c r="C462" s="16" t="s">
        <v>23</v>
      </c>
      <c r="D462" s="16">
        <v>18</v>
      </c>
      <c r="E462" s="16">
        <v>1216</v>
      </c>
      <c r="F462" s="16">
        <v>1101</v>
      </c>
    </row>
    <row r="463" spans="1:6" ht="14.25" customHeight="1" x14ac:dyDescent="0.3">
      <c r="A463" t="str">
        <f t="shared" si="7"/>
        <v>43981Пермь</v>
      </c>
      <c r="B463" s="15">
        <v>43981</v>
      </c>
      <c r="C463" s="16" t="s">
        <v>18</v>
      </c>
      <c r="D463" s="16">
        <v>17</v>
      </c>
      <c r="E463" s="16">
        <v>1697</v>
      </c>
      <c r="F463" s="16">
        <v>1499</v>
      </c>
    </row>
    <row r="464" spans="1:6" ht="14.25" customHeight="1" x14ac:dyDescent="0.3">
      <c r="A464" t="str">
        <f t="shared" si="7"/>
        <v>43981Ростов-на-Дону</v>
      </c>
      <c r="B464" s="15">
        <v>43981</v>
      </c>
      <c r="C464" s="16" t="s">
        <v>19</v>
      </c>
      <c r="D464" s="16">
        <v>16</v>
      </c>
      <c r="E464" s="16">
        <v>1048</v>
      </c>
      <c r="F464" s="16">
        <v>918</v>
      </c>
    </row>
    <row r="465" spans="1:6" ht="14.25" customHeight="1" x14ac:dyDescent="0.3">
      <c r="A465" t="str">
        <f t="shared" si="7"/>
        <v>43981Самара</v>
      </c>
      <c r="B465" s="15">
        <v>43981</v>
      </c>
      <c r="C465" s="16" t="s">
        <v>9</v>
      </c>
      <c r="D465" s="16">
        <v>15</v>
      </c>
      <c r="E465" s="16">
        <v>490</v>
      </c>
      <c r="F465" s="16">
        <v>409</v>
      </c>
    </row>
    <row r="466" spans="1:6" ht="14.25" customHeight="1" x14ac:dyDescent="0.3">
      <c r="A466" t="str">
        <f t="shared" si="7"/>
        <v>43981Санкт-Петербург Север</v>
      </c>
      <c r="B466" s="15">
        <v>43981</v>
      </c>
      <c r="C466" s="16" t="s">
        <v>15</v>
      </c>
      <c r="D466" s="16">
        <v>124</v>
      </c>
      <c r="E466" s="16">
        <v>24325</v>
      </c>
      <c r="F466" s="16">
        <v>22469</v>
      </c>
    </row>
    <row r="467" spans="1:6" ht="14.25" customHeight="1" x14ac:dyDescent="0.3">
      <c r="A467" t="str">
        <f t="shared" si="7"/>
        <v>43981Санкт-Петербург Юг</v>
      </c>
      <c r="B467" s="15">
        <v>43981</v>
      </c>
      <c r="C467" s="16" t="s">
        <v>14</v>
      </c>
      <c r="D467" s="16">
        <v>129</v>
      </c>
      <c r="E467" s="16">
        <v>20243</v>
      </c>
      <c r="F467" s="16">
        <v>18711</v>
      </c>
    </row>
    <row r="468" spans="1:6" ht="14.25" customHeight="1" x14ac:dyDescent="0.3">
      <c r="A468" t="str">
        <f t="shared" si="7"/>
        <v>43981Тольятти</v>
      </c>
      <c r="B468" s="15">
        <v>43981</v>
      </c>
      <c r="C468" s="16" t="s">
        <v>12</v>
      </c>
      <c r="D468" s="16">
        <v>10</v>
      </c>
      <c r="E468" s="16">
        <v>865</v>
      </c>
      <c r="F468" s="16">
        <v>763</v>
      </c>
    </row>
    <row r="469" spans="1:6" ht="14.25" customHeight="1" x14ac:dyDescent="0.3">
      <c r="A469" t="str">
        <f t="shared" si="7"/>
        <v>43981Тюмень</v>
      </c>
      <c r="B469" s="15">
        <v>43981</v>
      </c>
      <c r="C469" s="16" t="s">
        <v>24</v>
      </c>
      <c r="D469" s="16">
        <v>7</v>
      </c>
      <c r="E469" s="16">
        <v>532</v>
      </c>
      <c r="F469" s="16">
        <v>449</v>
      </c>
    </row>
    <row r="470" spans="1:6" ht="14.25" customHeight="1" x14ac:dyDescent="0.3">
      <c r="A470" t="str">
        <f t="shared" si="7"/>
        <v>43982Волгоград</v>
      </c>
      <c r="B470" s="15">
        <v>43982</v>
      </c>
      <c r="C470" s="16" t="s">
        <v>16</v>
      </c>
      <c r="D470" s="16">
        <v>37</v>
      </c>
      <c r="E470" s="16">
        <v>5215</v>
      </c>
      <c r="F470" s="16">
        <v>4848</v>
      </c>
    </row>
    <row r="471" spans="1:6" ht="14.25" customHeight="1" x14ac:dyDescent="0.3">
      <c r="A471" t="str">
        <f t="shared" si="7"/>
        <v>43982Екатеринбург</v>
      </c>
      <c r="B471" s="15">
        <v>43982</v>
      </c>
      <c r="C471" s="16" t="s">
        <v>11</v>
      </c>
      <c r="D471" s="16">
        <v>31</v>
      </c>
      <c r="E471" s="16">
        <v>5760</v>
      </c>
      <c r="F471" s="16">
        <v>5367</v>
      </c>
    </row>
    <row r="472" spans="1:6" ht="14.25" customHeight="1" x14ac:dyDescent="0.3">
      <c r="A472" t="str">
        <f t="shared" si="7"/>
        <v>43982Казань</v>
      </c>
      <c r="B472" s="15">
        <v>43982</v>
      </c>
      <c r="C472" s="16" t="s">
        <v>17</v>
      </c>
      <c r="D472" s="16">
        <v>23</v>
      </c>
      <c r="E472" s="16">
        <v>2522</v>
      </c>
      <c r="F472" s="16">
        <v>2295</v>
      </c>
    </row>
    <row r="473" spans="1:6" ht="14.25" customHeight="1" x14ac:dyDescent="0.3">
      <c r="A473" t="str">
        <f t="shared" si="7"/>
        <v>43982Кемерово</v>
      </c>
      <c r="B473" s="15">
        <v>43982</v>
      </c>
      <c r="C473" s="16" t="s">
        <v>10</v>
      </c>
      <c r="D473" s="16">
        <v>21</v>
      </c>
      <c r="E473" s="16">
        <v>2271</v>
      </c>
      <c r="F473" s="16">
        <v>2085</v>
      </c>
    </row>
    <row r="474" spans="1:6" ht="14.25" customHeight="1" x14ac:dyDescent="0.3">
      <c r="A474" t="str">
        <f t="shared" si="7"/>
        <v>43982Краснодар</v>
      </c>
      <c r="B474" s="15">
        <v>43982</v>
      </c>
      <c r="C474" s="16" t="s">
        <v>20</v>
      </c>
      <c r="D474" s="16">
        <v>21</v>
      </c>
      <c r="E474" s="16">
        <v>2056</v>
      </c>
      <c r="F474" s="16">
        <v>1879</v>
      </c>
    </row>
    <row r="475" spans="1:6" ht="14.25" customHeight="1" x14ac:dyDescent="0.3">
      <c r="A475" t="str">
        <f t="shared" si="7"/>
        <v>43982Москва Восток</v>
      </c>
      <c r="B475" s="15">
        <v>43982</v>
      </c>
      <c r="C475" s="16" t="s">
        <v>22</v>
      </c>
      <c r="D475" s="16">
        <v>54</v>
      </c>
      <c r="E475" s="16">
        <v>13106</v>
      </c>
      <c r="F475" s="16">
        <v>12164</v>
      </c>
    </row>
    <row r="476" spans="1:6" ht="14.25" customHeight="1" x14ac:dyDescent="0.3">
      <c r="A476" t="str">
        <f t="shared" si="7"/>
        <v>43982Москва Запад</v>
      </c>
      <c r="B476" s="15">
        <v>43982</v>
      </c>
      <c r="C476" s="16" t="s">
        <v>21</v>
      </c>
      <c r="D476" s="16">
        <v>59</v>
      </c>
      <c r="E476" s="16">
        <v>13684</v>
      </c>
      <c r="F476" s="16">
        <v>12690</v>
      </c>
    </row>
    <row r="477" spans="1:6" ht="14.25" customHeight="1" x14ac:dyDescent="0.3">
      <c r="A477" t="str">
        <f t="shared" si="7"/>
        <v>43982Нижний Новгород</v>
      </c>
      <c r="B477" s="15">
        <v>43982</v>
      </c>
      <c r="C477" s="16" t="s">
        <v>13</v>
      </c>
      <c r="D477" s="16">
        <v>20</v>
      </c>
      <c r="E477" s="16">
        <v>2060</v>
      </c>
      <c r="F477" s="16">
        <v>1826</v>
      </c>
    </row>
    <row r="478" spans="1:6" ht="14.25" customHeight="1" x14ac:dyDescent="0.3">
      <c r="A478" t="str">
        <f t="shared" si="7"/>
        <v>43982Новосибирск</v>
      </c>
      <c r="B478" s="15">
        <v>43982</v>
      </c>
      <c r="C478" s="16" t="s">
        <v>23</v>
      </c>
      <c r="D478" s="16">
        <v>18</v>
      </c>
      <c r="E478" s="16">
        <v>1029</v>
      </c>
      <c r="F478" s="16">
        <v>925</v>
      </c>
    </row>
    <row r="479" spans="1:6" ht="14.25" customHeight="1" x14ac:dyDescent="0.3">
      <c r="A479" t="str">
        <f t="shared" si="7"/>
        <v>43982Пермь</v>
      </c>
      <c r="B479" s="15">
        <v>43982</v>
      </c>
      <c r="C479" s="16" t="s">
        <v>18</v>
      </c>
      <c r="D479" s="16">
        <v>17</v>
      </c>
      <c r="E479" s="16">
        <v>1186</v>
      </c>
      <c r="F479" s="16">
        <v>1054</v>
      </c>
    </row>
    <row r="480" spans="1:6" ht="14.25" customHeight="1" x14ac:dyDescent="0.3">
      <c r="A480" t="str">
        <f t="shared" si="7"/>
        <v>43982Ростов-на-Дону</v>
      </c>
      <c r="B480" s="15">
        <v>43982</v>
      </c>
      <c r="C480" s="16" t="s">
        <v>19</v>
      </c>
      <c r="D480" s="16">
        <v>16</v>
      </c>
      <c r="E480" s="16">
        <v>917</v>
      </c>
      <c r="F480" s="16">
        <v>802</v>
      </c>
    </row>
    <row r="481" spans="1:6" ht="14.25" customHeight="1" x14ac:dyDescent="0.3">
      <c r="A481" t="str">
        <f t="shared" si="7"/>
        <v>43982Самара</v>
      </c>
      <c r="B481" s="15">
        <v>43982</v>
      </c>
      <c r="C481" s="16" t="s">
        <v>9</v>
      </c>
      <c r="D481" s="16">
        <v>15</v>
      </c>
      <c r="E481" s="16">
        <v>441</v>
      </c>
      <c r="F481" s="16">
        <v>368</v>
      </c>
    </row>
    <row r="482" spans="1:6" ht="14.25" customHeight="1" x14ac:dyDescent="0.3">
      <c r="A482" t="str">
        <f t="shared" si="7"/>
        <v>43982Санкт-Петербург Север</v>
      </c>
      <c r="B482" s="15">
        <v>43982</v>
      </c>
      <c r="C482" s="16" t="s">
        <v>15</v>
      </c>
      <c r="D482" s="16">
        <v>124</v>
      </c>
      <c r="E482" s="16">
        <v>21392</v>
      </c>
      <c r="F482" s="16">
        <v>19869</v>
      </c>
    </row>
    <row r="483" spans="1:6" ht="14.25" customHeight="1" x14ac:dyDescent="0.3">
      <c r="A483" t="str">
        <f t="shared" si="7"/>
        <v>43982Санкт-Петербург Юг</v>
      </c>
      <c r="B483" s="15">
        <v>43982</v>
      </c>
      <c r="C483" s="16" t="s">
        <v>14</v>
      </c>
      <c r="D483" s="16">
        <v>129</v>
      </c>
      <c r="E483" s="16">
        <v>17235</v>
      </c>
      <c r="F483" s="16">
        <v>16052</v>
      </c>
    </row>
    <row r="484" spans="1:6" ht="14.25" customHeight="1" x14ac:dyDescent="0.3">
      <c r="A484" t="str">
        <f t="shared" si="7"/>
        <v>43982Тольятти</v>
      </c>
      <c r="B484" s="15">
        <v>43982</v>
      </c>
      <c r="C484" s="16" t="s">
        <v>12</v>
      </c>
      <c r="D484" s="16">
        <v>10</v>
      </c>
      <c r="E484" s="16">
        <v>749</v>
      </c>
      <c r="F484" s="16">
        <v>655</v>
      </c>
    </row>
    <row r="485" spans="1:6" ht="14.25" customHeight="1" x14ac:dyDescent="0.3">
      <c r="A485" t="str">
        <f t="shared" si="7"/>
        <v>43982Томск</v>
      </c>
      <c r="B485" s="15">
        <v>43982</v>
      </c>
      <c r="C485" s="16" t="s">
        <v>25</v>
      </c>
      <c r="D485" s="16">
        <v>9</v>
      </c>
      <c r="E485" s="16">
        <v>345</v>
      </c>
      <c r="F485" s="16">
        <v>255</v>
      </c>
    </row>
    <row r="486" spans="1:6" ht="14.25" customHeight="1" x14ac:dyDescent="0.3">
      <c r="A486" t="str">
        <f t="shared" si="7"/>
        <v>43982Тюмень</v>
      </c>
      <c r="B486" s="15">
        <v>43982</v>
      </c>
      <c r="C486" s="16" t="s">
        <v>24</v>
      </c>
      <c r="D486" s="16">
        <v>7</v>
      </c>
      <c r="E486" s="16">
        <v>530</v>
      </c>
      <c r="F486" s="16">
        <v>447</v>
      </c>
    </row>
    <row r="487" spans="1:6" ht="14.25" customHeight="1" x14ac:dyDescent="0.3">
      <c r="A487" t="str">
        <f t="shared" si="7"/>
        <v>43982Уфа</v>
      </c>
      <c r="B487" s="15">
        <v>43982</v>
      </c>
      <c r="C487" s="16" t="s">
        <v>26</v>
      </c>
      <c r="D487" s="16">
        <v>6</v>
      </c>
      <c r="E487" s="16">
        <v>261</v>
      </c>
      <c r="F487" s="16">
        <v>188</v>
      </c>
    </row>
    <row r="488" spans="1:6" ht="14.25" customHeight="1" x14ac:dyDescent="0.3">
      <c r="A488" t="str">
        <f t="shared" si="7"/>
        <v>43983Волгоград</v>
      </c>
      <c r="B488" s="15">
        <v>43983</v>
      </c>
      <c r="C488" s="16" t="s">
        <v>16</v>
      </c>
      <c r="D488" s="16">
        <v>37</v>
      </c>
      <c r="E488" s="16">
        <v>4722</v>
      </c>
      <c r="F488" s="16">
        <v>4352</v>
      </c>
    </row>
    <row r="489" spans="1:6" ht="14.25" customHeight="1" x14ac:dyDescent="0.3">
      <c r="A489" t="str">
        <f t="shared" si="7"/>
        <v>43983Екатеринбург</v>
      </c>
      <c r="B489" s="15">
        <v>43983</v>
      </c>
      <c r="C489" s="16" t="s">
        <v>11</v>
      </c>
      <c r="D489" s="16">
        <v>31</v>
      </c>
      <c r="E489" s="16">
        <v>5468</v>
      </c>
      <c r="F489" s="16">
        <v>5081</v>
      </c>
    </row>
    <row r="490" spans="1:6" ht="14.25" customHeight="1" x14ac:dyDescent="0.3">
      <c r="A490" t="str">
        <f t="shared" si="7"/>
        <v>43983Казань</v>
      </c>
      <c r="B490" s="15">
        <v>43983</v>
      </c>
      <c r="C490" s="16" t="s">
        <v>17</v>
      </c>
      <c r="D490" s="16">
        <v>23</v>
      </c>
      <c r="E490" s="16">
        <v>2531</v>
      </c>
      <c r="F490" s="16">
        <v>2296</v>
      </c>
    </row>
    <row r="491" spans="1:6" ht="14.25" customHeight="1" x14ac:dyDescent="0.3">
      <c r="A491" t="str">
        <f t="shared" si="7"/>
        <v>43983Кемерово</v>
      </c>
      <c r="B491" s="15">
        <v>43983</v>
      </c>
      <c r="C491" s="16" t="s">
        <v>10</v>
      </c>
      <c r="D491" s="16">
        <v>21</v>
      </c>
      <c r="E491" s="16">
        <v>2025</v>
      </c>
      <c r="F491" s="16">
        <v>1849</v>
      </c>
    </row>
    <row r="492" spans="1:6" ht="14.25" customHeight="1" x14ac:dyDescent="0.3">
      <c r="A492" t="str">
        <f t="shared" si="7"/>
        <v>43983Краснодар</v>
      </c>
      <c r="B492" s="15">
        <v>43983</v>
      </c>
      <c r="C492" s="16" t="s">
        <v>20</v>
      </c>
      <c r="D492" s="16">
        <v>21</v>
      </c>
      <c r="E492" s="16">
        <v>1879</v>
      </c>
      <c r="F492" s="16">
        <v>1720</v>
      </c>
    </row>
    <row r="493" spans="1:6" ht="14.25" customHeight="1" x14ac:dyDescent="0.3">
      <c r="A493" t="str">
        <f t="shared" si="7"/>
        <v>43983Москва Восток</v>
      </c>
      <c r="B493" s="15">
        <v>43983</v>
      </c>
      <c r="C493" s="16" t="s">
        <v>22</v>
      </c>
      <c r="D493" s="16">
        <v>54</v>
      </c>
      <c r="E493" s="16">
        <v>11864</v>
      </c>
      <c r="F493" s="16">
        <v>11071</v>
      </c>
    </row>
    <row r="494" spans="1:6" ht="14.25" customHeight="1" x14ac:dyDescent="0.3">
      <c r="A494" t="str">
        <f t="shared" si="7"/>
        <v>43983Москва Запад</v>
      </c>
      <c r="B494" s="15">
        <v>43983</v>
      </c>
      <c r="C494" s="16" t="s">
        <v>21</v>
      </c>
      <c r="D494" s="16">
        <v>59</v>
      </c>
      <c r="E494" s="16">
        <v>12299</v>
      </c>
      <c r="F494" s="16">
        <v>11448</v>
      </c>
    </row>
    <row r="495" spans="1:6" ht="14.25" customHeight="1" x14ac:dyDescent="0.3">
      <c r="A495" t="str">
        <f t="shared" si="7"/>
        <v>43983Нижний Новгород</v>
      </c>
      <c r="B495" s="15">
        <v>43983</v>
      </c>
      <c r="C495" s="16" t="s">
        <v>13</v>
      </c>
      <c r="D495" s="16">
        <v>20</v>
      </c>
      <c r="E495" s="16">
        <v>2136</v>
      </c>
      <c r="F495" s="16">
        <v>1899</v>
      </c>
    </row>
    <row r="496" spans="1:6" ht="14.25" customHeight="1" x14ac:dyDescent="0.3">
      <c r="A496" t="str">
        <f t="shared" si="7"/>
        <v>43983Новосибирск</v>
      </c>
      <c r="B496" s="15">
        <v>43983</v>
      </c>
      <c r="C496" s="16" t="s">
        <v>23</v>
      </c>
      <c r="D496" s="16">
        <v>18</v>
      </c>
      <c r="E496" s="16">
        <v>923</v>
      </c>
      <c r="F496" s="16">
        <v>824</v>
      </c>
    </row>
    <row r="497" spans="1:6" ht="14.25" customHeight="1" x14ac:dyDescent="0.3">
      <c r="A497" t="str">
        <f t="shared" si="7"/>
        <v>43983Пермь</v>
      </c>
      <c r="B497" s="15">
        <v>43983</v>
      </c>
      <c r="C497" s="16" t="s">
        <v>18</v>
      </c>
      <c r="D497" s="16">
        <v>17</v>
      </c>
      <c r="E497" s="16">
        <v>1185</v>
      </c>
      <c r="F497" s="16">
        <v>1042</v>
      </c>
    </row>
    <row r="498" spans="1:6" ht="14.25" customHeight="1" x14ac:dyDescent="0.3">
      <c r="A498" t="str">
        <f t="shared" si="7"/>
        <v>43983Ростов-на-Дону</v>
      </c>
      <c r="B498" s="15">
        <v>43983</v>
      </c>
      <c r="C498" s="16" t="s">
        <v>19</v>
      </c>
      <c r="D498" s="16">
        <v>16</v>
      </c>
      <c r="E498" s="16">
        <v>1019</v>
      </c>
      <c r="F498" s="16">
        <v>895</v>
      </c>
    </row>
    <row r="499" spans="1:6" ht="14.25" customHeight="1" x14ac:dyDescent="0.3">
      <c r="A499" t="str">
        <f t="shared" si="7"/>
        <v>43983Самара</v>
      </c>
      <c r="B499" s="15">
        <v>43983</v>
      </c>
      <c r="C499" s="16" t="s">
        <v>9</v>
      </c>
      <c r="D499" s="16">
        <v>15</v>
      </c>
      <c r="E499" s="16">
        <v>453</v>
      </c>
      <c r="F499" s="16">
        <v>370</v>
      </c>
    </row>
    <row r="500" spans="1:6" ht="14.25" customHeight="1" x14ac:dyDescent="0.3">
      <c r="A500" t="str">
        <f t="shared" si="7"/>
        <v>43983Санкт-Петербург Север</v>
      </c>
      <c r="B500" s="15">
        <v>43983</v>
      </c>
      <c r="C500" s="16" t="s">
        <v>15</v>
      </c>
      <c r="D500" s="16">
        <v>123</v>
      </c>
      <c r="E500" s="16">
        <v>20325</v>
      </c>
      <c r="F500" s="16">
        <v>18935</v>
      </c>
    </row>
    <row r="501" spans="1:6" ht="14.25" customHeight="1" x14ac:dyDescent="0.3">
      <c r="A501" t="str">
        <f t="shared" si="7"/>
        <v>43983Санкт-Петербург Юг</v>
      </c>
      <c r="B501" s="15">
        <v>43983</v>
      </c>
      <c r="C501" s="16" t="s">
        <v>14</v>
      </c>
      <c r="D501" s="16">
        <v>128</v>
      </c>
      <c r="E501" s="16">
        <v>16285</v>
      </c>
      <c r="F501" s="16">
        <v>15130</v>
      </c>
    </row>
    <row r="502" spans="1:6" ht="14.25" customHeight="1" x14ac:dyDescent="0.3">
      <c r="A502" t="str">
        <f t="shared" si="7"/>
        <v>43983Тольятти</v>
      </c>
      <c r="B502" s="15">
        <v>43983</v>
      </c>
      <c r="C502" s="16" t="s">
        <v>12</v>
      </c>
      <c r="D502" s="16">
        <v>10</v>
      </c>
      <c r="E502" s="16">
        <v>719</v>
      </c>
      <c r="F502" s="16">
        <v>627</v>
      </c>
    </row>
    <row r="503" spans="1:6" ht="14.25" customHeight="1" x14ac:dyDescent="0.3">
      <c r="A503" t="str">
        <f t="shared" si="7"/>
        <v>43983Томск</v>
      </c>
      <c r="B503" s="15">
        <v>43983</v>
      </c>
      <c r="C503" s="16" t="s">
        <v>25</v>
      </c>
      <c r="D503" s="16">
        <v>9</v>
      </c>
      <c r="E503" s="16">
        <v>294</v>
      </c>
      <c r="F503" s="16">
        <v>224</v>
      </c>
    </row>
    <row r="504" spans="1:6" ht="14.25" customHeight="1" x14ac:dyDescent="0.3">
      <c r="A504" t="str">
        <f t="shared" si="7"/>
        <v>43983Тюмень</v>
      </c>
      <c r="B504" s="15">
        <v>43983</v>
      </c>
      <c r="C504" s="16" t="s">
        <v>24</v>
      </c>
      <c r="D504" s="16">
        <v>7</v>
      </c>
      <c r="E504" s="16">
        <v>500</v>
      </c>
      <c r="F504" s="16">
        <v>418</v>
      </c>
    </row>
    <row r="505" spans="1:6" ht="14.25" customHeight="1" x14ac:dyDescent="0.3">
      <c r="A505" t="str">
        <f t="shared" si="7"/>
        <v>43983Уфа</v>
      </c>
      <c r="B505" s="15">
        <v>43983</v>
      </c>
      <c r="C505" s="16" t="s">
        <v>26</v>
      </c>
      <c r="D505" s="16">
        <v>6</v>
      </c>
      <c r="E505" s="16">
        <v>237</v>
      </c>
      <c r="F505" s="16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Сводная1</vt:lpstr>
      <vt:lpstr>Сводная2</vt:lpstr>
      <vt:lpstr>Сводная 3</vt:lpstr>
      <vt:lpstr>Сводная 4 и график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Марат Алимов</cp:lastModifiedBy>
  <dcterms:created xsi:type="dcterms:W3CDTF">2021-09-13T10:17:58Z</dcterms:created>
  <dcterms:modified xsi:type="dcterms:W3CDTF">2025-01-14T17:21:45Z</dcterms:modified>
</cp:coreProperties>
</file>