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c\git\informatikgarten.ch\public\assets\"/>
    </mc:Choice>
  </mc:AlternateContent>
  <xr:revisionPtr revIDLastSave="0" documentId="13_ncr:1_{119D18B8-AA1F-4464-BA40-4B39E3A68C67}" xr6:coauthVersionLast="47" xr6:coauthVersionMax="47" xr10:uidLastSave="{00000000-0000-0000-0000-000000000000}"/>
  <bookViews>
    <workbookView minimized="1" xWindow="930" yWindow="2110" windowWidth="14180" windowHeight="11600" activeTab="1" xr2:uid="{8B4C5CB2-983E-4FDC-89E4-8A1111F2665D}"/>
  </bookViews>
  <sheets>
    <sheet name="Einstieg" sheetId="1" r:id="rId1"/>
    <sheet name="Binäre Erklärung" sheetId="6" r:id="rId2"/>
    <sheet name="IP-Router" sheetId="2" r:id="rId3"/>
    <sheet name="Beispiele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6" l="1"/>
  <c r="H30" i="6"/>
  <c r="Q30" i="6" s="1"/>
  <c r="F30" i="6"/>
  <c r="O30" i="6" s="1"/>
  <c r="D30" i="6"/>
  <c r="B30" i="6"/>
  <c r="K30" i="6" s="1"/>
  <c r="Q29" i="6"/>
  <c r="O29" i="6"/>
  <c r="M29" i="6"/>
  <c r="K29" i="6"/>
  <c r="Q28" i="6"/>
  <c r="O28" i="6"/>
  <c r="M28" i="6"/>
  <c r="K28" i="6"/>
  <c r="H28" i="6"/>
  <c r="F28" i="6"/>
  <c r="D28" i="6"/>
  <c r="B28" i="6"/>
  <c r="Q27" i="6"/>
  <c r="O27" i="6"/>
  <c r="M27" i="6"/>
  <c r="K27" i="6"/>
  <c r="H26" i="6"/>
  <c r="Q26" i="6" s="1"/>
  <c r="F26" i="6"/>
  <c r="O26" i="6" s="1"/>
  <c r="D26" i="6"/>
  <c r="M26" i="6" s="1"/>
  <c r="B26" i="6"/>
  <c r="K26" i="6" s="1"/>
  <c r="Q25" i="6"/>
  <c r="O25" i="6"/>
  <c r="M25" i="6"/>
  <c r="K25" i="6"/>
  <c r="H24" i="6"/>
  <c r="Q24" i="6" s="1"/>
  <c r="F24" i="6"/>
  <c r="O24" i="6" s="1"/>
  <c r="D24" i="6"/>
  <c r="M24" i="6" s="1"/>
  <c r="B24" i="6"/>
  <c r="K24" i="6" s="1"/>
  <c r="Q23" i="6"/>
  <c r="O23" i="6"/>
  <c r="M23" i="6"/>
  <c r="K23" i="6"/>
  <c r="M22" i="6"/>
  <c r="H22" i="6"/>
  <c r="Q22" i="6" s="1"/>
  <c r="F22" i="6"/>
  <c r="O22" i="6" s="1"/>
  <c r="D22" i="6"/>
  <c r="B22" i="6"/>
  <c r="K22" i="6" s="1"/>
  <c r="Q21" i="6"/>
  <c r="O21" i="6"/>
  <c r="M21" i="6"/>
  <c r="K21" i="6"/>
  <c r="U18" i="6"/>
  <c r="U17" i="6"/>
  <c r="Q17" i="6"/>
  <c r="H17" i="6"/>
  <c r="F17" i="6"/>
  <c r="O17" i="6" s="1"/>
  <c r="D17" i="6"/>
  <c r="M17" i="6" s="1"/>
  <c r="B17" i="6"/>
  <c r="K17" i="6" s="1"/>
  <c r="U16" i="6"/>
  <c r="H16" i="6"/>
  <c r="Q16" i="6" s="1"/>
  <c r="F16" i="6"/>
  <c r="O16" i="6" s="1"/>
  <c r="D16" i="6"/>
  <c r="M16" i="6" s="1"/>
  <c r="B16" i="6"/>
  <c r="K16" i="6" s="1"/>
  <c r="U15" i="6"/>
  <c r="M15" i="6"/>
  <c r="H15" i="6"/>
  <c r="Q15" i="6" s="1"/>
  <c r="F15" i="6"/>
  <c r="O15" i="6" s="1"/>
  <c r="D15" i="6"/>
  <c r="B15" i="6"/>
  <c r="K15" i="6" s="1"/>
  <c r="U14" i="6"/>
  <c r="U13" i="6"/>
  <c r="U12" i="6"/>
  <c r="U11" i="6"/>
  <c r="Q11" i="6"/>
  <c r="M11" i="6"/>
  <c r="K11" i="6"/>
  <c r="H11" i="6"/>
  <c r="F11" i="6"/>
  <c r="O11" i="6" s="1"/>
  <c r="D11" i="6"/>
  <c r="B11" i="6"/>
  <c r="U10" i="6"/>
  <c r="H10" i="6"/>
  <c r="Q10" i="6" s="1"/>
  <c r="F10" i="6"/>
  <c r="O10" i="6" s="1"/>
  <c r="D10" i="6"/>
  <c r="M10" i="6" s="1"/>
  <c r="B10" i="6"/>
  <c r="K10" i="6" s="1"/>
  <c r="Q9" i="6"/>
  <c r="M9" i="6"/>
  <c r="H9" i="6"/>
  <c r="F9" i="6"/>
  <c r="O9" i="6" s="1"/>
  <c r="D9" i="6"/>
  <c r="B9" i="6"/>
  <c r="K9" i="6" s="1"/>
  <c r="Q4" i="6"/>
  <c r="O4" i="6"/>
  <c r="M4" i="6"/>
  <c r="K4" i="6"/>
  <c r="Q3" i="6"/>
  <c r="O3" i="6"/>
  <c r="M3" i="6"/>
  <c r="K3" i="6"/>
  <c r="K19" i="2"/>
  <c r="L19" i="2"/>
  <c r="S19" i="2" s="1"/>
  <c r="M19" i="2"/>
  <c r="N19" i="2"/>
  <c r="T19" i="2" s="1"/>
  <c r="O19" i="2"/>
  <c r="P19" i="2"/>
  <c r="U19" i="2" s="1"/>
  <c r="J19" i="2"/>
  <c r="R19" i="2" s="1"/>
  <c r="K18" i="2"/>
  <c r="L18" i="2"/>
  <c r="S18" i="2" s="1"/>
  <c r="M18" i="2"/>
  <c r="N18" i="2"/>
  <c r="T18" i="2" s="1"/>
  <c r="O18" i="2"/>
  <c r="P18" i="2"/>
  <c r="U18" i="2" s="1"/>
  <c r="J18" i="2"/>
  <c r="R18" i="2" s="1"/>
  <c r="R9" i="2"/>
  <c r="S9" i="2"/>
  <c r="T9" i="2"/>
  <c r="U9" i="2"/>
  <c r="U8" i="2"/>
  <c r="T8" i="2"/>
  <c r="S8" i="2"/>
  <c r="R8" i="2"/>
  <c r="A18" i="5"/>
  <c r="B18" i="5"/>
  <c r="C18" i="5"/>
  <c r="D18" i="5"/>
  <c r="E18" i="5"/>
  <c r="F18" i="5"/>
  <c r="G18" i="5"/>
  <c r="H18" i="5"/>
  <c r="K18" i="5"/>
  <c r="L18" i="5"/>
  <c r="M18" i="5"/>
  <c r="N18" i="5"/>
  <c r="O18" i="5"/>
  <c r="P18" i="5"/>
  <c r="Q18" i="5"/>
  <c r="A19" i="5"/>
  <c r="B19" i="5"/>
  <c r="C19" i="5"/>
  <c r="D19" i="5"/>
  <c r="E19" i="5"/>
  <c r="F19" i="5"/>
  <c r="G19" i="5"/>
  <c r="H19" i="5"/>
  <c r="J19" i="5"/>
  <c r="L19" i="5"/>
  <c r="N19" i="5"/>
  <c r="P19" i="5"/>
  <c r="A20" i="5"/>
  <c r="B20" i="5"/>
  <c r="C20" i="5"/>
  <c r="D20" i="5"/>
  <c r="E20" i="5"/>
  <c r="F20" i="5"/>
  <c r="G20" i="5"/>
  <c r="H20" i="5"/>
  <c r="J20" i="5"/>
  <c r="L20" i="5"/>
  <c r="M20" i="5"/>
  <c r="N20" i="5"/>
  <c r="P20" i="5"/>
  <c r="Q20" i="5"/>
  <c r="H33" i="5"/>
  <c r="F33" i="5"/>
  <c r="O33" i="5" s="1"/>
  <c r="D33" i="5"/>
  <c r="M33" i="5" s="1"/>
  <c r="B33" i="5"/>
  <c r="K33" i="5" s="1"/>
  <c r="H31" i="5"/>
  <c r="F31" i="5"/>
  <c r="O31" i="5" s="1"/>
  <c r="D31" i="5"/>
  <c r="B31" i="5"/>
  <c r="H29" i="5"/>
  <c r="Q29" i="5" s="1"/>
  <c r="F29" i="5"/>
  <c r="O29" i="5" s="1"/>
  <c r="D29" i="5"/>
  <c r="M29" i="5" s="1"/>
  <c r="B29" i="5"/>
  <c r="K29" i="5" s="1"/>
  <c r="H26" i="5"/>
  <c r="Q26" i="5" s="1"/>
  <c r="F26" i="5"/>
  <c r="O26" i="5" s="1"/>
  <c r="D26" i="5"/>
  <c r="M26" i="5" s="1"/>
  <c r="B26" i="5"/>
  <c r="K26" i="5" s="1"/>
  <c r="H15" i="5"/>
  <c r="Q15" i="5" s="1"/>
  <c r="F15" i="5"/>
  <c r="O15" i="5" s="1"/>
  <c r="D15" i="5"/>
  <c r="M15" i="5" s="1"/>
  <c r="B15" i="5"/>
  <c r="K15" i="5" s="1"/>
  <c r="H14" i="5"/>
  <c r="Q14" i="5" s="1"/>
  <c r="F14" i="5"/>
  <c r="O14" i="5" s="1"/>
  <c r="D14" i="5"/>
  <c r="M14" i="5" s="1"/>
  <c r="B14" i="5"/>
  <c r="K14" i="5" s="1"/>
  <c r="H13" i="5"/>
  <c r="Q13" i="5" s="1"/>
  <c r="F13" i="5"/>
  <c r="O13" i="5" s="1"/>
  <c r="D13" i="5"/>
  <c r="M13" i="5" s="1"/>
  <c r="B13" i="5"/>
  <c r="K13" i="5" s="1"/>
  <c r="H9" i="5"/>
  <c r="Q9" i="5" s="1"/>
  <c r="F9" i="5"/>
  <c r="O9" i="5" s="1"/>
  <c r="D9" i="5"/>
  <c r="M9" i="5" s="1"/>
  <c r="B9" i="5"/>
  <c r="K9" i="5" s="1"/>
  <c r="H8" i="5"/>
  <c r="Q8" i="5" s="1"/>
  <c r="F8" i="5"/>
  <c r="O8" i="5" s="1"/>
  <c r="D8" i="5"/>
  <c r="M8" i="5" s="1"/>
  <c r="B8" i="5"/>
  <c r="K8" i="5" s="1"/>
  <c r="H7" i="5"/>
  <c r="Q7" i="5" s="1"/>
  <c r="F7" i="5"/>
  <c r="O7" i="5" s="1"/>
  <c r="D7" i="5"/>
  <c r="M7" i="5" s="1"/>
  <c r="B7" i="5"/>
  <c r="K7" i="5" s="1"/>
  <c r="Q4" i="5"/>
  <c r="O4" i="5"/>
  <c r="O20" i="5" s="1"/>
  <c r="M4" i="5"/>
  <c r="K4" i="5"/>
  <c r="K20" i="5" s="1"/>
  <c r="Q3" i="5"/>
  <c r="Q19" i="5" s="1"/>
  <c r="O3" i="5"/>
  <c r="O19" i="5" s="1"/>
  <c r="M3" i="5"/>
  <c r="M19" i="5" s="1"/>
  <c r="K3" i="5"/>
  <c r="K19" i="5" s="1"/>
  <c r="Q33" i="5"/>
  <c r="Q32" i="5"/>
  <c r="O32" i="5"/>
  <c r="M32" i="5"/>
  <c r="K32" i="5"/>
  <c r="Q31" i="5"/>
  <c r="M31" i="5"/>
  <c r="K31" i="5"/>
  <c r="Q30" i="5"/>
  <c r="O30" i="5"/>
  <c r="M30" i="5"/>
  <c r="K30" i="5"/>
  <c r="Q28" i="5"/>
  <c r="O28" i="5"/>
  <c r="M28" i="5"/>
  <c r="K28" i="5"/>
  <c r="Q25" i="5"/>
  <c r="O25" i="5"/>
  <c r="M25" i="5"/>
  <c r="K25" i="5"/>
  <c r="H24" i="5"/>
  <c r="Q24" i="5" s="1"/>
  <c r="F24" i="5"/>
  <c r="O24" i="5" s="1"/>
  <c r="D24" i="5"/>
  <c r="M24" i="5" s="1"/>
  <c r="B24" i="5"/>
  <c r="K24" i="5" s="1"/>
  <c r="Q23" i="5"/>
  <c r="O23" i="5"/>
  <c r="M23" i="5"/>
  <c r="K23" i="5"/>
  <c r="B158" i="1"/>
  <c r="B152" i="1"/>
  <c r="B142" i="1"/>
  <c r="C142" i="1"/>
  <c r="D142" i="1"/>
  <c r="A142" i="1"/>
  <c r="B44" i="1"/>
  <c r="A44" i="1"/>
  <c r="F19" i="1"/>
  <c r="C13" i="1"/>
  <c r="F14" i="1"/>
  <c r="B10" i="1"/>
  <c r="C7" i="1"/>
  <c r="B7" i="1"/>
  <c r="A7" i="1"/>
  <c r="Z18" i="2" l="1"/>
  <c r="X18" i="2"/>
  <c r="W18" i="2"/>
  <c r="Z19" i="2"/>
  <c r="Y19" i="2"/>
  <c r="Y18" i="2"/>
  <c r="X19" i="2"/>
  <c r="W19" i="2"/>
  <c r="AA18" i="2" l="1"/>
  <c r="AA19" i="2"/>
  <c r="AB19" i="2" s="1"/>
  <c r="W9" i="2" s="1"/>
  <c r="AD20" i="2" l="1"/>
  <c r="AE20" i="2" s="1"/>
  <c r="W10" i="2" s="1"/>
  <c r="AB18" i="2"/>
  <c r="W8" i="2" s="1"/>
</calcChain>
</file>

<file path=xl/sharedStrings.xml><?xml version="1.0" encoding="utf-8"?>
<sst xmlns="http://schemas.openxmlformats.org/spreadsheetml/2006/main" count="385" uniqueCount="97">
  <si>
    <t>Einstieg: Excel-Formeln</t>
  </si>
  <si>
    <t>Wenn eine Zelle mit "=" beginnt, behandelt Excel den Inhalt als Formel.</t>
  </si>
  <si>
    <t>In den Formeln kann man rechnen, schauen Sie sich z.B. mal diese Inhalte an. Stern (*) steht für Multiplikation, Slash (/) für Division.</t>
  </si>
  <si>
    <r>
      <t xml:space="preserve">Anstatt Zahlen einzugeben, kann man bei Formel auch die </t>
    </r>
    <r>
      <rPr>
        <b/>
        <sz val="11"/>
        <color theme="1"/>
        <rFont val="Calibri"/>
        <family val="2"/>
        <scheme val="minor"/>
      </rPr>
      <t>Koordinaten einer anderen Zelle</t>
    </r>
    <r>
      <rPr>
        <sz val="11"/>
        <color theme="1"/>
        <rFont val="Calibri"/>
        <family val="2"/>
        <scheme val="minor"/>
      </rPr>
      <t xml:space="preserve"> nutzen. Schauen Sie diese beiden Zellen an.</t>
    </r>
  </si>
  <si>
    <r>
      <t xml:space="preserve">Zusätzlich kann man </t>
    </r>
    <r>
      <rPr>
        <b/>
        <sz val="11"/>
        <color theme="1"/>
        <rFont val="Calibri"/>
        <family val="2"/>
        <scheme val="minor"/>
      </rPr>
      <t xml:space="preserve">Funktionen </t>
    </r>
    <r>
      <rPr>
        <sz val="11"/>
        <color theme="1"/>
        <rFont val="Calibri"/>
        <family val="2"/>
        <scheme val="minor"/>
      </rPr>
      <t>gebrauchen, wie z.B. sum(). ACHTUNG: Excel übersetzt die Funktionen in andere Sprachen, also vielleicht heisst die Funktion bei Ihnen "summe()".</t>
    </r>
  </si>
  <si>
    <t>Sie sind sicher einverstanden, dass die Formel des letzten Beispiels etwas unschön ist.</t>
  </si>
  <si>
    <r>
      <t xml:space="preserve">Viele dieser Funktionen können auch mit </t>
    </r>
    <r>
      <rPr>
        <b/>
        <sz val="11"/>
        <color theme="1"/>
        <rFont val="Calibri"/>
        <family val="2"/>
        <scheme val="minor"/>
      </rPr>
      <t>Koordinaten für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ganze Bereiche </t>
    </r>
    <r>
      <rPr>
        <sz val="11"/>
        <color theme="1"/>
        <rFont val="Calibri"/>
        <family val="2"/>
        <scheme val="minor"/>
      </rPr>
      <t>umgehen.</t>
    </r>
  </si>
  <si>
    <t>Hier nochmal dasselbe Beispiel einfacher geschrieben:</t>
  </si>
  <si>
    <t>Um weitere Funktionen zu finden, drücken</t>
  </si>
  <si>
    <t>Sie oben auf das "fx"-Symbol</t>
  </si>
  <si>
    <r>
      <t xml:space="preserve">Excel kann Zellen </t>
    </r>
    <r>
      <rPr>
        <b/>
        <sz val="11"/>
        <color theme="1"/>
        <rFont val="Calibri"/>
        <family val="2"/>
        <scheme val="minor"/>
      </rPr>
      <t>automatisch erweitern</t>
    </r>
    <r>
      <rPr>
        <sz val="11"/>
        <color theme="1"/>
        <rFont val="Calibri"/>
        <family val="2"/>
        <scheme val="minor"/>
      </rPr>
      <t>.</t>
    </r>
  </si>
  <si>
    <t>Wenn Sie einen Bereich markieren, erscheint</t>
  </si>
  <si>
    <t>rechts unten ein kleines Quadrat. Gehen Sie mit</t>
  </si>
  <si>
    <t>der Maus in die Nähe und Ihr Cursor verwandelt sich</t>
  </si>
  <si>
    <t>in ein schwarzes Kreuz. Ziehen Sie den Bereich weiter</t>
  </si>
  <si>
    <t>und Zahlen sowie Formeln werden automatisch ergänzt.</t>
  </si>
  <si>
    <t>Markieren Sie diese Zahlenreihen und erweitern Sie sie nach rechts:</t>
  </si>
  <si>
    <t>Markieren Sie diese Formeln und erweitern Sie sie nach rechts:</t>
  </si>
  <si>
    <t>Jetzt sind Sie dran!</t>
  </si>
  <si>
    <t>Lösen Sie folgende Aufgaben</t>
  </si>
  <si>
    <t>Inputs sind orange</t>
  </si>
  <si>
    <t>Ihre Formel / das Ergebnis ist gelb</t>
  </si>
  <si>
    <t>Zwischenergebnisse sind hellblau</t>
  </si>
  <si>
    <t>1.) Summieren Sie diesen ganzen Bereich:</t>
  </si>
  <si>
    <t>2.) Finden Sie die kleinste Zahl mit der Funktion min()</t>
  </si>
  <si>
    <t>3.) Dividieren Sie die erste Zahl durch die zweite mit deren Koordinaten:</t>
  </si>
  <si>
    <t>4.) Summieren Sie die Ergebnisse aller Substraktionen</t>
  </si>
  <si>
    <t>Zahlenbeispiel</t>
  </si>
  <si>
    <t>12-5=</t>
  </si>
  <si>
    <t>&lt;- Summe aller blauen Zwischenergebnisse</t>
  </si>
  <si>
    <t>5.) Nutzen Sie die Funktion if(), auf Deutsch wenn(), um die "Zahlen sind gleich!" auszugeben, wenn beide Zahlen gleich sind, oder "Zahlen sind ungleich!", wenn sie ungleich sind.</t>
  </si>
  <si>
    <t>6.) Überprüfen Sie, ob alle Zahlenpaare in den Zeilen gleich sind</t>
  </si>
  <si>
    <t>Tipp: Sie können den Wert mit if() / wenn() auf 0 oder 1 setzen</t>
  </si>
  <si>
    <t>Wie viele sind gleich?</t>
  </si>
  <si>
    <t>Sind alle gleich?</t>
  </si>
  <si>
    <t>Ja/Nein</t>
  </si>
  <si>
    <t>Tipp: Es gibt eine Funktion, um die Anzahl Reihen eines Bereichs zu zählen.</t>
  </si>
  <si>
    <t>7.) Nutzen Sie die Funktion dec2bin() und bin2dec(), um Dezimalzahlen zu Binärzahlen umzurechen und wieder zurück.</t>
  </si>
  <si>
    <t>Dezimal</t>
  </si>
  <si>
    <t>Binär</t>
  </si>
  <si>
    <t>101</t>
  </si>
  <si>
    <t xml:space="preserve">8.) dec2bin() hat ein Argument, um eine fixe Anzahl Ziffern auszugeben. </t>
  </si>
  <si>
    <t>Können Sie folgende Zahlen in Binär ausgeben, sodass immer 8 Ziffern geschrieben werden?</t>
  </si>
  <si>
    <t>9.) Was ist die grösste Zahl, die mit 8 Binärziffern gespeichert werden kann?</t>
  </si>
  <si>
    <t>10.) Mit der Funktion rand() können Sie Zufallszahlen generieren zwischen 0 und 1. Mit round() können Sie Zahlen runden.</t>
  </si>
  <si>
    <t>Können Sie mir eine Tabelle von 10*10 Zufallszahlen zwischen 1 und 100 generieren?</t>
  </si>
  <si>
    <t>Richtig erweitern</t>
  </si>
  <si>
    <t>Excel kann Zellen automatisch erweitern, zB erweitern Sie den orangen Bereich ins Gelbe</t>
  </si>
  <si>
    <t>und schauen Sie, wie sich die Koordinaten automatisch richtig erweitert haben.</t>
  </si>
  <si>
    <r>
      <t xml:space="preserve">Nun kann man steuern, </t>
    </r>
    <r>
      <rPr>
        <b/>
        <sz val="11"/>
        <color theme="1"/>
        <rFont val="Calibri"/>
        <family val="2"/>
        <scheme val="minor"/>
      </rPr>
      <t xml:space="preserve">wie </t>
    </r>
    <r>
      <rPr>
        <sz val="11"/>
        <color theme="1"/>
        <rFont val="Calibri"/>
        <family val="2"/>
        <scheme val="minor"/>
      </rPr>
      <t>sich die Koordinaten erweitern. Setzen Sie dazu ein $-Zeichen</t>
    </r>
  </si>
  <si>
    <t>vor den Buchstaben oder die Zahl der Koordinaten, um diese fix zu halten.</t>
  </si>
  <si>
    <t>Versuchen Sie ins blaue Feld eine Formel zu schreiben, die Sie dann einfach erweitern können, sodass ALLE Zahlen mit dem Multiplikator</t>
  </si>
  <si>
    <t>im roten Feld multipliziert werden.</t>
  </si>
  <si>
    <t>Multiplikator</t>
  </si>
  <si>
    <t>Ändern Sie die Formel nun so ab, dass Sie das blaue Feld auf den ganzen gelben Bereich erweitern können und immernoch alles stimmt!</t>
  </si>
  <si>
    <t>Multiplikatoren</t>
  </si>
  <si>
    <t>IP-Adresse</t>
  </si>
  <si>
    <t>.</t>
  </si>
  <si>
    <t>Meine IP</t>
  </si>
  <si>
    <t>Subnet-Maske</t>
  </si>
  <si>
    <t>Glückwunsch: Sie sind ein Netzwerk-Router</t>
  </si>
  <si>
    <t>Sie sind ein Router und an Ihnen sind verschiedene Netzwerke angeschlossen.</t>
  </si>
  <si>
    <t>IP-Adresse der Schnittstelle</t>
  </si>
  <si>
    <t>Subnet Maske der Schnittstelle</t>
  </si>
  <si>
    <t>Netzwerkadresse an der Schnittstelle</t>
  </si>
  <si>
    <t>IP-Paket hierhin?</t>
  </si>
  <si>
    <t>Summe</t>
  </si>
  <si>
    <t>Schnittstelle 1</t>
  </si>
  <si>
    <t>Schnittstelle 2</t>
  </si>
  <si>
    <t>Internet</t>
  </si>
  <si>
    <t>Leiten Sie IP-Pakete zum Internet-Service-Provider (Swisscom, Sunrise), wenn Sie nicht zu den anderen Netzwerken gehören.</t>
  </si>
  <si>
    <t>Jetzt erhalten Sie ein IP-Paket - wohin damit?</t>
  </si>
  <si>
    <t>Subnet Maske der Schnittstelle (Kopie)</t>
  </si>
  <si>
    <t>Errechnete Netzwerkadresse</t>
  </si>
  <si>
    <t>Ziel-IP-Adresse im Paket</t>
  </si>
  <si>
    <t>👆 daraus kann man herleiten:</t>
  </si>
  <si>
    <t>Netzwerk-Adresse (tiefste Adresse)</t>
  </si>
  <si>
    <t>Letzte IP für Gerät</t>
  </si>
  <si>
    <t>…alle weiteren IPs die Geräte…</t>
  </si>
  <si>
    <t>1. IP für Gerät (oft der Gateway)</t>
  </si>
  <si>
    <t>Broadcast-Adresse (höchste Adresse)</t>
  </si>
  <si>
    <t>2. IP für Gerät (oft der Gateway)</t>
  </si>
  <si>
    <t>Byte</t>
  </si>
  <si>
    <r>
      <rPr>
        <sz val="11"/>
        <color theme="1"/>
        <rFont val="Calibri"/>
        <family val="2"/>
        <scheme val="minor"/>
      </rPr>
      <t>👆</t>
    </r>
    <r>
      <rPr>
        <i/>
        <sz val="11"/>
        <color theme="1"/>
        <rFont val="Calibri"/>
        <family val="2"/>
        <scheme val="minor"/>
      </rPr>
      <t xml:space="preserve"> daraus ergibt sich folgende Netzwerkadresse:</t>
    </r>
  </si>
  <si>
    <t>Bit-AND</t>
  </si>
  <si>
    <t>Zieladresse des erhaltene Pakets</t>
  </si>
  <si>
    <t>Byte-weise Vergleich mit Original</t>
  </si>
  <si>
    <t>Summe=4 ?</t>
  </si>
  <si>
    <t>Anzahl "4" bei Summe</t>
  </si>
  <si>
    <t>Anzahl = 0?</t>
  </si>
  <si>
    <r>
      <t>Grundidee: Wir schauen, ob durch ein Bitwise AND (</t>
    </r>
    <r>
      <rPr>
        <b/>
        <sz val="11"/>
        <color rgb="FFFF0000"/>
        <rFont val="Calibri"/>
        <family val="2"/>
        <scheme val="minor"/>
      </rPr>
      <t>&amp;</t>
    </r>
    <r>
      <rPr>
        <sz val="11"/>
        <color theme="1"/>
        <rFont val="Calibri"/>
        <family val="2"/>
        <scheme val="minor"/>
      </rPr>
      <t>) mit der gleichen Subnetmaske nochmal die gleiche Netzwerkadresse entsteht. Falls ja, ist es das gleiche Netzwerk!</t>
    </r>
  </si>
  <si>
    <r>
      <t xml:space="preserve">Die Subnetmaske zieht also </t>
    </r>
    <r>
      <rPr>
        <b/>
        <i/>
        <sz val="11"/>
        <color theme="1"/>
        <rFont val="Courier New"/>
        <family val="3"/>
      </rPr>
      <t>eine</t>
    </r>
    <r>
      <rPr>
        <b/>
        <sz val="11"/>
        <color theme="1"/>
        <rFont val="Courier New"/>
        <family val="3"/>
      </rPr>
      <t xml:space="preserve"> klare Grenze.</t>
    </r>
  </si>
  <si>
    <t>Sie muss deswegen aus einer Serie '1' sein und dann nur noch '0'.</t>
  </si>
  <si>
    <t>Subnetmasken mit mehr als einer Grenze zwischen '1' zu '0' sind ungültig!</t>
  </si>
  <si>
    <t>👆 daraus kann man das gesamte Netzwerk herleiten:</t>
  </si>
  <si>
    <t>Die einzigen möglichen Dezimalzahlen sind:</t>
  </si>
  <si>
    <t>Welche IP-Adressen gehören also zum gleichen Netzwerk?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</si>
</sst>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AFAF"/>
        <bgColor indexed="64"/>
      </patternFill>
    </fill>
  </fills>
  <borders count="19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 style="thick">
        <color rgb="FF00B0F0"/>
      </right>
      <top/>
      <bottom style="thick">
        <color rgb="FF00B0F0"/>
      </bottom>
      <diagonal/>
    </border>
    <border>
      <left style="thick">
        <color rgb="FF00B050"/>
      </left>
      <right style="thick">
        <color rgb="FF00B050"/>
      </right>
      <top style="thick">
        <color rgb="FF00B0F0"/>
      </top>
      <bottom style="thick">
        <color rgb="FF00B05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4" fillId="6" borderId="0" xfId="0" applyFont="1" applyFill="1"/>
    <xf numFmtId="0" fontId="0" fillId="6" borderId="0" xfId="0" applyFill="1"/>
    <xf numFmtId="0" fontId="3" fillId="6" borderId="0" xfId="0" applyFont="1" applyFill="1"/>
    <xf numFmtId="0" fontId="6" fillId="0" borderId="0" xfId="0" applyFont="1"/>
    <xf numFmtId="0" fontId="6" fillId="3" borderId="0" xfId="0" applyFont="1" applyFill="1"/>
    <xf numFmtId="0" fontId="6" fillId="2" borderId="0" xfId="0" applyFont="1" applyFill="1"/>
    <xf numFmtId="0" fontId="6" fillId="0" borderId="0" xfId="0" applyFont="1" applyAlignment="1">
      <alignment horizontal="right"/>
    </xf>
    <xf numFmtId="0" fontId="6" fillId="7" borderId="0" xfId="0" applyFont="1" applyFill="1"/>
    <xf numFmtId="0" fontId="6" fillId="8" borderId="0" xfId="0" applyFont="1" applyFill="1"/>
    <xf numFmtId="0" fontId="0" fillId="0" borderId="1" xfId="0" applyBorder="1"/>
    <xf numFmtId="0" fontId="7" fillId="0" borderId="0" xfId="0" applyFont="1"/>
    <xf numFmtId="0" fontId="0" fillId="2" borderId="1" xfId="0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9" borderId="0" xfId="0" applyFill="1"/>
    <xf numFmtId="0" fontId="0" fillId="9" borderId="5" xfId="0" applyFill="1" applyBorder="1"/>
    <xf numFmtId="0" fontId="0" fillId="9" borderId="6" xfId="0" applyFill="1" applyBorder="1"/>
    <xf numFmtId="0" fontId="0" fillId="10" borderId="0" xfId="0" applyFill="1"/>
    <xf numFmtId="0" fontId="0" fillId="10" borderId="5" xfId="0" applyFill="1" applyBorder="1"/>
    <xf numFmtId="0" fontId="0" fillId="10" borderId="6" xfId="0" applyFill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2" borderId="10" xfId="0" applyFont="1" applyFill="1" applyBorder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6" fillId="12" borderId="0" xfId="0" applyFont="1" applyFill="1"/>
    <xf numFmtId="0" fontId="9" fillId="0" borderId="0" xfId="0" applyFont="1"/>
    <xf numFmtId="0" fontId="0" fillId="7" borderId="0" xfId="0" applyFill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6" xfId="0" applyFill="1" applyBorder="1" applyAlignment="1">
      <alignment horizontal="center"/>
    </xf>
  </cellXfs>
  <cellStyles count="1">
    <cellStyle name="Standard" xfId="0" builtinId="0"/>
  </cellStyles>
  <dxfs count="12">
    <dxf>
      <fill>
        <patternFill>
          <bgColor rgb="FFFF9797"/>
        </patternFill>
      </fill>
    </dxf>
    <dxf>
      <fill>
        <patternFill>
          <bgColor rgb="FFFF9797"/>
        </patternFill>
      </fill>
    </dxf>
    <dxf>
      <fill>
        <patternFill>
          <bgColor rgb="FFFF9797"/>
        </patternFill>
      </fill>
    </dxf>
    <dxf>
      <fill>
        <patternFill>
          <bgColor rgb="FFFF9797"/>
        </patternFill>
      </fill>
    </dxf>
    <dxf>
      <fill>
        <patternFill>
          <bgColor rgb="FFFF97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AFAF"/>
      <color rgb="FFFF979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215900</xdr:colOff>
      <xdr:row>19</xdr:row>
      <xdr:rowOff>107950</xdr:rowOff>
    </xdr:from>
    <xdr:to>
      <xdr:col>9</xdr:col>
      <xdr:colOff>74653</xdr:colOff>
      <xdr:row>28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A8D12C-B727-6B79-A602-48FB2B828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4300" y="3816350"/>
          <a:ext cx="2906753" cy="1682750"/>
        </a:xfrm>
        <a:prstGeom prst="rect">
          <a:avLst/>
        </a:prstGeom>
      </xdr:spPr>
    </xdr:pic>
    <xdr:clientData/>
  </xdr:twoCellAnchor>
  <xdr:twoCellAnchor>
    <xdr:from>
      <xdr:col>2</xdr:col>
      <xdr:colOff>577850</xdr:colOff>
      <xdr:row>24</xdr:row>
      <xdr:rowOff>95250</xdr:rowOff>
    </xdr:from>
    <xdr:to>
      <xdr:col>5</xdr:col>
      <xdr:colOff>476250</xdr:colOff>
      <xdr:row>24</xdr:row>
      <xdr:rowOff>139700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8C2D9B8-A9CF-121A-A4F4-29A18B7EEB6D}"/>
            </a:ext>
          </a:extLst>
        </xdr:cNvPr>
        <xdr:cNvCxnSpPr/>
      </xdr:nvCxnSpPr>
      <xdr:spPr>
        <a:xfrm>
          <a:off x="1797050" y="4724400"/>
          <a:ext cx="1727200" cy="44450"/>
        </a:xfrm>
        <a:prstGeom prst="straightConnector1">
          <a:avLst/>
        </a:prstGeom>
        <a:ln w="571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336550</xdr:colOff>
      <xdr:row>29</xdr:row>
      <xdr:rowOff>171450</xdr:rowOff>
    </xdr:from>
    <xdr:to>
      <xdr:col>7</xdr:col>
      <xdr:colOff>269731</xdr:colOff>
      <xdr:row>35</xdr:row>
      <xdr:rowOff>95121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613CD6-1FF8-1F94-E748-0C7B6B7AD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4550" y="5721350"/>
          <a:ext cx="1152381" cy="1028571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35</xdr:row>
      <xdr:rowOff>25400</xdr:rowOff>
    </xdr:from>
    <xdr:to>
      <xdr:col>7</xdr:col>
      <xdr:colOff>431800</xdr:colOff>
      <xdr:row>36</xdr:row>
      <xdr:rowOff>101600</xdr:rowOff>
    </xdr:to>
    <xdr:sp macro="" textlink="">
      <xdr:nvSpPr>
        <xdr:cNvPr id="6" name="Cross 5">
          <a:extLst>
            <a:ext uri="{FF2B5EF4-FFF2-40B4-BE49-F238E27FC236}">
              <a16:creationId xmlns:a16="http://schemas.microsoft.com/office/drawing/2014/main" id="{D192E1B6-19F5-1DC7-9AA7-9E15D79D25C1}"/>
            </a:ext>
          </a:extLst>
        </xdr:cNvPr>
        <xdr:cNvSpPr/>
      </xdr:nvSpPr>
      <xdr:spPr>
        <a:xfrm>
          <a:off x="4438650" y="6680200"/>
          <a:ext cx="260350" cy="260350"/>
        </a:xfrm>
        <a:prstGeom prst="plus">
          <a:avLst>
            <a:gd name="adj" fmla="val 3549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99837</xdr:colOff>
      <xdr:row>28</xdr:row>
      <xdr:rowOff>178739</xdr:rowOff>
    </xdr:from>
    <xdr:to>
      <xdr:col>14</xdr:col>
      <xdr:colOff>602075</xdr:colOff>
      <xdr:row>30</xdr:row>
      <xdr:rowOff>0</xdr:rowOff>
    </xdr:to>
    <xdr:sp macro="" textlink="">
      <xdr:nvSpPr>
        <xdr:cNvPr id="2" name="Oval 2">
          <a:extLst>
            <a:ext uri="{FF2B5EF4-FFF2-40B4-BE49-F238E27FC236}">
              <a16:creationId xmlns:a16="http://schemas.microsoft.com/office/drawing/2014/main" id="{970B6FB0-D040-464E-9A2F-04C5A9D04145}"/>
            </a:ext>
            <a:ext uri="{147F2762-F138-4A5C-976F-8EAC2B608ADB}">
              <a16:predDERef xmlns:a16="http://schemas.microsoft.com/office/drawing/2014/main" pred="{29A35466-7298-4D64-A1C3-E7993A30D238}"/>
            </a:ext>
          </a:extLst>
        </xdr:cNvPr>
        <xdr:cNvSpPr/>
      </xdr:nvSpPr>
      <xdr:spPr>
        <a:xfrm>
          <a:off x="7510287" y="5595289"/>
          <a:ext cx="603838" cy="202261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9</xdr:col>
      <xdr:colOff>587964</xdr:colOff>
      <xdr:row>26</xdr:row>
      <xdr:rowOff>183444</xdr:rowOff>
    </xdr:from>
    <xdr:to>
      <xdr:col>11</xdr:col>
      <xdr:colOff>65855</xdr:colOff>
      <xdr:row>28</xdr:row>
      <xdr:rowOff>70791</xdr:rowOff>
    </xdr:to>
    <xdr:sp macro="" textlink="">
      <xdr:nvSpPr>
        <xdr:cNvPr id="3" name="Oval 3">
          <a:extLst>
            <a:ext uri="{FF2B5EF4-FFF2-40B4-BE49-F238E27FC236}">
              <a16:creationId xmlns:a16="http://schemas.microsoft.com/office/drawing/2014/main" id="{1BA8599E-6B12-42C1-9867-AD37A40BC1B1}"/>
            </a:ext>
            <a:ext uri="{147F2762-F138-4A5C-976F-8EAC2B608ADB}">
              <a16:predDERef xmlns:a16="http://schemas.microsoft.com/office/drawing/2014/main" pred="{3E62796F-241B-F541-067D-137D3746E82A}"/>
            </a:ext>
          </a:extLst>
        </xdr:cNvPr>
        <xdr:cNvSpPr/>
      </xdr:nvSpPr>
      <xdr:spPr>
        <a:xfrm>
          <a:off x="5814014" y="5218994"/>
          <a:ext cx="824091" cy="26834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530415</xdr:colOff>
      <xdr:row>1</xdr:row>
      <xdr:rowOff>173868</xdr:rowOff>
    </xdr:from>
    <xdr:to>
      <xdr:col>14</xdr:col>
      <xdr:colOff>610578</xdr:colOff>
      <xdr:row>30</xdr:row>
      <xdr:rowOff>75595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C33A6782-593B-4D52-A789-734E41623799}"/>
            </a:ext>
          </a:extLst>
        </xdr:cNvPr>
        <xdr:cNvGrpSpPr/>
      </xdr:nvGrpSpPr>
      <xdr:grpSpPr>
        <a:xfrm>
          <a:off x="5761838" y="364368"/>
          <a:ext cx="2371048" cy="5509265"/>
          <a:chOff x="5754044" y="362856"/>
          <a:chExt cx="2482335" cy="5397501"/>
        </a:xfrm>
      </xdr:grpSpPr>
      <xdr:sp macro="" textlink="">
        <xdr:nvSpPr>
          <xdr:cNvPr id="5" name="Rectangle 1">
            <a:extLst>
              <a:ext uri="{FF2B5EF4-FFF2-40B4-BE49-F238E27FC236}">
                <a16:creationId xmlns:a16="http://schemas.microsoft.com/office/drawing/2014/main" id="{65ADFB05-7743-CB23-5939-419A158F99DE}"/>
              </a:ext>
            </a:extLst>
          </xdr:cNvPr>
          <xdr:cNvSpPr/>
        </xdr:nvSpPr>
        <xdr:spPr>
          <a:xfrm>
            <a:off x="5835951" y="362856"/>
            <a:ext cx="2400428" cy="5397501"/>
          </a:xfrm>
          <a:prstGeom prst="rect">
            <a:avLst/>
          </a:prstGeom>
          <a:solidFill>
            <a:srgbClr val="FF0000">
              <a:alpha val="9020"/>
            </a:srgbClr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DC40EF5B-AC35-5141-4B41-0FAB269E2496}"/>
              </a:ext>
            </a:extLst>
          </xdr:cNvPr>
          <xdr:cNvSpPr txBox="1"/>
        </xdr:nvSpPr>
        <xdr:spPr>
          <a:xfrm>
            <a:off x="5754044" y="778631"/>
            <a:ext cx="2443514" cy="5960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e-DE" sz="2000" b="1">
                <a:solidFill>
                  <a:srgbClr val="C00000"/>
                </a:solidFill>
              </a:rPr>
              <a:t>Netzwerkteil</a:t>
            </a:r>
          </a:p>
          <a:p>
            <a:pPr algn="ctr"/>
            <a:r>
              <a:rPr lang="de-DE" sz="1200" b="1">
                <a:solidFill>
                  <a:srgbClr val="C00000"/>
                </a:solidFill>
              </a:rPr>
              <a:t>(definiert durch Subnetmaske)</a:t>
            </a:r>
          </a:p>
        </xdr:txBody>
      </xdr:sp>
    </xdr:grpSp>
    <xdr:clientData/>
  </xdr:twoCellAnchor>
  <xdr:twoCellAnchor>
    <xdr:from>
      <xdr:col>1</xdr:col>
      <xdr:colOff>18814</xdr:colOff>
      <xdr:row>27</xdr:row>
      <xdr:rowOff>28222</xdr:rowOff>
    </xdr:from>
    <xdr:to>
      <xdr:col>1</xdr:col>
      <xdr:colOff>296331</xdr:colOff>
      <xdr:row>28</xdr:row>
      <xdr:rowOff>11524</xdr:rowOff>
    </xdr:to>
    <xdr:sp macro="" textlink="">
      <xdr:nvSpPr>
        <xdr:cNvPr id="7" name="Oval 3">
          <a:extLst>
            <a:ext uri="{FF2B5EF4-FFF2-40B4-BE49-F238E27FC236}">
              <a16:creationId xmlns:a16="http://schemas.microsoft.com/office/drawing/2014/main" id="{D5D475C1-E94C-45D0-A284-CFF0D4D49040}"/>
            </a:ext>
            <a:ext uri="{147F2762-F138-4A5C-976F-8EAC2B608ADB}">
              <a16:predDERef xmlns:a16="http://schemas.microsoft.com/office/drawing/2014/main" pred="{3E62796F-241B-F541-067D-137D3746E82A}"/>
            </a:ext>
          </a:extLst>
        </xdr:cNvPr>
        <xdr:cNvSpPr/>
      </xdr:nvSpPr>
      <xdr:spPr>
        <a:xfrm>
          <a:off x="3016014" y="5254272"/>
          <a:ext cx="277517" cy="173802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111949</xdr:colOff>
      <xdr:row>29</xdr:row>
      <xdr:rowOff>23518</xdr:rowOff>
    </xdr:from>
    <xdr:to>
      <xdr:col>6</xdr:col>
      <xdr:colOff>4704</xdr:colOff>
      <xdr:row>29</xdr:row>
      <xdr:rowOff>183445</xdr:rowOff>
    </xdr:to>
    <xdr:sp macro="" textlink="">
      <xdr:nvSpPr>
        <xdr:cNvPr id="8" name="Oval 3">
          <a:extLst>
            <a:ext uri="{FF2B5EF4-FFF2-40B4-BE49-F238E27FC236}">
              <a16:creationId xmlns:a16="http://schemas.microsoft.com/office/drawing/2014/main" id="{FA785020-C5F5-4193-B66B-389FD6698E9E}"/>
            </a:ext>
            <a:ext uri="{147F2762-F138-4A5C-976F-8EAC2B608ADB}">
              <a16:predDERef xmlns:a16="http://schemas.microsoft.com/office/drawing/2014/main" pred="{3E62796F-241B-F541-067D-137D3746E82A}"/>
            </a:ext>
          </a:extLst>
        </xdr:cNvPr>
        <xdr:cNvSpPr/>
      </xdr:nvSpPr>
      <xdr:spPr>
        <a:xfrm>
          <a:off x="3864799" y="5630568"/>
          <a:ext cx="337255" cy="15992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323894</xdr:colOff>
      <xdr:row>25</xdr:row>
      <xdr:rowOff>23359</xdr:rowOff>
    </xdr:from>
    <xdr:to>
      <xdr:col>14</xdr:col>
      <xdr:colOff>663302</xdr:colOff>
      <xdr:row>25</xdr:row>
      <xdr:rowOff>183286</xdr:rowOff>
    </xdr:to>
    <xdr:sp macro="" textlink="">
      <xdr:nvSpPr>
        <xdr:cNvPr id="9" name="Oval 3">
          <a:extLst>
            <a:ext uri="{FF2B5EF4-FFF2-40B4-BE49-F238E27FC236}">
              <a16:creationId xmlns:a16="http://schemas.microsoft.com/office/drawing/2014/main" id="{7AC1E292-603D-4A84-9B76-314403861DA8}"/>
            </a:ext>
            <a:ext uri="{147F2762-F138-4A5C-976F-8EAC2B608ADB}">
              <a16:predDERef xmlns:a16="http://schemas.microsoft.com/office/drawing/2014/main" pred="{3E62796F-241B-F541-067D-137D3746E82A}"/>
            </a:ext>
          </a:extLst>
        </xdr:cNvPr>
        <xdr:cNvSpPr/>
      </xdr:nvSpPr>
      <xdr:spPr>
        <a:xfrm>
          <a:off x="7835944" y="4868409"/>
          <a:ext cx="339408" cy="15992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97877</xdr:colOff>
      <xdr:row>25</xdr:row>
      <xdr:rowOff>17979</xdr:rowOff>
    </xdr:from>
    <xdr:to>
      <xdr:col>5</xdr:col>
      <xdr:colOff>308132</xdr:colOff>
      <xdr:row>25</xdr:row>
      <xdr:rowOff>177906</xdr:rowOff>
    </xdr:to>
    <xdr:sp macro="" textlink="">
      <xdr:nvSpPr>
        <xdr:cNvPr id="10" name="Oval 3">
          <a:extLst>
            <a:ext uri="{FF2B5EF4-FFF2-40B4-BE49-F238E27FC236}">
              <a16:creationId xmlns:a16="http://schemas.microsoft.com/office/drawing/2014/main" id="{49F1E781-4B17-4BA6-8E72-7F1838F211DA}"/>
            </a:ext>
            <a:ext uri="{147F2762-F138-4A5C-976F-8EAC2B608ADB}">
              <a16:predDERef xmlns:a16="http://schemas.microsoft.com/office/drawing/2014/main" pred="{3E62796F-241B-F541-067D-137D3746E82A}"/>
            </a:ext>
          </a:extLst>
        </xdr:cNvPr>
        <xdr:cNvSpPr/>
      </xdr:nvSpPr>
      <xdr:spPr>
        <a:xfrm>
          <a:off x="3850727" y="4863029"/>
          <a:ext cx="337255" cy="15992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578138</xdr:colOff>
      <xdr:row>20</xdr:row>
      <xdr:rowOff>150531</xdr:rowOff>
    </xdr:from>
    <xdr:to>
      <xdr:col>17</xdr:col>
      <xdr:colOff>400655</xdr:colOff>
      <xdr:row>26</xdr:row>
      <xdr:rowOff>160230</xdr:rowOff>
    </xdr:to>
    <xdr:pic>
      <xdr:nvPicPr>
        <xdr:cNvPr id="3" name="Grafik 2" descr="Produktbild">
          <a:extLst>
            <a:ext uri="{FF2B5EF4-FFF2-40B4-BE49-F238E27FC236}">
              <a16:creationId xmlns:a16="http://schemas.microsoft.com/office/drawing/2014/main" id="{956CEC3B-85E5-95CB-1C4D-6A12340EC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1888" y="4225114"/>
          <a:ext cx="4736207" cy="1098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275773</xdr:colOff>
      <xdr:row>25</xdr:row>
      <xdr:rowOff>140600</xdr:rowOff>
    </xdr:from>
    <xdr:to>
      <xdr:col>15</xdr:col>
      <xdr:colOff>548776</xdr:colOff>
      <xdr:row>31</xdr:row>
      <xdr:rowOff>102803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8DC8902B-5024-7348-8F45-FED7B4EA32C1}"/>
            </a:ext>
          </a:extLst>
        </xdr:cNvPr>
        <xdr:cNvSpPr txBox="1"/>
      </xdr:nvSpPr>
      <xdr:spPr>
        <a:xfrm rot="5400000">
          <a:off x="6890787" y="5530110"/>
          <a:ext cx="1088572" cy="27300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Schnittstelle</a:t>
          </a:r>
          <a:r>
            <a:rPr lang="de-DE" sz="1100" baseline="0"/>
            <a:t> 1</a:t>
          </a:r>
          <a:endParaRPr lang="de-DE" sz="1100"/>
        </a:p>
      </xdr:txBody>
    </xdr:sp>
    <xdr:clientData/>
  </xdr:twoCellAnchor>
  <xdr:twoCellAnchor>
    <xdr:from>
      <xdr:col>14</xdr:col>
      <xdr:colOff>41146</xdr:colOff>
      <xdr:row>25</xdr:row>
      <xdr:rowOff>138887</xdr:rowOff>
    </xdr:from>
    <xdr:to>
      <xdr:col>15</xdr:col>
      <xdr:colOff>212529</xdr:colOff>
      <xdr:row>31</xdr:row>
      <xdr:rowOff>101091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4D0CD16E-E90C-41A7-B5BB-7E7419025849}"/>
            </a:ext>
          </a:extLst>
        </xdr:cNvPr>
        <xdr:cNvSpPr txBox="1"/>
      </xdr:nvSpPr>
      <xdr:spPr>
        <a:xfrm rot="5400000">
          <a:off x="6556212" y="5530071"/>
          <a:ext cx="1088573" cy="26965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Schnittstelle</a:t>
          </a:r>
          <a:r>
            <a:rPr lang="de-DE" sz="1100" baseline="0"/>
            <a:t> 2</a:t>
          </a:r>
          <a:endParaRPr lang="de-DE" sz="1100"/>
        </a:p>
      </xdr:txBody>
    </xdr:sp>
    <xdr:clientData/>
  </xdr:twoCellAnchor>
  <xdr:twoCellAnchor>
    <xdr:from>
      <xdr:col>11</xdr:col>
      <xdr:colOff>335593</xdr:colOff>
      <xdr:row>25</xdr:row>
      <xdr:rowOff>125414</xdr:rowOff>
    </xdr:from>
    <xdr:to>
      <xdr:col>11</xdr:col>
      <xdr:colOff>608596</xdr:colOff>
      <xdr:row>31</xdr:row>
      <xdr:rowOff>87618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47E14A07-F295-4903-B4C8-BB1252841DC2}"/>
            </a:ext>
          </a:extLst>
        </xdr:cNvPr>
        <xdr:cNvSpPr txBox="1"/>
      </xdr:nvSpPr>
      <xdr:spPr>
        <a:xfrm rot="5400000">
          <a:off x="5529415" y="5514925"/>
          <a:ext cx="1088573" cy="27300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Internet</a:t>
          </a:r>
        </a:p>
      </xdr:txBody>
    </xdr:sp>
    <xdr:clientData/>
  </xdr:twoCellAnchor>
  <xdr:twoCellAnchor>
    <xdr:from>
      <xdr:col>17</xdr:col>
      <xdr:colOff>529167</xdr:colOff>
      <xdr:row>18</xdr:row>
      <xdr:rowOff>103949</xdr:rowOff>
    </xdr:from>
    <xdr:to>
      <xdr:col>22</xdr:col>
      <xdr:colOff>230498</xdr:colOff>
      <xdr:row>20</xdr:row>
      <xdr:rowOff>0</xdr:rowOff>
    </xdr:to>
    <xdr:sp macro="" textlink="">
      <xdr:nvSpPr>
        <xdr:cNvPr id="11" name="Freihandform: Form 10">
          <a:extLst>
            <a:ext uri="{FF2B5EF4-FFF2-40B4-BE49-F238E27FC236}">
              <a16:creationId xmlns:a16="http://schemas.microsoft.com/office/drawing/2014/main" id="{A39615DE-71F2-4CA3-5CCD-42CAE047E225}"/>
            </a:ext>
          </a:extLst>
        </xdr:cNvPr>
        <xdr:cNvSpPr/>
      </xdr:nvSpPr>
      <xdr:spPr>
        <a:xfrm>
          <a:off x="8770608" y="3654074"/>
          <a:ext cx="2752043" cy="440981"/>
        </a:xfrm>
        <a:custGeom>
          <a:avLst/>
          <a:gdLst>
            <a:gd name="connsiteX0" fmla="*/ 2849941 w 2849941"/>
            <a:gd name="connsiteY0" fmla="*/ 7559 h 104337"/>
            <a:gd name="connsiteX1" fmla="*/ 0 w 2849941"/>
            <a:gd name="connsiteY1" fmla="*/ 0 h 104337"/>
            <a:gd name="connsiteX0" fmla="*/ 2849941 w 2849941"/>
            <a:gd name="connsiteY0" fmla="*/ 7559 h 379633"/>
            <a:gd name="connsiteX1" fmla="*/ 0 w 2849941"/>
            <a:gd name="connsiteY1" fmla="*/ 0 h 379633"/>
            <a:gd name="connsiteX0" fmla="*/ 2849941 w 2849941"/>
            <a:gd name="connsiteY0" fmla="*/ 7559 h 535394"/>
            <a:gd name="connsiteX1" fmla="*/ 0 w 2849941"/>
            <a:gd name="connsiteY1" fmla="*/ 0 h 535394"/>
            <a:gd name="connsiteX0" fmla="*/ 2849941 w 2849941"/>
            <a:gd name="connsiteY0" fmla="*/ 7559 h 491891"/>
            <a:gd name="connsiteX1" fmla="*/ 0 w 2849941"/>
            <a:gd name="connsiteY1" fmla="*/ 0 h 491891"/>
            <a:gd name="connsiteX0" fmla="*/ 2849941 w 2849941"/>
            <a:gd name="connsiteY0" fmla="*/ 7559 h 388880"/>
            <a:gd name="connsiteX1" fmla="*/ 0 w 2849941"/>
            <a:gd name="connsiteY1" fmla="*/ 0 h 388880"/>
            <a:gd name="connsiteX0" fmla="*/ 2713869 w 2713869"/>
            <a:gd name="connsiteY0" fmla="*/ 0 h 435869"/>
            <a:gd name="connsiteX1" fmla="*/ 0 w 2713869"/>
            <a:gd name="connsiteY1" fmla="*/ 90714 h 4358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713869" h="435869">
              <a:moveTo>
                <a:pt x="2713869" y="0"/>
              </a:moveTo>
              <a:cubicBezTo>
                <a:pt x="2436055" y="478140"/>
                <a:pt x="653899" y="638780"/>
                <a:pt x="0" y="90714"/>
              </a:cubicBezTo>
            </a:path>
          </a:pathLst>
        </a:custGeom>
        <a:noFill/>
        <a:ln>
          <a:headEnd type="none" w="med" len="med"/>
          <a:tailEnd type="arrow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17</xdr:col>
      <xdr:colOff>468686</xdr:colOff>
      <xdr:row>9</xdr:row>
      <xdr:rowOff>165581</xdr:rowOff>
    </xdr:from>
    <xdr:to>
      <xdr:col>22</xdr:col>
      <xdr:colOff>366311</xdr:colOff>
      <xdr:row>17</xdr:row>
      <xdr:rowOff>25381</xdr:rowOff>
    </xdr:to>
    <xdr:sp macro="" textlink="">
      <xdr:nvSpPr>
        <xdr:cNvPr id="12" name="Freihandform: Form 11">
          <a:extLst>
            <a:ext uri="{FF2B5EF4-FFF2-40B4-BE49-F238E27FC236}">
              <a16:creationId xmlns:a16="http://schemas.microsoft.com/office/drawing/2014/main" id="{264C19DB-07DB-4487-BA77-620F2397E1EE}"/>
            </a:ext>
          </a:extLst>
        </xdr:cNvPr>
        <xdr:cNvSpPr/>
      </xdr:nvSpPr>
      <xdr:spPr>
        <a:xfrm rot="643691">
          <a:off x="8710127" y="2185830"/>
          <a:ext cx="2948337" cy="1206633"/>
        </a:xfrm>
        <a:custGeom>
          <a:avLst/>
          <a:gdLst>
            <a:gd name="connsiteX0" fmla="*/ 2849941 w 2849941"/>
            <a:gd name="connsiteY0" fmla="*/ 7559 h 104337"/>
            <a:gd name="connsiteX1" fmla="*/ 0 w 2849941"/>
            <a:gd name="connsiteY1" fmla="*/ 0 h 104337"/>
            <a:gd name="connsiteX0" fmla="*/ 2849941 w 2849941"/>
            <a:gd name="connsiteY0" fmla="*/ 7559 h 379633"/>
            <a:gd name="connsiteX1" fmla="*/ 0 w 2849941"/>
            <a:gd name="connsiteY1" fmla="*/ 0 h 379633"/>
            <a:gd name="connsiteX0" fmla="*/ 2849941 w 2849941"/>
            <a:gd name="connsiteY0" fmla="*/ 7559 h 535394"/>
            <a:gd name="connsiteX1" fmla="*/ 0 w 2849941"/>
            <a:gd name="connsiteY1" fmla="*/ 0 h 535394"/>
            <a:gd name="connsiteX0" fmla="*/ 2849941 w 2849941"/>
            <a:gd name="connsiteY0" fmla="*/ 7559 h 491891"/>
            <a:gd name="connsiteX1" fmla="*/ 0 w 2849941"/>
            <a:gd name="connsiteY1" fmla="*/ 0 h 491891"/>
            <a:gd name="connsiteX0" fmla="*/ 2849941 w 2849941"/>
            <a:gd name="connsiteY0" fmla="*/ 7559 h 388880"/>
            <a:gd name="connsiteX1" fmla="*/ 0 w 2849941"/>
            <a:gd name="connsiteY1" fmla="*/ 0 h 388880"/>
            <a:gd name="connsiteX0" fmla="*/ 3124662 w 3124662"/>
            <a:gd name="connsiteY0" fmla="*/ 1132694 h 1253165"/>
            <a:gd name="connsiteX1" fmla="*/ 0 w 3124662"/>
            <a:gd name="connsiteY1" fmla="*/ 0 h 1253165"/>
            <a:gd name="connsiteX0" fmla="*/ 3124662 w 3124662"/>
            <a:gd name="connsiteY0" fmla="*/ 1132694 h 1267068"/>
            <a:gd name="connsiteX1" fmla="*/ 0 w 3124662"/>
            <a:gd name="connsiteY1" fmla="*/ 0 h 1267068"/>
            <a:gd name="connsiteX0" fmla="*/ 3124662 w 3124662"/>
            <a:gd name="connsiteY0" fmla="*/ 1132694 h 1132694"/>
            <a:gd name="connsiteX1" fmla="*/ 0 w 3124662"/>
            <a:gd name="connsiteY1" fmla="*/ 0 h 1132694"/>
            <a:gd name="connsiteX0" fmla="*/ 2993942 w 2993942"/>
            <a:gd name="connsiteY0" fmla="*/ 1011274 h 1011274"/>
            <a:gd name="connsiteX1" fmla="*/ 0 w 2993942"/>
            <a:gd name="connsiteY1" fmla="*/ 0 h 1011274"/>
            <a:gd name="connsiteX0" fmla="*/ 2921308 w 2921308"/>
            <a:gd name="connsiteY0" fmla="*/ 1155833 h 1155833"/>
            <a:gd name="connsiteX1" fmla="*/ 0 w 2921308"/>
            <a:gd name="connsiteY1" fmla="*/ 0 h 1155833"/>
            <a:gd name="connsiteX0" fmla="*/ 2921308 w 2921308"/>
            <a:gd name="connsiteY0" fmla="*/ 1159722 h 1159722"/>
            <a:gd name="connsiteX1" fmla="*/ 0 w 2921308"/>
            <a:gd name="connsiteY1" fmla="*/ 3889 h 11597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921308" h="1159722">
              <a:moveTo>
                <a:pt x="2921308" y="1159722"/>
              </a:moveTo>
              <a:cubicBezTo>
                <a:pt x="1309711" y="120941"/>
                <a:pt x="305446" y="-28323"/>
                <a:pt x="0" y="3889"/>
              </a:cubicBezTo>
            </a:path>
          </a:pathLst>
        </a:custGeom>
        <a:noFill/>
        <a:ln>
          <a:headEnd type="none" w="med" len="med"/>
          <a:tailEnd type="arrow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22</xdr:col>
      <xdr:colOff>570727</xdr:colOff>
      <xdr:row>9</xdr:row>
      <xdr:rowOff>87105</xdr:rowOff>
    </xdr:from>
    <xdr:to>
      <xdr:col>27</xdr:col>
      <xdr:colOff>538079</xdr:colOff>
      <xdr:row>13</xdr:row>
      <xdr:rowOff>135215</xdr:rowOff>
    </xdr:to>
    <xdr:sp macro="" textlink="">
      <xdr:nvSpPr>
        <xdr:cNvPr id="13" name="Freihandform: Form 12">
          <a:extLst>
            <a:ext uri="{FF2B5EF4-FFF2-40B4-BE49-F238E27FC236}">
              <a16:creationId xmlns:a16="http://schemas.microsoft.com/office/drawing/2014/main" id="{3C62BF4B-B8E7-4C30-BE3B-F3FCD3737D81}"/>
            </a:ext>
          </a:extLst>
        </xdr:cNvPr>
        <xdr:cNvSpPr/>
      </xdr:nvSpPr>
      <xdr:spPr>
        <a:xfrm rot="643691">
          <a:off x="11846601" y="2115406"/>
          <a:ext cx="3130022" cy="794081"/>
        </a:xfrm>
        <a:custGeom>
          <a:avLst/>
          <a:gdLst>
            <a:gd name="connsiteX0" fmla="*/ 2849941 w 2849941"/>
            <a:gd name="connsiteY0" fmla="*/ 7559 h 104337"/>
            <a:gd name="connsiteX1" fmla="*/ 0 w 2849941"/>
            <a:gd name="connsiteY1" fmla="*/ 0 h 104337"/>
            <a:gd name="connsiteX0" fmla="*/ 2849941 w 2849941"/>
            <a:gd name="connsiteY0" fmla="*/ 7559 h 379633"/>
            <a:gd name="connsiteX1" fmla="*/ 0 w 2849941"/>
            <a:gd name="connsiteY1" fmla="*/ 0 h 379633"/>
            <a:gd name="connsiteX0" fmla="*/ 2849941 w 2849941"/>
            <a:gd name="connsiteY0" fmla="*/ 7559 h 535394"/>
            <a:gd name="connsiteX1" fmla="*/ 0 w 2849941"/>
            <a:gd name="connsiteY1" fmla="*/ 0 h 535394"/>
            <a:gd name="connsiteX0" fmla="*/ 2849941 w 2849941"/>
            <a:gd name="connsiteY0" fmla="*/ 7559 h 491891"/>
            <a:gd name="connsiteX1" fmla="*/ 0 w 2849941"/>
            <a:gd name="connsiteY1" fmla="*/ 0 h 491891"/>
            <a:gd name="connsiteX0" fmla="*/ 2849941 w 2849941"/>
            <a:gd name="connsiteY0" fmla="*/ 7559 h 388880"/>
            <a:gd name="connsiteX1" fmla="*/ 0 w 2849941"/>
            <a:gd name="connsiteY1" fmla="*/ 0 h 388880"/>
            <a:gd name="connsiteX0" fmla="*/ 3124662 w 3124662"/>
            <a:gd name="connsiteY0" fmla="*/ 1132694 h 1253165"/>
            <a:gd name="connsiteX1" fmla="*/ 0 w 3124662"/>
            <a:gd name="connsiteY1" fmla="*/ 0 h 1253165"/>
            <a:gd name="connsiteX0" fmla="*/ 3124662 w 3124662"/>
            <a:gd name="connsiteY0" fmla="*/ 1132694 h 1267068"/>
            <a:gd name="connsiteX1" fmla="*/ 0 w 3124662"/>
            <a:gd name="connsiteY1" fmla="*/ 0 h 1267068"/>
            <a:gd name="connsiteX0" fmla="*/ 3124662 w 3124662"/>
            <a:gd name="connsiteY0" fmla="*/ 1132694 h 1132694"/>
            <a:gd name="connsiteX1" fmla="*/ 0 w 3124662"/>
            <a:gd name="connsiteY1" fmla="*/ 0 h 1132694"/>
            <a:gd name="connsiteX0" fmla="*/ 2993942 w 2993942"/>
            <a:gd name="connsiteY0" fmla="*/ 1011274 h 1011274"/>
            <a:gd name="connsiteX1" fmla="*/ 0 w 2993942"/>
            <a:gd name="connsiteY1" fmla="*/ 0 h 1011274"/>
            <a:gd name="connsiteX0" fmla="*/ 2921308 w 2921308"/>
            <a:gd name="connsiteY0" fmla="*/ 1155833 h 1155833"/>
            <a:gd name="connsiteX1" fmla="*/ 0 w 2921308"/>
            <a:gd name="connsiteY1" fmla="*/ 0 h 1155833"/>
            <a:gd name="connsiteX0" fmla="*/ 2921308 w 2921308"/>
            <a:gd name="connsiteY0" fmla="*/ 1159722 h 1159722"/>
            <a:gd name="connsiteX1" fmla="*/ 0 w 2921308"/>
            <a:gd name="connsiteY1" fmla="*/ 3889 h 11597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921308" h="1159722">
              <a:moveTo>
                <a:pt x="2921308" y="1159722"/>
              </a:moveTo>
              <a:cubicBezTo>
                <a:pt x="1309711" y="120941"/>
                <a:pt x="305446" y="-28323"/>
                <a:pt x="0" y="3889"/>
              </a:cubicBezTo>
            </a:path>
          </a:pathLst>
        </a:custGeom>
        <a:noFill/>
        <a:ln w="28575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22</xdr:col>
      <xdr:colOff>608103</xdr:colOff>
      <xdr:row>11</xdr:row>
      <xdr:rowOff>121807</xdr:rowOff>
    </xdr:from>
    <xdr:to>
      <xdr:col>30</xdr:col>
      <xdr:colOff>707971</xdr:colOff>
      <xdr:row>12</xdr:row>
      <xdr:rowOff>112920</xdr:rowOff>
    </xdr:to>
    <xdr:sp macro="" textlink="">
      <xdr:nvSpPr>
        <xdr:cNvPr id="14" name="Freihandform: Form 13">
          <a:extLst>
            <a:ext uri="{FF2B5EF4-FFF2-40B4-BE49-F238E27FC236}">
              <a16:creationId xmlns:a16="http://schemas.microsoft.com/office/drawing/2014/main" id="{7FA502FB-B5D6-43B3-8B1C-4405685D6845}"/>
            </a:ext>
          </a:extLst>
        </xdr:cNvPr>
        <xdr:cNvSpPr/>
      </xdr:nvSpPr>
      <xdr:spPr>
        <a:xfrm rot="643691" flipV="1">
          <a:off x="11883977" y="2520011"/>
          <a:ext cx="5771712" cy="182229"/>
        </a:xfrm>
        <a:custGeom>
          <a:avLst/>
          <a:gdLst>
            <a:gd name="connsiteX0" fmla="*/ 2849941 w 2849941"/>
            <a:gd name="connsiteY0" fmla="*/ 7559 h 104337"/>
            <a:gd name="connsiteX1" fmla="*/ 0 w 2849941"/>
            <a:gd name="connsiteY1" fmla="*/ 0 h 104337"/>
            <a:gd name="connsiteX0" fmla="*/ 2849941 w 2849941"/>
            <a:gd name="connsiteY0" fmla="*/ 7559 h 379633"/>
            <a:gd name="connsiteX1" fmla="*/ 0 w 2849941"/>
            <a:gd name="connsiteY1" fmla="*/ 0 h 379633"/>
            <a:gd name="connsiteX0" fmla="*/ 2849941 w 2849941"/>
            <a:gd name="connsiteY0" fmla="*/ 7559 h 535394"/>
            <a:gd name="connsiteX1" fmla="*/ 0 w 2849941"/>
            <a:gd name="connsiteY1" fmla="*/ 0 h 535394"/>
            <a:gd name="connsiteX0" fmla="*/ 2849941 w 2849941"/>
            <a:gd name="connsiteY0" fmla="*/ 7559 h 491891"/>
            <a:gd name="connsiteX1" fmla="*/ 0 w 2849941"/>
            <a:gd name="connsiteY1" fmla="*/ 0 h 491891"/>
            <a:gd name="connsiteX0" fmla="*/ 2849941 w 2849941"/>
            <a:gd name="connsiteY0" fmla="*/ 7559 h 388880"/>
            <a:gd name="connsiteX1" fmla="*/ 0 w 2849941"/>
            <a:gd name="connsiteY1" fmla="*/ 0 h 388880"/>
            <a:gd name="connsiteX0" fmla="*/ 3124662 w 3124662"/>
            <a:gd name="connsiteY0" fmla="*/ 1132694 h 1253165"/>
            <a:gd name="connsiteX1" fmla="*/ 0 w 3124662"/>
            <a:gd name="connsiteY1" fmla="*/ 0 h 1253165"/>
            <a:gd name="connsiteX0" fmla="*/ 3124662 w 3124662"/>
            <a:gd name="connsiteY0" fmla="*/ 1132694 h 1267068"/>
            <a:gd name="connsiteX1" fmla="*/ 0 w 3124662"/>
            <a:gd name="connsiteY1" fmla="*/ 0 h 1267068"/>
            <a:gd name="connsiteX0" fmla="*/ 3124662 w 3124662"/>
            <a:gd name="connsiteY0" fmla="*/ 1132694 h 1132694"/>
            <a:gd name="connsiteX1" fmla="*/ 0 w 3124662"/>
            <a:gd name="connsiteY1" fmla="*/ 0 h 1132694"/>
            <a:gd name="connsiteX0" fmla="*/ 2993942 w 2993942"/>
            <a:gd name="connsiteY0" fmla="*/ 1011274 h 1011274"/>
            <a:gd name="connsiteX1" fmla="*/ 0 w 2993942"/>
            <a:gd name="connsiteY1" fmla="*/ 0 h 1011274"/>
            <a:gd name="connsiteX0" fmla="*/ 2921308 w 2921308"/>
            <a:gd name="connsiteY0" fmla="*/ 1155833 h 1155833"/>
            <a:gd name="connsiteX1" fmla="*/ 0 w 2921308"/>
            <a:gd name="connsiteY1" fmla="*/ 0 h 1155833"/>
            <a:gd name="connsiteX0" fmla="*/ 2921308 w 2921308"/>
            <a:gd name="connsiteY0" fmla="*/ 1159722 h 1159722"/>
            <a:gd name="connsiteX1" fmla="*/ 0 w 2921308"/>
            <a:gd name="connsiteY1" fmla="*/ 3889 h 1159722"/>
            <a:gd name="connsiteX0" fmla="*/ 2921308 w 2921308"/>
            <a:gd name="connsiteY0" fmla="*/ 1155841 h 1639221"/>
            <a:gd name="connsiteX1" fmla="*/ 0 w 2921308"/>
            <a:gd name="connsiteY1" fmla="*/ 8 h 1639221"/>
            <a:gd name="connsiteX0" fmla="*/ 2921308 w 2921308"/>
            <a:gd name="connsiteY0" fmla="*/ 1155841 h 4622475"/>
            <a:gd name="connsiteX1" fmla="*/ 0 w 2921308"/>
            <a:gd name="connsiteY1" fmla="*/ 8 h 4622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921308" h="4622475">
              <a:moveTo>
                <a:pt x="2921308" y="1155841"/>
              </a:moveTo>
              <a:cubicBezTo>
                <a:pt x="2316149" y="7763463"/>
                <a:pt x="561977" y="3517772"/>
                <a:pt x="0" y="8"/>
              </a:cubicBezTo>
            </a:path>
          </a:pathLst>
        </a:custGeom>
        <a:noFill/>
        <a:ln w="28575">
          <a:solidFill>
            <a:srgbClr val="00B050"/>
          </a:solidFill>
          <a:headEnd type="none" w="med" len="med"/>
          <a:tailEnd type="arrow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496957</xdr:colOff>
      <xdr:row>16</xdr:row>
      <xdr:rowOff>49697</xdr:rowOff>
    </xdr:from>
    <xdr:to>
      <xdr:col>9</xdr:col>
      <xdr:colOff>71785</xdr:colOff>
      <xdr:row>19</xdr:row>
      <xdr:rowOff>77305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B3582EC-75E8-9674-6B69-FD5DEF37828C}"/>
            </a:ext>
          </a:extLst>
        </xdr:cNvPr>
        <xdr:cNvSpPr txBox="1"/>
      </xdr:nvSpPr>
      <xdr:spPr>
        <a:xfrm>
          <a:off x="4527827" y="3290958"/>
          <a:ext cx="425175" cy="5853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3200" b="1">
              <a:solidFill>
                <a:srgbClr val="FF0000"/>
              </a:solidFill>
            </a:rPr>
            <a:t>&amp;</a:t>
          </a:r>
        </a:p>
      </xdr:txBody>
    </xdr:sp>
    <xdr:clientData/>
  </xdr:twoCellAnchor>
  <xdr:twoCellAnchor>
    <xdr:from>
      <xdr:col>7</xdr:col>
      <xdr:colOff>507999</xdr:colOff>
      <xdr:row>6</xdr:row>
      <xdr:rowOff>93869</xdr:rowOff>
    </xdr:from>
    <xdr:to>
      <xdr:col>9</xdr:col>
      <xdr:colOff>82827</xdr:colOff>
      <xdr:row>9</xdr:row>
      <xdr:rowOff>99390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24DD8DAA-CEC9-490B-A4D7-03D31975E68F}"/>
            </a:ext>
          </a:extLst>
        </xdr:cNvPr>
        <xdr:cNvSpPr txBox="1"/>
      </xdr:nvSpPr>
      <xdr:spPr>
        <a:xfrm>
          <a:off x="4538869" y="1568173"/>
          <a:ext cx="425175" cy="5853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3200" b="1">
              <a:solidFill>
                <a:srgbClr val="FF0000"/>
              </a:solidFill>
            </a:rPr>
            <a:t>&amp;</a:t>
          </a:r>
        </a:p>
      </xdr:txBody>
    </xdr:sp>
    <xdr:clientData/>
  </xdr:twoCellAnchor>
  <xdr:twoCellAnchor>
    <xdr:from>
      <xdr:col>16</xdr:col>
      <xdr:colOff>132521</xdr:colOff>
      <xdr:row>6</xdr:row>
      <xdr:rowOff>71783</xdr:rowOff>
    </xdr:from>
    <xdr:to>
      <xdr:col>16</xdr:col>
      <xdr:colOff>557696</xdr:colOff>
      <xdr:row>9</xdr:row>
      <xdr:rowOff>77304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7D4D03A8-B0DC-4EEC-8379-E09B1F20674A}"/>
            </a:ext>
          </a:extLst>
        </xdr:cNvPr>
        <xdr:cNvSpPr txBox="1"/>
      </xdr:nvSpPr>
      <xdr:spPr>
        <a:xfrm>
          <a:off x="7741478" y="1546087"/>
          <a:ext cx="425175" cy="5853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3200" b="1">
              <a:solidFill>
                <a:srgbClr val="FF0000"/>
              </a:solidFill>
            </a:rPr>
            <a:t>=</a:t>
          </a:r>
        </a:p>
      </xdr:txBody>
    </xdr:sp>
    <xdr:clientData/>
  </xdr:twoCellAnchor>
  <xdr:twoCellAnchor>
    <xdr:from>
      <xdr:col>16</xdr:col>
      <xdr:colOff>108225</xdr:colOff>
      <xdr:row>15</xdr:row>
      <xdr:rowOff>152400</xdr:rowOff>
    </xdr:from>
    <xdr:to>
      <xdr:col>16</xdr:col>
      <xdr:colOff>533400</xdr:colOff>
      <xdr:row>18</xdr:row>
      <xdr:rowOff>180008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910D91AE-70CD-448D-A057-C64D80220408}"/>
            </a:ext>
          </a:extLst>
        </xdr:cNvPr>
        <xdr:cNvSpPr txBox="1"/>
      </xdr:nvSpPr>
      <xdr:spPr>
        <a:xfrm>
          <a:off x="7717182" y="3393661"/>
          <a:ext cx="425175" cy="5853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3200" b="1">
              <a:solidFill>
                <a:srgbClr val="FF0000"/>
              </a:solidFill>
            </a:rPr>
            <a:t>=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36548</xdr:rowOff>
    </xdr:from>
    <xdr:to>
      <xdr:col>17</xdr:col>
      <xdr:colOff>169029</xdr:colOff>
      <xdr:row>45</xdr:row>
      <xdr:rowOff>86800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E61ECDA5-C475-BC1A-269D-056D70541714}"/>
            </a:ext>
          </a:extLst>
        </xdr:cNvPr>
        <xdr:cNvSpPr/>
      </xdr:nvSpPr>
      <xdr:spPr>
        <a:xfrm>
          <a:off x="0" y="2946584"/>
          <a:ext cx="9292015" cy="566018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FA81-946F-40E9-B1E0-4F6FC7A0F783}">
  <dimension ref="A1:V162"/>
  <sheetViews>
    <sheetView zoomScale="145" zoomScaleNormal="145" workbookViewId="0">
      <selection activeCell="H10" sqref="H10"/>
    </sheetView>
  </sheetViews>
  <sheetFormatPr baseColWidth="10" defaultColWidth="8.7265625" defaultRowHeight="14.5" x14ac:dyDescent="0.35"/>
  <cols>
    <col min="2" max="2" width="9.1796875" customWidth="1"/>
  </cols>
  <sheetData>
    <row r="1" spans="1:22" ht="31" x14ac:dyDescent="0.7">
      <c r="A1" s="10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4" spans="1:22" x14ac:dyDescent="0.35">
      <c r="A4" t="s">
        <v>1</v>
      </c>
    </row>
    <row r="5" spans="1:22" x14ac:dyDescent="0.35">
      <c r="A5" t="s">
        <v>2</v>
      </c>
    </row>
    <row r="7" spans="1:22" x14ac:dyDescent="0.35">
      <c r="A7" s="3">
        <f>1+2</f>
        <v>3</v>
      </c>
      <c r="B7" s="3">
        <f>3*4</f>
        <v>12</v>
      </c>
      <c r="C7" s="3">
        <f>4/3</f>
        <v>1.3333333333333333</v>
      </c>
    </row>
    <row r="9" spans="1:22" x14ac:dyDescent="0.35">
      <c r="A9" t="s">
        <v>3</v>
      </c>
    </row>
    <row r="10" spans="1:22" x14ac:dyDescent="0.35">
      <c r="A10" s="4">
        <v>2</v>
      </c>
      <c r="B10" s="3">
        <f>A10*3</f>
        <v>6</v>
      </c>
    </row>
    <row r="12" spans="1:22" x14ac:dyDescent="0.35">
      <c r="A12" t="s">
        <v>4</v>
      </c>
    </row>
    <row r="13" spans="1:22" x14ac:dyDescent="0.35">
      <c r="A13" s="4">
        <v>20</v>
      </c>
      <c r="B13" s="4">
        <v>5</v>
      </c>
      <c r="C13" s="3">
        <f>SUM(A13,B13)</f>
        <v>25</v>
      </c>
    </row>
    <row r="14" spans="1:22" x14ac:dyDescent="0.35">
      <c r="A14" s="4">
        <v>3</v>
      </c>
      <c r="B14" s="4">
        <v>4</v>
      </c>
      <c r="C14" s="4">
        <v>5</v>
      </c>
      <c r="D14" s="4">
        <v>1</v>
      </c>
      <c r="E14" s="4">
        <v>77</v>
      </c>
      <c r="F14" s="3">
        <f>SUM(E14, D14, C14,B14,A14)</f>
        <v>90</v>
      </c>
    </row>
    <row r="16" spans="1:22" x14ac:dyDescent="0.35">
      <c r="A16" t="s">
        <v>5</v>
      </c>
    </row>
    <row r="17" spans="1:13" x14ac:dyDescent="0.35">
      <c r="A17" t="s">
        <v>6</v>
      </c>
    </row>
    <row r="18" spans="1:13" x14ac:dyDescent="0.35">
      <c r="A18" t="s">
        <v>7</v>
      </c>
    </row>
    <row r="19" spans="1:13" x14ac:dyDescent="0.35">
      <c r="A19" s="4">
        <v>3</v>
      </c>
      <c r="B19" s="4">
        <v>4</v>
      </c>
      <c r="C19" s="4">
        <v>5</v>
      </c>
      <c r="D19" s="4">
        <v>1</v>
      </c>
      <c r="E19" s="4">
        <v>77</v>
      </c>
      <c r="F19" s="3">
        <f>SUM(A19:E19)</f>
        <v>90</v>
      </c>
    </row>
    <row r="24" spans="1:13" x14ac:dyDescent="0.35">
      <c r="A24" t="s">
        <v>8</v>
      </c>
    </row>
    <row r="25" spans="1:13" x14ac:dyDescent="0.35">
      <c r="A25" t="s">
        <v>9</v>
      </c>
    </row>
    <row r="29" spans="1:13" x14ac:dyDescent="0.35">
      <c r="M29">
        <v>1</v>
      </c>
    </row>
    <row r="30" spans="1:13" x14ac:dyDescent="0.35">
      <c r="M30">
        <v>2</v>
      </c>
    </row>
    <row r="31" spans="1:13" x14ac:dyDescent="0.35">
      <c r="M31">
        <v>3</v>
      </c>
    </row>
    <row r="32" spans="1:13" x14ac:dyDescent="0.35">
      <c r="A32" t="s">
        <v>10</v>
      </c>
    </row>
    <row r="33" spans="1:22" x14ac:dyDescent="0.35">
      <c r="A33" t="s">
        <v>11</v>
      </c>
    </row>
    <row r="34" spans="1:22" x14ac:dyDescent="0.35">
      <c r="A34" t="s">
        <v>12</v>
      </c>
    </row>
    <row r="35" spans="1:22" x14ac:dyDescent="0.35">
      <c r="A35" t="s">
        <v>13</v>
      </c>
    </row>
    <row r="36" spans="1:22" x14ac:dyDescent="0.35">
      <c r="A36" t="s">
        <v>14</v>
      </c>
    </row>
    <row r="37" spans="1:22" x14ac:dyDescent="0.35">
      <c r="A37" t="s">
        <v>15</v>
      </c>
    </row>
    <row r="39" spans="1:22" x14ac:dyDescent="0.35">
      <c r="A39" t="s">
        <v>16</v>
      </c>
    </row>
    <row r="40" spans="1:22" x14ac:dyDescent="0.35">
      <c r="A40" s="4">
        <v>1</v>
      </c>
      <c r="B40" s="4">
        <v>2</v>
      </c>
      <c r="C40" s="4">
        <v>3</v>
      </c>
      <c r="D40" s="4">
        <v>4</v>
      </c>
      <c r="E40" s="3"/>
      <c r="F40" s="3"/>
      <c r="G40" s="3"/>
      <c r="H40" s="3"/>
    </row>
    <row r="41" spans="1:22" x14ac:dyDescent="0.35">
      <c r="A41" s="4">
        <v>3</v>
      </c>
      <c r="B41" s="4">
        <v>4</v>
      </c>
      <c r="C41" s="4">
        <v>5</v>
      </c>
      <c r="D41" s="4">
        <v>6</v>
      </c>
      <c r="E41" s="3"/>
      <c r="F41" s="3"/>
      <c r="G41" s="3"/>
      <c r="H41" s="3"/>
    </row>
    <row r="43" spans="1:22" x14ac:dyDescent="0.35">
      <c r="A43" t="s">
        <v>17</v>
      </c>
    </row>
    <row r="44" spans="1:22" x14ac:dyDescent="0.35">
      <c r="A44" s="4">
        <f>A40*A41</f>
        <v>3</v>
      </c>
      <c r="B44" s="4">
        <f>B40*B41</f>
        <v>8</v>
      </c>
      <c r="C44" s="3"/>
      <c r="D44" s="3"/>
      <c r="E44" s="3"/>
      <c r="F44" s="3"/>
      <c r="G44" s="3"/>
      <c r="H44" s="3"/>
    </row>
    <row r="46" spans="1:22" ht="28.5" x14ac:dyDescent="0.65">
      <c r="A46" s="8" t="s">
        <v>18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8" spans="1:22" x14ac:dyDescent="0.35">
      <c r="A48" t="s">
        <v>19</v>
      </c>
      <c r="D48" s="4" t="s">
        <v>20</v>
      </c>
      <c r="E48" s="4"/>
      <c r="F48" s="3" t="s">
        <v>21</v>
      </c>
      <c r="G48" s="3"/>
      <c r="H48" s="3"/>
      <c r="I48" s="3"/>
      <c r="J48" s="5" t="s">
        <v>22</v>
      </c>
      <c r="K48" s="5"/>
      <c r="L48" s="5"/>
      <c r="M48" s="5"/>
    </row>
    <row r="50" spans="1:4" x14ac:dyDescent="0.35">
      <c r="A50" t="s">
        <v>23</v>
      </c>
    </row>
    <row r="51" spans="1:4" x14ac:dyDescent="0.35">
      <c r="A51" s="4">
        <v>12</v>
      </c>
      <c r="B51" s="4">
        <v>13</v>
      </c>
      <c r="C51" s="4">
        <v>5</v>
      </c>
      <c r="D51" s="3"/>
    </row>
    <row r="52" spans="1:4" x14ac:dyDescent="0.35">
      <c r="A52" s="4">
        <v>15</v>
      </c>
      <c r="B52" s="4">
        <v>17</v>
      </c>
      <c r="C52" s="4">
        <v>1</v>
      </c>
    </row>
    <row r="53" spans="1:4" x14ac:dyDescent="0.35">
      <c r="A53" s="4">
        <v>16</v>
      </c>
      <c r="B53" s="4">
        <v>1</v>
      </c>
      <c r="C53" s="4">
        <v>2</v>
      </c>
    </row>
    <row r="55" spans="1:4" x14ac:dyDescent="0.35">
      <c r="A55" t="s">
        <v>24</v>
      </c>
    </row>
    <row r="56" spans="1:4" x14ac:dyDescent="0.35">
      <c r="A56" s="4">
        <v>12</v>
      </c>
      <c r="B56" s="4">
        <v>13</v>
      </c>
      <c r="C56" s="4">
        <v>5</v>
      </c>
      <c r="D56" s="3"/>
    </row>
    <row r="57" spans="1:4" x14ac:dyDescent="0.35">
      <c r="A57" s="4">
        <v>15</v>
      </c>
      <c r="B57" s="4">
        <v>17</v>
      </c>
      <c r="C57" s="4">
        <v>2</v>
      </c>
    </row>
    <row r="58" spans="1:4" x14ac:dyDescent="0.35">
      <c r="A58" s="4">
        <v>16</v>
      </c>
      <c r="B58" s="4">
        <v>4</v>
      </c>
      <c r="C58" s="4">
        <v>3</v>
      </c>
    </row>
    <row r="60" spans="1:4" x14ac:dyDescent="0.35">
      <c r="A60" t="s">
        <v>25</v>
      </c>
    </row>
    <row r="61" spans="1:4" x14ac:dyDescent="0.35">
      <c r="A61" s="4">
        <v>192312</v>
      </c>
      <c r="B61" s="4">
        <v>36</v>
      </c>
      <c r="C61" s="3"/>
    </row>
    <row r="63" spans="1:4" x14ac:dyDescent="0.35">
      <c r="A63" t="s">
        <v>26</v>
      </c>
    </row>
    <row r="64" spans="1:4" x14ac:dyDescent="0.35">
      <c r="A64" s="6" t="s">
        <v>27</v>
      </c>
      <c r="B64" s="6"/>
    </row>
    <row r="65" spans="1:12" x14ac:dyDescent="0.35">
      <c r="A65" s="6"/>
      <c r="B65" s="6">
        <v>12</v>
      </c>
      <c r="D65">
        <v>56</v>
      </c>
      <c r="E65">
        <v>15</v>
      </c>
      <c r="F65">
        <v>35</v>
      </c>
      <c r="G65">
        <v>17</v>
      </c>
      <c r="H65">
        <v>547</v>
      </c>
      <c r="I65">
        <v>168</v>
      </c>
      <c r="J65">
        <v>11</v>
      </c>
    </row>
    <row r="66" spans="1:12" x14ac:dyDescent="0.35">
      <c r="A66" s="6"/>
      <c r="B66" s="6">
        <v>5</v>
      </c>
      <c r="D66">
        <v>45</v>
      </c>
      <c r="E66">
        <v>7</v>
      </c>
      <c r="F66">
        <v>26</v>
      </c>
      <c r="G66">
        <v>9</v>
      </c>
      <c r="H66">
        <v>451</v>
      </c>
      <c r="I66">
        <v>134</v>
      </c>
      <c r="J66">
        <v>8</v>
      </c>
    </row>
    <row r="67" spans="1:12" x14ac:dyDescent="0.35">
      <c r="A67" s="7" t="s">
        <v>28</v>
      </c>
      <c r="B67" s="6">
        <v>7</v>
      </c>
      <c r="D67" s="5"/>
      <c r="E67" s="5"/>
      <c r="F67" s="5"/>
      <c r="G67" s="5"/>
      <c r="H67" s="5"/>
      <c r="I67" s="5"/>
      <c r="J67" s="5"/>
      <c r="K67" s="3"/>
      <c r="L67" t="s">
        <v>29</v>
      </c>
    </row>
    <row r="69" spans="1:12" x14ac:dyDescent="0.35">
      <c r="A69" t="s">
        <v>30</v>
      </c>
    </row>
    <row r="70" spans="1:12" x14ac:dyDescent="0.35">
      <c r="A70" s="4">
        <v>3</v>
      </c>
      <c r="B70" s="4">
        <v>3</v>
      </c>
      <c r="C70" s="3"/>
    </row>
    <row r="72" spans="1:12" x14ac:dyDescent="0.35">
      <c r="A72" t="s">
        <v>31</v>
      </c>
    </row>
    <row r="73" spans="1:12" x14ac:dyDescent="0.35">
      <c r="A73" t="s">
        <v>32</v>
      </c>
    </row>
    <row r="75" spans="1:12" x14ac:dyDescent="0.35">
      <c r="A75" s="4">
        <v>4</v>
      </c>
      <c r="B75" s="4">
        <v>4</v>
      </c>
      <c r="C75" s="5"/>
    </row>
    <row r="76" spans="1:12" x14ac:dyDescent="0.35">
      <c r="A76" s="4">
        <v>6</v>
      </c>
      <c r="B76" s="4">
        <v>6</v>
      </c>
      <c r="C76" s="5"/>
    </row>
    <row r="77" spans="1:12" x14ac:dyDescent="0.35">
      <c r="A77" s="4">
        <v>9</v>
      </c>
      <c r="B77" s="4">
        <v>9</v>
      </c>
      <c r="C77" s="5"/>
    </row>
    <row r="78" spans="1:12" x14ac:dyDescent="0.35">
      <c r="A78" s="4">
        <v>1</v>
      </c>
      <c r="B78" s="4">
        <v>1</v>
      </c>
      <c r="C78" s="5"/>
    </row>
    <row r="79" spans="1:12" x14ac:dyDescent="0.35">
      <c r="A79" s="4">
        <v>7</v>
      </c>
      <c r="B79" s="4">
        <v>7</v>
      </c>
      <c r="C79" s="5"/>
    </row>
    <row r="80" spans="1:12" x14ac:dyDescent="0.35">
      <c r="A80" s="4">
        <v>5</v>
      </c>
      <c r="B80" s="4">
        <v>5</v>
      </c>
      <c r="C80" s="5"/>
    </row>
    <row r="81" spans="1:5" x14ac:dyDescent="0.35">
      <c r="A81" s="4">
        <v>1</v>
      </c>
      <c r="B81" s="4">
        <v>1</v>
      </c>
      <c r="C81" s="5"/>
    </row>
    <row r="82" spans="1:5" x14ac:dyDescent="0.35">
      <c r="A82" s="4">
        <v>3</v>
      </c>
      <c r="B82" s="4">
        <v>3</v>
      </c>
      <c r="C82" s="5"/>
    </row>
    <row r="83" spans="1:5" x14ac:dyDescent="0.35">
      <c r="A83" s="4">
        <v>8</v>
      </c>
      <c r="B83" s="4">
        <v>8</v>
      </c>
      <c r="C83" s="5"/>
    </row>
    <row r="84" spans="1:5" x14ac:dyDescent="0.35">
      <c r="A84" s="4">
        <v>4</v>
      </c>
      <c r="B84" s="4">
        <v>4</v>
      </c>
      <c r="C84" s="5"/>
    </row>
    <row r="85" spans="1:5" x14ac:dyDescent="0.35">
      <c r="A85" s="4">
        <v>1</v>
      </c>
      <c r="B85" s="4">
        <v>1</v>
      </c>
      <c r="C85" s="5"/>
    </row>
    <row r="86" spans="1:5" x14ac:dyDescent="0.35">
      <c r="A86" s="4">
        <v>2</v>
      </c>
      <c r="B86" s="4">
        <v>2</v>
      </c>
      <c r="C86" s="5"/>
    </row>
    <row r="87" spans="1:5" x14ac:dyDescent="0.35">
      <c r="A87" s="4">
        <v>7</v>
      </c>
      <c r="B87" s="4">
        <v>7</v>
      </c>
      <c r="C87" s="5"/>
    </row>
    <row r="88" spans="1:5" x14ac:dyDescent="0.35">
      <c r="A88" t="s">
        <v>33</v>
      </c>
      <c r="C88" s="5"/>
    </row>
    <row r="89" spans="1:5" x14ac:dyDescent="0.35">
      <c r="A89" t="s">
        <v>34</v>
      </c>
      <c r="C89" s="3" t="s">
        <v>35</v>
      </c>
      <c r="E89" t="s">
        <v>36</v>
      </c>
    </row>
    <row r="92" spans="1:5" x14ac:dyDescent="0.35">
      <c r="A92" t="s">
        <v>37</v>
      </c>
    </row>
    <row r="94" spans="1:5" x14ac:dyDescent="0.35">
      <c r="A94" t="s">
        <v>38</v>
      </c>
      <c r="C94" t="s">
        <v>39</v>
      </c>
      <c r="E94" t="s">
        <v>38</v>
      </c>
    </row>
    <row r="95" spans="1:5" x14ac:dyDescent="0.35">
      <c r="A95">
        <v>5</v>
      </c>
      <c r="C95" t="s">
        <v>40</v>
      </c>
      <c r="E95">
        <v>5</v>
      </c>
    </row>
    <row r="96" spans="1:5" x14ac:dyDescent="0.35">
      <c r="A96">
        <v>1</v>
      </c>
      <c r="C96" s="5"/>
      <c r="E96" s="3"/>
    </row>
    <row r="97" spans="1:5" x14ac:dyDescent="0.35">
      <c r="A97">
        <v>2</v>
      </c>
      <c r="C97" s="5"/>
      <c r="E97" s="3"/>
    </row>
    <row r="98" spans="1:5" x14ac:dyDescent="0.35">
      <c r="A98">
        <v>3</v>
      </c>
      <c r="C98" s="5"/>
      <c r="E98" s="3"/>
    </row>
    <row r="99" spans="1:5" x14ac:dyDescent="0.35">
      <c r="A99">
        <v>4</v>
      </c>
      <c r="C99" s="5"/>
      <c r="E99" s="3"/>
    </row>
    <row r="100" spans="1:5" x14ac:dyDescent="0.35">
      <c r="A100">
        <v>12</v>
      </c>
      <c r="C100" s="5"/>
      <c r="E100" s="3"/>
    </row>
    <row r="101" spans="1:5" x14ac:dyDescent="0.35">
      <c r="A101">
        <v>33</v>
      </c>
      <c r="C101" s="5"/>
      <c r="E101" s="3"/>
    </row>
    <row r="102" spans="1:5" x14ac:dyDescent="0.35">
      <c r="A102">
        <v>41</v>
      </c>
      <c r="C102" s="5"/>
      <c r="E102" s="3"/>
    </row>
    <row r="103" spans="1:5" x14ac:dyDescent="0.35">
      <c r="A103">
        <v>56</v>
      </c>
      <c r="C103" s="5"/>
      <c r="E103" s="3"/>
    </row>
    <row r="106" spans="1:5" x14ac:dyDescent="0.35">
      <c r="A106" t="s">
        <v>41</v>
      </c>
    </row>
    <row r="107" spans="1:5" x14ac:dyDescent="0.35">
      <c r="A107" t="s">
        <v>42</v>
      </c>
    </row>
    <row r="109" spans="1:5" x14ac:dyDescent="0.35">
      <c r="A109">
        <v>75</v>
      </c>
    </row>
    <row r="110" spans="1:5" x14ac:dyDescent="0.35">
      <c r="A110">
        <v>48</v>
      </c>
    </row>
    <row r="111" spans="1:5" x14ac:dyDescent="0.35">
      <c r="A111">
        <v>41</v>
      </c>
    </row>
    <row r="112" spans="1:5" x14ac:dyDescent="0.35">
      <c r="A112">
        <v>66</v>
      </c>
    </row>
    <row r="113" spans="1:10" x14ac:dyDescent="0.35">
      <c r="A113">
        <v>51</v>
      </c>
    </row>
    <row r="114" spans="1:10" x14ac:dyDescent="0.35">
      <c r="A114">
        <v>28</v>
      </c>
    </row>
    <row r="115" spans="1:10" x14ac:dyDescent="0.35">
      <c r="A115">
        <v>62</v>
      </c>
    </row>
    <row r="116" spans="1:10" x14ac:dyDescent="0.35">
      <c r="A116">
        <v>57</v>
      </c>
    </row>
    <row r="118" spans="1:10" x14ac:dyDescent="0.35">
      <c r="A118" t="s">
        <v>43</v>
      </c>
    </row>
    <row r="119" spans="1:10" x14ac:dyDescent="0.35">
      <c r="A119" s="3"/>
    </row>
    <row r="122" spans="1:10" x14ac:dyDescent="0.35">
      <c r="A122" t="s">
        <v>44</v>
      </c>
    </row>
    <row r="123" spans="1:10" x14ac:dyDescent="0.35">
      <c r="A123" t="s">
        <v>45</v>
      </c>
    </row>
    <row r="124" spans="1:10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</row>
    <row r="125" spans="1:10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</row>
    <row r="126" spans="1:10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</row>
    <row r="127" spans="1:10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</row>
    <row r="128" spans="1:10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</row>
    <row r="129" spans="1:10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</row>
    <row r="130" spans="1:10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</row>
    <row r="132" spans="1:10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</row>
    <row r="133" spans="1:10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spans="1:10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</row>
    <row r="137" spans="1:10" s="9" customFormat="1" ht="31" x14ac:dyDescent="0.7">
      <c r="A137" s="10" t="s">
        <v>46</v>
      </c>
    </row>
    <row r="139" spans="1:10" x14ac:dyDescent="0.35">
      <c r="A139" t="s">
        <v>47</v>
      </c>
    </row>
    <row r="140" spans="1:10" x14ac:dyDescent="0.35">
      <c r="A140" t="s">
        <v>48</v>
      </c>
    </row>
    <row r="141" spans="1:10" x14ac:dyDescent="0.35">
      <c r="A141">
        <v>1</v>
      </c>
      <c r="B141">
        <v>2</v>
      </c>
      <c r="C141">
        <v>3</v>
      </c>
      <c r="D141">
        <v>4</v>
      </c>
      <c r="E141">
        <v>5</v>
      </c>
      <c r="F141">
        <v>6</v>
      </c>
      <c r="G141">
        <v>7</v>
      </c>
      <c r="H141">
        <v>8</v>
      </c>
    </row>
    <row r="142" spans="1:10" x14ac:dyDescent="0.35">
      <c r="A142" s="4">
        <f>A141</f>
        <v>1</v>
      </c>
      <c r="B142" s="4">
        <f t="shared" ref="B142:D142" si="0">B141</f>
        <v>2</v>
      </c>
      <c r="C142" s="4">
        <f t="shared" si="0"/>
        <v>3</v>
      </c>
      <c r="D142" s="4">
        <f t="shared" si="0"/>
        <v>4</v>
      </c>
      <c r="E142" s="3"/>
      <c r="F142" s="3"/>
      <c r="G142" s="3"/>
      <c r="H142" s="3"/>
    </row>
    <row r="145" spans="1:8" x14ac:dyDescent="0.35">
      <c r="A145" t="s">
        <v>49</v>
      </c>
    </row>
    <row r="146" spans="1:8" x14ac:dyDescent="0.35">
      <c r="A146" t="s">
        <v>50</v>
      </c>
    </row>
    <row r="147" spans="1:8" x14ac:dyDescent="0.35">
      <c r="A147" t="s">
        <v>51</v>
      </c>
    </row>
    <row r="148" spans="1:8" x14ac:dyDescent="0.35">
      <c r="A148" t="s">
        <v>52</v>
      </c>
    </row>
    <row r="151" spans="1:8" ht="15" thickBot="1" x14ac:dyDescent="0.4">
      <c r="A151" s="18" t="s">
        <v>53</v>
      </c>
      <c r="B151">
        <v>1</v>
      </c>
      <c r="C151">
        <v>2</v>
      </c>
      <c r="D151">
        <v>3</v>
      </c>
      <c r="E151">
        <v>4</v>
      </c>
      <c r="F151">
        <v>5</v>
      </c>
      <c r="G151">
        <v>6</v>
      </c>
      <c r="H151">
        <v>7</v>
      </c>
    </row>
    <row r="152" spans="1:8" ht="15" thickBot="1" x14ac:dyDescent="0.4">
      <c r="A152" s="17">
        <v>5</v>
      </c>
      <c r="B152" s="5">
        <f>B151*A152</f>
        <v>5</v>
      </c>
    </row>
    <row r="155" spans="1:8" x14ac:dyDescent="0.35">
      <c r="A155" t="s">
        <v>54</v>
      </c>
    </row>
    <row r="157" spans="1:8" ht="15" thickBot="1" x14ac:dyDescent="0.4">
      <c r="A157" s="18" t="s">
        <v>55</v>
      </c>
      <c r="B157">
        <v>1</v>
      </c>
      <c r="C157">
        <v>2</v>
      </c>
      <c r="D157">
        <v>3</v>
      </c>
      <c r="E157">
        <v>4</v>
      </c>
      <c r="F157">
        <v>5</v>
      </c>
      <c r="G157">
        <v>6</v>
      </c>
      <c r="H157">
        <v>7</v>
      </c>
    </row>
    <row r="158" spans="1:8" ht="15" thickBot="1" x14ac:dyDescent="0.4">
      <c r="A158" s="19">
        <v>5</v>
      </c>
      <c r="B158" s="5">
        <f>B$157*$A158</f>
        <v>5</v>
      </c>
      <c r="C158" s="3"/>
      <c r="D158" s="3"/>
      <c r="E158" s="3"/>
      <c r="F158" s="3"/>
      <c r="G158" s="3"/>
      <c r="H158" s="3"/>
    </row>
    <row r="159" spans="1:8" ht="15" thickBot="1" x14ac:dyDescent="0.4">
      <c r="A159" s="19">
        <v>4</v>
      </c>
      <c r="B159" s="3"/>
      <c r="C159" s="3"/>
      <c r="D159" s="3"/>
      <c r="E159" s="3"/>
      <c r="F159" s="3"/>
      <c r="G159" s="3"/>
      <c r="H159" s="3"/>
    </row>
    <row r="160" spans="1:8" ht="15" thickBot="1" x14ac:dyDescent="0.4">
      <c r="A160" s="19">
        <v>7</v>
      </c>
      <c r="B160" s="3"/>
      <c r="C160" s="3"/>
      <c r="D160" s="3"/>
      <c r="E160" s="3"/>
      <c r="F160" s="3"/>
      <c r="G160" s="3"/>
      <c r="H160" s="3"/>
    </row>
    <row r="161" spans="1:8" ht="15" thickBot="1" x14ac:dyDescent="0.4">
      <c r="A161" s="19">
        <v>1</v>
      </c>
      <c r="B161" s="3"/>
      <c r="C161" s="3"/>
      <c r="D161" s="3"/>
      <c r="E161" s="3"/>
      <c r="F161" s="3"/>
      <c r="G161" s="3"/>
      <c r="H161" s="3"/>
    </row>
    <row r="162" spans="1:8" ht="15" thickBot="1" x14ac:dyDescent="0.4">
      <c r="A162" s="19">
        <v>8</v>
      </c>
      <c r="B162" s="3"/>
      <c r="C162" s="3"/>
      <c r="D162" s="3"/>
      <c r="E162" s="3"/>
      <c r="F162" s="3"/>
      <c r="G162" s="3"/>
      <c r="H162" s="3"/>
    </row>
  </sheetData>
  <conditionalFormatting sqref="A119">
    <cfRule type="cellIs" dxfId="11" priority="1" operator="equal">
      <formula>255</formula>
    </cfRule>
  </conditionalFormatting>
  <conditionalFormatting sqref="C61">
    <cfRule type="cellIs" dxfId="10" priority="3" operator="equal">
      <formula>5342</formula>
    </cfRule>
  </conditionalFormatting>
  <conditionalFormatting sqref="D51">
    <cfRule type="cellIs" dxfId="9" priority="5" operator="equal">
      <formula>82</formula>
    </cfRule>
  </conditionalFormatting>
  <conditionalFormatting sqref="D56">
    <cfRule type="cellIs" dxfId="8" priority="4" operator="equal">
      <formula>2</formula>
    </cfRule>
  </conditionalFormatting>
  <conditionalFormatting sqref="K67">
    <cfRule type="cellIs" dxfId="7" priority="2" operator="equal">
      <formula>169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2A64-36A2-4EDA-B35E-1B56D6FE03BB}">
  <dimension ref="A1:W31"/>
  <sheetViews>
    <sheetView tabSelected="1" zoomScale="130" zoomScaleNormal="244" workbookViewId="0">
      <selection activeCell="I16" sqref="I16"/>
    </sheetView>
  </sheetViews>
  <sheetFormatPr baseColWidth="10" defaultColWidth="8.7265625" defaultRowHeight="14.5" x14ac:dyDescent="0.35"/>
  <cols>
    <col min="1" max="1" width="42.90625" customWidth="1"/>
    <col min="2" max="2" width="4.54296875" style="20" bestFit="1" customWidth="1"/>
    <col min="3" max="3" width="1.7265625" style="20" customWidth="1"/>
    <col min="4" max="4" width="4.54296875" style="20" bestFit="1" customWidth="1"/>
    <col min="5" max="5" width="1.81640625" style="20" customWidth="1"/>
    <col min="6" max="6" width="4.54296875" style="20" bestFit="1" customWidth="1"/>
    <col min="7" max="7" width="1.453125" style="20" customWidth="1"/>
    <col min="8" max="8" width="4.54296875" style="20" bestFit="1" customWidth="1"/>
    <col min="11" max="11" width="10.54296875" style="20" bestFit="1" customWidth="1"/>
    <col min="12" max="12" width="1.453125" style="20" customWidth="1"/>
    <col min="13" max="13" width="10.54296875" style="20" bestFit="1" customWidth="1"/>
    <col min="14" max="14" width="1.453125" style="20" customWidth="1"/>
    <col min="15" max="15" width="10.54296875" style="20" bestFit="1" customWidth="1"/>
    <col min="16" max="16" width="1.453125" style="20" customWidth="1"/>
    <col min="17" max="17" width="10.54296875" style="20" bestFit="1" customWidth="1"/>
    <col min="19" max="19" width="8.81640625" bestFit="1" customWidth="1"/>
    <col min="20" max="20" width="7.1796875" customWidth="1"/>
    <col min="21" max="21" width="10.54296875" customWidth="1"/>
    <col min="22" max="22" width="10.26953125" customWidth="1"/>
    <col min="23" max="23" width="9.453125" bestFit="1" customWidth="1"/>
  </cols>
  <sheetData>
    <row r="1" spans="1:23" ht="15" x14ac:dyDescent="0.4">
      <c r="T1" s="14" t="s">
        <v>38</v>
      </c>
      <c r="U1" s="11" t="s">
        <v>39</v>
      </c>
      <c r="W1" s="11"/>
    </row>
    <row r="2" spans="1:23" ht="15" x14ac:dyDescent="0.4">
      <c r="A2" s="11" t="s">
        <v>82</v>
      </c>
      <c r="B2" s="43">
        <v>1</v>
      </c>
      <c r="C2" s="43"/>
      <c r="D2" s="43">
        <v>2</v>
      </c>
      <c r="E2" s="43"/>
      <c r="F2" s="43">
        <v>3</v>
      </c>
      <c r="G2" s="43"/>
      <c r="H2" s="43">
        <v>4</v>
      </c>
      <c r="I2" s="20"/>
      <c r="J2" s="20"/>
      <c r="K2" s="43">
        <v>1</v>
      </c>
      <c r="L2" s="43"/>
      <c r="M2" s="43">
        <v>2</v>
      </c>
      <c r="N2" s="43"/>
      <c r="O2" s="43">
        <v>3</v>
      </c>
      <c r="P2" s="43"/>
      <c r="Q2" s="43">
        <v>4</v>
      </c>
    </row>
    <row r="3" spans="1:23" ht="15" x14ac:dyDescent="0.4">
      <c r="A3" s="13" t="s">
        <v>58</v>
      </c>
      <c r="B3" s="44">
        <v>192</v>
      </c>
      <c r="C3" s="44" t="s">
        <v>57</v>
      </c>
      <c r="D3" s="44">
        <v>168</v>
      </c>
      <c r="E3" s="44" t="s">
        <v>57</v>
      </c>
      <c r="F3" s="44">
        <v>6</v>
      </c>
      <c r="G3" s="44" t="s">
        <v>57</v>
      </c>
      <c r="H3" s="44">
        <v>6</v>
      </c>
      <c r="I3" s="13"/>
      <c r="J3" s="13" t="s">
        <v>39</v>
      </c>
      <c r="K3" s="44" t="str">
        <f>DEC2BIN(B3,8)</f>
        <v>11000000</v>
      </c>
      <c r="L3" s="44" t="s">
        <v>57</v>
      </c>
      <c r="M3" s="44" t="str">
        <f>DEC2BIN(D3,8)</f>
        <v>10101000</v>
      </c>
      <c r="N3" s="44" t="s">
        <v>57</v>
      </c>
      <c r="O3" s="44" t="str">
        <f>DEC2BIN(F3,8)</f>
        <v>00000110</v>
      </c>
      <c r="P3" s="44" t="s">
        <v>57</v>
      </c>
      <c r="Q3" s="44" t="str">
        <f>DEC2BIN(H3,8)</f>
        <v>00000110</v>
      </c>
    </row>
    <row r="4" spans="1:23" ht="15" x14ac:dyDescent="0.4">
      <c r="A4" s="13" t="s">
        <v>59</v>
      </c>
      <c r="B4" s="44">
        <v>255</v>
      </c>
      <c r="C4" s="44" t="s">
        <v>57</v>
      </c>
      <c r="D4" s="44">
        <v>255</v>
      </c>
      <c r="E4" s="44" t="s">
        <v>57</v>
      </c>
      <c r="F4" s="44">
        <v>254</v>
      </c>
      <c r="G4" s="44" t="s">
        <v>57</v>
      </c>
      <c r="H4" s="44">
        <v>0</v>
      </c>
      <c r="I4" s="13"/>
      <c r="J4" s="13" t="s">
        <v>39</v>
      </c>
      <c r="K4" s="44" t="str">
        <f>DEC2BIN(B4,8)</f>
        <v>11111111</v>
      </c>
      <c r="L4" s="44" t="s">
        <v>57</v>
      </c>
      <c r="M4" s="44" t="str">
        <f>DEC2BIN(D4,8)</f>
        <v>11111111</v>
      </c>
      <c r="N4" s="44" t="s">
        <v>57</v>
      </c>
      <c r="O4" s="44" t="str">
        <f>DEC2BIN(F4,8)</f>
        <v>11111110</v>
      </c>
      <c r="P4" s="44" t="s">
        <v>57</v>
      </c>
      <c r="Q4" s="44" t="str">
        <f>DEC2BIN(H4,8)</f>
        <v>00000000</v>
      </c>
      <c r="W4" s="11"/>
    </row>
    <row r="5" spans="1:23" ht="15" x14ac:dyDescent="0.4">
      <c r="A5" s="11"/>
      <c r="B5" s="43"/>
      <c r="C5" s="43"/>
      <c r="D5" s="43"/>
      <c r="E5" s="43"/>
      <c r="F5" s="43"/>
      <c r="G5" s="43"/>
      <c r="H5" s="43"/>
      <c r="S5" s="11" t="s">
        <v>91</v>
      </c>
      <c r="V5" s="11"/>
    </row>
    <row r="6" spans="1:23" ht="15" x14ac:dyDescent="0.4">
      <c r="S6" s="11" t="s">
        <v>92</v>
      </c>
      <c r="V6" s="11"/>
    </row>
    <row r="7" spans="1:23" ht="15" x14ac:dyDescent="0.4">
      <c r="S7" s="11" t="s">
        <v>93</v>
      </c>
    </row>
    <row r="8" spans="1:23" ht="18.5" x14ac:dyDescent="0.45">
      <c r="A8" s="41" t="s">
        <v>94</v>
      </c>
      <c r="S8" s="11" t="s">
        <v>95</v>
      </c>
      <c r="V8" s="11"/>
    </row>
    <row r="9" spans="1:23" ht="15" x14ac:dyDescent="0.4">
      <c r="A9" s="12" t="s">
        <v>76</v>
      </c>
      <c r="B9" s="47">
        <f>_xlfn.BITAND($B$3,$B$4)</f>
        <v>192</v>
      </c>
      <c r="C9" s="47" t="s">
        <v>57</v>
      </c>
      <c r="D9" s="47">
        <f>_xlfn.BITAND($D$3,$D$4)</f>
        <v>168</v>
      </c>
      <c r="E9" s="47" t="s">
        <v>57</v>
      </c>
      <c r="F9" s="47">
        <f>_xlfn.BITAND($F$3,$F$4)</f>
        <v>6</v>
      </c>
      <c r="G9" s="47" t="s">
        <v>57</v>
      </c>
      <c r="H9" s="47">
        <f>_xlfn.BITAND($H$3,$H$4)</f>
        <v>0</v>
      </c>
      <c r="I9" s="12"/>
      <c r="J9" s="12" t="s">
        <v>39</v>
      </c>
      <c r="K9" s="47" t="str">
        <f>DEC2BIN(B9,8)</f>
        <v>11000000</v>
      </c>
      <c r="L9" s="47" t="s">
        <v>57</v>
      </c>
      <c r="M9" s="47" t="str">
        <f t="shared" ref="M9:Q9" si="0">DEC2BIN(D9,8)</f>
        <v>10101000</v>
      </c>
      <c r="N9" s="47" t="s">
        <v>57</v>
      </c>
      <c r="O9" s="47" t="str">
        <f t="shared" si="0"/>
        <v>00000110</v>
      </c>
      <c r="P9" s="47" t="s">
        <v>57</v>
      </c>
      <c r="Q9" s="47" t="str">
        <f t="shared" si="0"/>
        <v>00000000</v>
      </c>
      <c r="V9" s="11"/>
    </row>
    <row r="10" spans="1:23" ht="15" x14ac:dyDescent="0.4">
      <c r="A10" s="15" t="s">
        <v>79</v>
      </c>
      <c r="B10" s="46">
        <f>_xlfn.BITAND($B$3,$B$4)</f>
        <v>192</v>
      </c>
      <c r="C10" s="46" t="s">
        <v>57</v>
      </c>
      <c r="D10" s="46">
        <f>_xlfn.BITAND($D$3,$D$4)</f>
        <v>168</v>
      </c>
      <c r="E10" s="46" t="s">
        <v>57</v>
      </c>
      <c r="F10" s="46">
        <f>_xlfn.BITAND($F$3,$F$4)</f>
        <v>6</v>
      </c>
      <c r="G10" s="46" t="s">
        <v>57</v>
      </c>
      <c r="H10" s="46">
        <f>_xlfn.BITAND($H$3,$H$4)+1</f>
        <v>1</v>
      </c>
      <c r="I10" s="42"/>
      <c r="J10" s="15" t="s">
        <v>39</v>
      </c>
      <c r="K10" s="46" t="str">
        <f>DEC2BIN(B10,8)</f>
        <v>11000000</v>
      </c>
      <c r="L10" s="46" t="s">
        <v>57</v>
      </c>
      <c r="M10" s="46" t="str">
        <f>DEC2BIN(D10,8)</f>
        <v>10101000</v>
      </c>
      <c r="N10" s="46" t="s">
        <v>57</v>
      </c>
      <c r="O10" s="46" t="str">
        <f>DEC2BIN(F10,8)</f>
        <v>00000110</v>
      </c>
      <c r="P10" s="46" t="s">
        <v>57</v>
      </c>
      <c r="Q10" s="46" t="str">
        <f>DEC2BIN(H10,8)</f>
        <v>00000001</v>
      </c>
      <c r="S10" s="11"/>
      <c r="T10" s="16">
        <v>255</v>
      </c>
      <c r="U10" s="11" t="str">
        <f t="shared" ref="U10:U18" si="1">DEC2BIN(T10,8)</f>
        <v>11111111</v>
      </c>
      <c r="V10" s="11"/>
    </row>
    <row r="11" spans="1:23" ht="15" x14ac:dyDescent="0.4">
      <c r="A11" s="15" t="s">
        <v>81</v>
      </c>
      <c r="B11" s="46">
        <f>_xlfn.BITAND($B$3,$B$4)</f>
        <v>192</v>
      </c>
      <c r="C11" s="46" t="s">
        <v>57</v>
      </c>
      <c r="D11" s="46">
        <f>_xlfn.BITAND($D$3,$D$4)</f>
        <v>168</v>
      </c>
      <c r="E11" s="46" t="s">
        <v>57</v>
      </c>
      <c r="F11" s="46">
        <f>_xlfn.BITAND($F$3,$F$4)</f>
        <v>6</v>
      </c>
      <c r="G11" s="46" t="s">
        <v>57</v>
      </c>
      <c r="H11" s="46">
        <f>_xlfn.BITAND($H$3,$H$4)+2</f>
        <v>2</v>
      </c>
      <c r="I11" s="42"/>
      <c r="J11" s="15" t="s">
        <v>39</v>
      </c>
      <c r="K11" s="46" t="str">
        <f>DEC2BIN(B11,8)</f>
        <v>11000000</v>
      </c>
      <c r="L11" s="46" t="s">
        <v>57</v>
      </c>
      <c r="M11" s="46" t="str">
        <f>DEC2BIN(D11,8)</f>
        <v>10101000</v>
      </c>
      <c r="N11" s="46" t="s">
        <v>57</v>
      </c>
      <c r="O11" s="46" t="str">
        <f>DEC2BIN(F11,8)</f>
        <v>00000110</v>
      </c>
      <c r="P11" s="46" t="s">
        <v>57</v>
      </c>
      <c r="Q11" s="46" t="str">
        <f>DEC2BIN(H11,8)</f>
        <v>00000010</v>
      </c>
      <c r="T11" s="11">
        <v>254</v>
      </c>
      <c r="U11" s="11" t="str">
        <f t="shared" si="1"/>
        <v>11111110</v>
      </c>
      <c r="V11" s="11"/>
    </row>
    <row r="12" spans="1:23" ht="15" x14ac:dyDescent="0.4">
      <c r="A12" s="42"/>
      <c r="B12" s="48"/>
      <c r="C12" s="48"/>
      <c r="D12" s="48"/>
      <c r="E12" s="48"/>
      <c r="F12" s="48"/>
      <c r="G12" s="48"/>
      <c r="H12" s="48"/>
      <c r="I12" s="42"/>
      <c r="J12" s="42"/>
      <c r="K12" s="48"/>
      <c r="L12" s="48"/>
      <c r="M12" s="48"/>
      <c r="N12" s="48"/>
      <c r="O12" s="48"/>
      <c r="P12" s="48"/>
      <c r="Q12" s="48"/>
      <c r="S12" s="11"/>
      <c r="T12" s="16">
        <v>252</v>
      </c>
      <c r="U12" s="11" t="str">
        <f t="shared" si="1"/>
        <v>11111100</v>
      </c>
      <c r="V12" s="11"/>
    </row>
    <row r="13" spans="1:23" ht="15" x14ac:dyDescent="0.4">
      <c r="A13" s="42" t="s">
        <v>78</v>
      </c>
      <c r="B13" s="48"/>
      <c r="C13" s="48"/>
      <c r="D13" s="48"/>
      <c r="E13" s="48"/>
      <c r="F13" s="48"/>
      <c r="G13" s="48"/>
      <c r="H13" s="48"/>
      <c r="I13" s="42"/>
      <c r="J13" s="42"/>
      <c r="K13" s="48"/>
      <c r="L13" s="48"/>
      <c r="M13" s="48"/>
      <c r="N13" s="48"/>
      <c r="O13" s="48"/>
      <c r="P13" s="48"/>
      <c r="Q13" s="48"/>
      <c r="T13" s="11">
        <v>248</v>
      </c>
      <c r="U13" s="11" t="str">
        <f t="shared" si="1"/>
        <v>11111000</v>
      </c>
    </row>
    <row r="14" spans="1:23" ht="15" x14ac:dyDescent="0.4">
      <c r="A14" s="42"/>
      <c r="B14" s="48"/>
      <c r="C14" s="48"/>
      <c r="D14" s="48"/>
      <c r="E14" s="48"/>
      <c r="F14" s="48"/>
      <c r="G14" s="48"/>
      <c r="H14" s="48"/>
      <c r="I14" s="42"/>
      <c r="J14" s="42"/>
      <c r="K14" s="48"/>
      <c r="L14" s="48"/>
      <c r="M14" s="48"/>
      <c r="N14" s="48"/>
      <c r="O14" s="48"/>
      <c r="P14" s="48"/>
      <c r="Q14" s="48"/>
      <c r="T14" s="11">
        <v>240</v>
      </c>
      <c r="U14" s="11" t="str">
        <f t="shared" si="1"/>
        <v>11110000</v>
      </c>
    </row>
    <row r="15" spans="1:23" ht="15" x14ac:dyDescent="0.4">
      <c r="A15" s="15" t="s">
        <v>77</v>
      </c>
      <c r="B15" s="46">
        <f>_xlfn.BITAND($B$3,$B$4)+(255-$B$4)</f>
        <v>192</v>
      </c>
      <c r="C15" s="46" t="s">
        <v>57</v>
      </c>
      <c r="D15" s="46">
        <f>_xlfn.BITAND($D$3,$D$4)+(255-$D$4)</f>
        <v>168</v>
      </c>
      <c r="E15" s="46" t="s">
        <v>57</v>
      </c>
      <c r="F15" s="46">
        <f>_xlfn.BITAND($F$3,$F$4)+(255-$F$4)</f>
        <v>7</v>
      </c>
      <c r="G15" s="46" t="s">
        <v>57</v>
      </c>
      <c r="H15" s="46">
        <f>_xlfn.BITAND($H$3,$H$4)+(255-$H$4)-2</f>
        <v>253</v>
      </c>
      <c r="I15" s="42"/>
      <c r="J15" s="15" t="s">
        <v>39</v>
      </c>
      <c r="K15" s="46" t="str">
        <f>DEC2BIN(B15,8)</f>
        <v>11000000</v>
      </c>
      <c r="L15" s="46" t="s">
        <v>57</v>
      </c>
      <c r="M15" s="46" t="str">
        <f>DEC2BIN(D15,8)</f>
        <v>10101000</v>
      </c>
      <c r="N15" s="46" t="s">
        <v>57</v>
      </c>
      <c r="O15" s="46" t="str">
        <f>DEC2BIN(F15,8)</f>
        <v>00000111</v>
      </c>
      <c r="P15" s="46" t="s">
        <v>57</v>
      </c>
      <c r="Q15" s="46" t="str">
        <f>DEC2BIN(H15,8)</f>
        <v>11111101</v>
      </c>
      <c r="T15" s="11">
        <v>224</v>
      </c>
      <c r="U15" s="11" t="str">
        <f t="shared" si="1"/>
        <v>11100000</v>
      </c>
    </row>
    <row r="16" spans="1:23" ht="15" x14ac:dyDescent="0.4">
      <c r="A16" s="15" t="s">
        <v>77</v>
      </c>
      <c r="B16" s="46">
        <f>_xlfn.BITAND($B$3,$B$4)+(255-$B$4)</f>
        <v>192</v>
      </c>
      <c r="C16" s="46" t="s">
        <v>57</v>
      </c>
      <c r="D16" s="46">
        <f>_xlfn.BITAND($D$3,$D$4)+(255-$D$4)</f>
        <v>168</v>
      </c>
      <c r="E16" s="46" t="s">
        <v>57</v>
      </c>
      <c r="F16" s="46">
        <f>_xlfn.BITAND($F$3,$F$4)+(255-$F$4)</f>
        <v>7</v>
      </c>
      <c r="G16" s="46" t="s">
        <v>57</v>
      </c>
      <c r="H16" s="46">
        <f>_xlfn.BITAND($H$3,$H$4)+(255-$H$4)-1</f>
        <v>254</v>
      </c>
      <c r="I16" s="42"/>
      <c r="J16" s="15" t="s">
        <v>39</v>
      </c>
      <c r="K16" s="46" t="str">
        <f>DEC2BIN(B16,8)</f>
        <v>11000000</v>
      </c>
      <c r="L16" s="46" t="s">
        <v>57</v>
      </c>
      <c r="M16" s="46" t="str">
        <f>DEC2BIN(D16,8)</f>
        <v>10101000</v>
      </c>
      <c r="N16" s="46" t="s">
        <v>57</v>
      </c>
      <c r="O16" s="46" t="str">
        <f>DEC2BIN(F16,8)</f>
        <v>00000111</v>
      </c>
      <c r="P16" s="46" t="s">
        <v>57</v>
      </c>
      <c r="Q16" s="46" t="str">
        <f>DEC2BIN(H16,8)</f>
        <v>11111110</v>
      </c>
      <c r="T16" s="11">
        <v>192</v>
      </c>
      <c r="U16" s="11" t="str">
        <f t="shared" si="1"/>
        <v>11000000</v>
      </c>
    </row>
    <row r="17" spans="1:23" ht="15" x14ac:dyDescent="0.4">
      <c r="A17" s="12" t="s">
        <v>80</v>
      </c>
      <c r="B17" s="47">
        <f>_xlfn.BITAND($B$3,$B$4)+(255-$B$4)</f>
        <v>192</v>
      </c>
      <c r="C17" s="47" t="s">
        <v>57</v>
      </c>
      <c r="D17" s="47">
        <f>_xlfn.BITAND($D$3,$D$4)+(255-$D$4)</f>
        <v>168</v>
      </c>
      <c r="E17" s="47" t="s">
        <v>57</v>
      </c>
      <c r="F17" s="47">
        <f>_xlfn.BITAND($F$3,$F$4)+(255-$F$4)</f>
        <v>7</v>
      </c>
      <c r="G17" s="47" t="s">
        <v>57</v>
      </c>
      <c r="H17" s="47">
        <f>_xlfn.BITAND($H$3,$H$4)+(255-$H$4)</f>
        <v>255</v>
      </c>
      <c r="I17" s="4"/>
      <c r="J17" s="12" t="s">
        <v>39</v>
      </c>
      <c r="K17" s="47" t="str">
        <f>DEC2BIN(B17,8)</f>
        <v>11000000</v>
      </c>
      <c r="L17" s="47" t="s">
        <v>57</v>
      </c>
      <c r="M17" s="47" t="str">
        <f>DEC2BIN(D17,8)</f>
        <v>10101000</v>
      </c>
      <c r="N17" s="47" t="s">
        <v>57</v>
      </c>
      <c r="O17" s="47" t="str">
        <f>DEC2BIN(F17,8)</f>
        <v>00000111</v>
      </c>
      <c r="P17" s="47" t="s">
        <v>57</v>
      </c>
      <c r="Q17" s="47" t="str">
        <f>DEC2BIN(H17,8)</f>
        <v>11111111</v>
      </c>
      <c r="T17" s="11">
        <v>128</v>
      </c>
      <c r="U17" s="11" t="str">
        <f t="shared" si="1"/>
        <v>10000000</v>
      </c>
    </row>
    <row r="18" spans="1:23" ht="15" x14ac:dyDescent="0.4">
      <c r="T18" s="11">
        <v>0</v>
      </c>
      <c r="U18" s="11" t="str">
        <f t="shared" si="1"/>
        <v>00000000</v>
      </c>
    </row>
    <row r="20" spans="1:23" ht="18.5" x14ac:dyDescent="0.45">
      <c r="A20" s="41" t="s">
        <v>96</v>
      </c>
      <c r="B20" s="43"/>
      <c r="C20" s="43"/>
      <c r="D20" s="43"/>
      <c r="E20" s="43"/>
      <c r="F20" s="43"/>
      <c r="G20" s="43"/>
      <c r="H20" s="43"/>
      <c r="I20" s="11"/>
      <c r="J20" s="11"/>
      <c r="K20" s="43"/>
      <c r="L20" s="43"/>
      <c r="M20" s="43"/>
      <c r="N20" s="43"/>
      <c r="O20" s="43"/>
      <c r="P20" s="43"/>
      <c r="Q20" s="43"/>
    </row>
    <row r="21" spans="1:23" ht="15" x14ac:dyDescent="0.4">
      <c r="A21" s="15" t="s">
        <v>56</v>
      </c>
      <c r="B21" s="46">
        <v>192</v>
      </c>
      <c r="C21" s="46" t="s">
        <v>57</v>
      </c>
      <c r="D21" s="46">
        <v>168</v>
      </c>
      <c r="E21" s="46" t="s">
        <v>57</v>
      </c>
      <c r="F21" s="46">
        <v>6</v>
      </c>
      <c r="G21" s="46" t="s">
        <v>57</v>
      </c>
      <c r="H21" s="46">
        <v>13</v>
      </c>
      <c r="I21" s="15"/>
      <c r="J21" s="15" t="s">
        <v>39</v>
      </c>
      <c r="K21" s="46" t="str">
        <f t="shared" ref="K21:K30" si="2">DEC2BIN(B21,8)</f>
        <v>11000000</v>
      </c>
      <c r="L21" s="46" t="s">
        <v>57</v>
      </c>
      <c r="M21" s="46" t="str">
        <f t="shared" ref="M21:M30" si="3">DEC2BIN(D21,8)</f>
        <v>10101000</v>
      </c>
      <c r="N21" s="46" t="s">
        <v>57</v>
      </c>
      <c r="O21" s="46" t="str">
        <f t="shared" ref="O21:O30" si="4">DEC2BIN(F21,8)</f>
        <v>00000110</v>
      </c>
      <c r="P21" s="46" t="s">
        <v>57</v>
      </c>
      <c r="Q21" s="46" t="str">
        <f t="shared" ref="Q21:Q30" si="5">DEC2BIN(H21,8)</f>
        <v>00001101</v>
      </c>
    </row>
    <row r="22" spans="1:23" ht="15" x14ac:dyDescent="0.4">
      <c r="A22" s="49" t="s">
        <v>83</v>
      </c>
      <c r="B22" s="50">
        <f>_xlfn.BITAND(B21,B$4)</f>
        <v>192</v>
      </c>
      <c r="C22" s="50" t="s">
        <v>57</v>
      </c>
      <c r="D22" s="50">
        <f>_xlfn.BITAND(D21,D$4)</f>
        <v>168</v>
      </c>
      <c r="E22" s="50" t="s">
        <v>57</v>
      </c>
      <c r="F22" s="50">
        <f>_xlfn.BITAND(F21,F$4)</f>
        <v>6</v>
      </c>
      <c r="G22" s="50" t="s">
        <v>57</v>
      </c>
      <c r="H22" s="50">
        <f>_xlfn.BITAND(H21,H$4)</f>
        <v>0</v>
      </c>
      <c r="K22" s="43" t="str">
        <f t="shared" si="2"/>
        <v>11000000</v>
      </c>
      <c r="L22" s="43" t="s">
        <v>57</v>
      </c>
      <c r="M22" s="43" t="str">
        <f t="shared" si="3"/>
        <v>10101000</v>
      </c>
      <c r="N22" s="43" t="s">
        <v>57</v>
      </c>
      <c r="O22" s="43" t="str">
        <f t="shared" si="4"/>
        <v>00000110</v>
      </c>
      <c r="P22" s="43" t="s">
        <v>57</v>
      </c>
      <c r="Q22" s="43" t="str">
        <f t="shared" si="5"/>
        <v>00000000</v>
      </c>
    </row>
    <row r="23" spans="1:23" s="11" customFormat="1" ht="15" x14ac:dyDescent="0.4">
      <c r="A23" s="15" t="s">
        <v>56</v>
      </c>
      <c r="B23" s="46">
        <v>192</v>
      </c>
      <c r="C23" s="46" t="s">
        <v>57</v>
      </c>
      <c r="D23" s="46">
        <v>168</v>
      </c>
      <c r="E23" s="46" t="s">
        <v>57</v>
      </c>
      <c r="F23" s="46">
        <v>7</v>
      </c>
      <c r="G23" s="46" t="s">
        <v>57</v>
      </c>
      <c r="H23" s="46">
        <v>41</v>
      </c>
      <c r="I23" s="15"/>
      <c r="J23" s="15" t="s">
        <v>39</v>
      </c>
      <c r="K23" s="46" t="str">
        <f t="shared" si="2"/>
        <v>11000000</v>
      </c>
      <c r="L23" s="46" t="s">
        <v>57</v>
      </c>
      <c r="M23" s="46" t="str">
        <f t="shared" si="3"/>
        <v>10101000</v>
      </c>
      <c r="N23" s="46" t="s">
        <v>57</v>
      </c>
      <c r="O23" s="46" t="str">
        <f t="shared" si="4"/>
        <v>00000111</v>
      </c>
      <c r="P23" s="46" t="s">
        <v>57</v>
      </c>
      <c r="Q23" s="46" t="str">
        <f t="shared" si="5"/>
        <v>00101001</v>
      </c>
    </row>
    <row r="24" spans="1:23" s="11" customFormat="1" ht="15" x14ac:dyDescent="0.4">
      <c r="A24" s="49" t="s">
        <v>83</v>
      </c>
      <c r="B24" s="50">
        <f>_xlfn.BITAND(B23,B$4)</f>
        <v>192</v>
      </c>
      <c r="C24" s="50" t="s">
        <v>57</v>
      </c>
      <c r="D24" s="50">
        <f>_xlfn.BITAND(D23,D$4)</f>
        <v>168</v>
      </c>
      <c r="E24" s="50" t="s">
        <v>57</v>
      </c>
      <c r="F24" s="50">
        <f>_xlfn.BITAND(F23,F$4)</f>
        <v>6</v>
      </c>
      <c r="G24" s="50" t="s">
        <v>57</v>
      </c>
      <c r="H24" s="50">
        <f>_xlfn.BITAND(H23,H$4)</f>
        <v>0</v>
      </c>
      <c r="I24"/>
      <c r="J24"/>
      <c r="K24" s="43" t="str">
        <f t="shared" si="2"/>
        <v>11000000</v>
      </c>
      <c r="L24" s="43" t="s">
        <v>57</v>
      </c>
      <c r="M24" s="43" t="str">
        <f t="shared" si="3"/>
        <v>10101000</v>
      </c>
      <c r="N24" s="43" t="s">
        <v>57</v>
      </c>
      <c r="O24" s="43" t="str">
        <f t="shared" si="4"/>
        <v>00000110</v>
      </c>
      <c r="P24" s="43" t="s">
        <v>57</v>
      </c>
      <c r="Q24" s="43" t="str">
        <f t="shared" si="5"/>
        <v>00000000</v>
      </c>
    </row>
    <row r="25" spans="1:23" s="11" customFormat="1" ht="15" x14ac:dyDescent="0.4">
      <c r="A25" s="40" t="s">
        <v>56</v>
      </c>
      <c r="B25" s="45">
        <v>192</v>
      </c>
      <c r="C25" s="45" t="s">
        <v>57</v>
      </c>
      <c r="D25" s="45">
        <v>168</v>
      </c>
      <c r="E25" s="45" t="s">
        <v>57</v>
      </c>
      <c r="F25" s="45">
        <v>8</v>
      </c>
      <c r="G25" s="45" t="s">
        <v>57</v>
      </c>
      <c r="H25" s="45">
        <v>255</v>
      </c>
      <c r="I25" s="40"/>
      <c r="J25" s="40" t="s">
        <v>39</v>
      </c>
      <c r="K25" s="45" t="str">
        <f>DEC2BIN(B25,8)</f>
        <v>11000000</v>
      </c>
      <c r="L25" s="45" t="s">
        <v>57</v>
      </c>
      <c r="M25" s="45" t="str">
        <f>DEC2BIN(D25,8)</f>
        <v>10101000</v>
      </c>
      <c r="N25" s="45" t="s">
        <v>57</v>
      </c>
      <c r="O25" s="45" t="str">
        <f>DEC2BIN(F25,8)</f>
        <v>00001000</v>
      </c>
      <c r="P25" s="45" t="s">
        <v>57</v>
      </c>
      <c r="Q25" s="45" t="str">
        <f>DEC2BIN(H25,8)</f>
        <v>11111111</v>
      </c>
    </row>
    <row r="26" spans="1:23" ht="15" x14ac:dyDescent="0.4">
      <c r="A26" s="49" t="s">
        <v>83</v>
      </c>
      <c r="B26" s="50">
        <f>_xlfn.BITAND(B25,B$4)</f>
        <v>192</v>
      </c>
      <c r="C26" s="50" t="s">
        <v>57</v>
      </c>
      <c r="D26" s="50">
        <f>_xlfn.BITAND(D25,D$4)</f>
        <v>168</v>
      </c>
      <c r="E26" s="50" t="s">
        <v>57</v>
      </c>
      <c r="F26" s="50">
        <f>_xlfn.BITAND(F25,F$4)</f>
        <v>8</v>
      </c>
      <c r="G26" s="50" t="s">
        <v>57</v>
      </c>
      <c r="H26" s="50">
        <f>_xlfn.BITAND(H25,H$4)</f>
        <v>0</v>
      </c>
      <c r="K26" s="43" t="str">
        <f>DEC2BIN(B26,8)</f>
        <v>11000000</v>
      </c>
      <c r="L26" s="43" t="s">
        <v>57</v>
      </c>
      <c r="M26" s="43" t="str">
        <f>DEC2BIN(D26,8)</f>
        <v>10101000</v>
      </c>
      <c r="N26" s="43" t="s">
        <v>57</v>
      </c>
      <c r="O26" s="43" t="str">
        <f>DEC2BIN(F26,8)</f>
        <v>00001000</v>
      </c>
      <c r="P26" s="43" t="s">
        <v>57</v>
      </c>
      <c r="Q26" s="43" t="str">
        <f>DEC2BIN(H26,8)</f>
        <v>00000000</v>
      </c>
      <c r="V26" s="11"/>
      <c r="W26" s="11"/>
    </row>
    <row r="27" spans="1:23" s="11" customFormat="1" ht="15" x14ac:dyDescent="0.4">
      <c r="A27" s="40" t="s">
        <v>56</v>
      </c>
      <c r="B27" s="45">
        <v>10</v>
      </c>
      <c r="C27" s="45" t="s">
        <v>57</v>
      </c>
      <c r="D27" s="45">
        <v>168</v>
      </c>
      <c r="E27" s="45" t="s">
        <v>57</v>
      </c>
      <c r="F27" s="45">
        <v>1</v>
      </c>
      <c r="G27" s="45" t="s">
        <v>57</v>
      </c>
      <c r="H27" s="45">
        <v>51</v>
      </c>
      <c r="I27" s="40"/>
      <c r="J27" s="40" t="s">
        <v>39</v>
      </c>
      <c r="K27" s="45" t="str">
        <f t="shared" si="2"/>
        <v>00001010</v>
      </c>
      <c r="L27" s="45" t="s">
        <v>57</v>
      </c>
      <c r="M27" s="45" t="str">
        <f t="shared" si="3"/>
        <v>10101000</v>
      </c>
      <c r="N27" s="45" t="s">
        <v>57</v>
      </c>
      <c r="O27" s="45" t="str">
        <f t="shared" si="4"/>
        <v>00000001</v>
      </c>
      <c r="P27" s="45" t="s">
        <v>57</v>
      </c>
      <c r="Q27" s="45" t="str">
        <f t="shared" si="5"/>
        <v>00110011</v>
      </c>
    </row>
    <row r="28" spans="1:23" ht="15" x14ac:dyDescent="0.4">
      <c r="A28" s="49" t="s">
        <v>83</v>
      </c>
      <c r="B28" s="50">
        <f>_xlfn.BITAND(B27,B$4)</f>
        <v>10</v>
      </c>
      <c r="C28" s="50" t="s">
        <v>57</v>
      </c>
      <c r="D28" s="50">
        <f>_xlfn.BITAND(D27,D$4)</f>
        <v>168</v>
      </c>
      <c r="E28" s="50" t="s">
        <v>57</v>
      </c>
      <c r="F28" s="50">
        <f>_xlfn.BITAND(F27,F$4)</f>
        <v>0</v>
      </c>
      <c r="G28" s="50" t="s">
        <v>57</v>
      </c>
      <c r="H28" s="50">
        <f>_xlfn.BITAND(H27,H$4)</f>
        <v>0</v>
      </c>
      <c r="I28" s="11"/>
      <c r="J28" s="11"/>
      <c r="K28" s="11" t="str">
        <f t="shared" si="2"/>
        <v>00001010</v>
      </c>
      <c r="L28" s="11" t="s">
        <v>57</v>
      </c>
      <c r="M28" s="11" t="str">
        <f t="shared" si="3"/>
        <v>10101000</v>
      </c>
      <c r="N28" s="11" t="s">
        <v>57</v>
      </c>
      <c r="O28" s="11" t="str">
        <f t="shared" si="4"/>
        <v>00000000</v>
      </c>
      <c r="P28" s="11" t="s">
        <v>57</v>
      </c>
      <c r="Q28" s="11" t="str">
        <f t="shared" si="5"/>
        <v>00000000</v>
      </c>
      <c r="V28" s="11"/>
      <c r="W28" s="11"/>
    </row>
    <row r="29" spans="1:23" s="11" customFormat="1" ht="15" x14ac:dyDescent="0.4">
      <c r="A29" s="40" t="s">
        <v>56</v>
      </c>
      <c r="B29" s="45">
        <v>192</v>
      </c>
      <c r="C29" s="45" t="s">
        <v>57</v>
      </c>
      <c r="D29" s="45">
        <v>168</v>
      </c>
      <c r="E29" s="45" t="s">
        <v>57</v>
      </c>
      <c r="F29" s="45">
        <v>50</v>
      </c>
      <c r="G29" s="45" t="s">
        <v>57</v>
      </c>
      <c r="H29" s="45">
        <v>23</v>
      </c>
      <c r="I29" s="40"/>
      <c r="J29" s="40" t="s">
        <v>39</v>
      </c>
      <c r="K29" s="45" t="str">
        <f t="shared" si="2"/>
        <v>11000000</v>
      </c>
      <c r="L29" s="45" t="s">
        <v>57</v>
      </c>
      <c r="M29" s="45" t="str">
        <f t="shared" si="3"/>
        <v>10101000</v>
      </c>
      <c r="N29" s="45" t="s">
        <v>57</v>
      </c>
      <c r="O29" s="45" t="str">
        <f t="shared" si="4"/>
        <v>00110010</v>
      </c>
      <c r="P29" s="45" t="s">
        <v>57</v>
      </c>
      <c r="Q29" s="45" t="str">
        <f t="shared" si="5"/>
        <v>00010111</v>
      </c>
    </row>
    <row r="30" spans="1:23" s="11" customFormat="1" ht="15" x14ac:dyDescent="0.4">
      <c r="A30" s="49" t="s">
        <v>83</v>
      </c>
      <c r="B30" s="50">
        <f>_xlfn.BITAND(B29,B$4)</f>
        <v>192</v>
      </c>
      <c r="C30" s="50" t="s">
        <v>57</v>
      </c>
      <c r="D30" s="50">
        <f>_xlfn.BITAND(D29,D$4)</f>
        <v>168</v>
      </c>
      <c r="E30" s="50" t="s">
        <v>57</v>
      </c>
      <c r="F30" s="50">
        <f>_xlfn.BITAND(F29,F$4)</f>
        <v>50</v>
      </c>
      <c r="G30" s="50" t="s">
        <v>57</v>
      </c>
      <c r="H30" s="50">
        <f>_xlfn.BITAND(H29,H$4)</f>
        <v>0</v>
      </c>
      <c r="I30"/>
      <c r="J30"/>
      <c r="K30" s="43" t="str">
        <f t="shared" si="2"/>
        <v>11000000</v>
      </c>
      <c r="L30" s="43" t="s">
        <v>57</v>
      </c>
      <c r="M30" s="43" t="str">
        <f t="shared" si="3"/>
        <v>10101000</v>
      </c>
      <c r="N30" s="43" t="s">
        <v>57</v>
      </c>
      <c r="O30" s="43" t="str">
        <f t="shared" si="4"/>
        <v>00110010</v>
      </c>
      <c r="P30" s="43" t="s">
        <v>57</v>
      </c>
      <c r="Q30" s="43" t="str">
        <f t="shared" si="5"/>
        <v>00000000</v>
      </c>
      <c r="S30"/>
      <c r="T30"/>
      <c r="U30"/>
    </row>
    <row r="31" spans="1:23" s="11" customFormat="1" ht="15" x14ac:dyDescent="0.4">
      <c r="A31"/>
      <c r="B31" s="20"/>
      <c r="C31" s="20"/>
      <c r="D31" s="20"/>
      <c r="E31" s="20"/>
      <c r="F31" s="20"/>
      <c r="G31" s="20"/>
      <c r="H31" s="20"/>
      <c r="K31" s="43"/>
      <c r="L31" s="43"/>
      <c r="M31" s="43"/>
      <c r="N31" s="43"/>
      <c r="O31" s="43"/>
      <c r="P31" s="43"/>
      <c r="Q31" s="43"/>
      <c r="U3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21F9-D241-4071-831B-604643AF0551}">
  <dimension ref="A1:AE30"/>
  <sheetViews>
    <sheetView topLeftCell="A2" zoomScale="98" zoomScaleNormal="115" workbookViewId="0">
      <selection activeCell="N8" sqref="N8"/>
    </sheetView>
  </sheetViews>
  <sheetFormatPr baseColWidth="10" defaultColWidth="8.7265625" defaultRowHeight="14.5" x14ac:dyDescent="0.35"/>
  <cols>
    <col min="1" max="1" width="28.1796875" customWidth="1"/>
    <col min="3" max="3" width="0.81640625" customWidth="1"/>
    <col min="4" max="4" width="8.81640625" customWidth="1"/>
    <col min="5" max="5" width="1.1796875" customWidth="1"/>
    <col min="7" max="7" width="1.26953125" customWidth="1"/>
    <col min="9" max="9" width="3.453125" customWidth="1"/>
    <col min="11" max="11" width="1.453125" bestFit="1" customWidth="1"/>
    <col min="13" max="13" width="1.453125" bestFit="1" customWidth="1"/>
    <col min="15" max="15" width="1.453125" bestFit="1" customWidth="1"/>
    <col min="19" max="19" width="8.7265625" customWidth="1"/>
    <col min="23" max="26" width="9.08984375" customWidth="1"/>
    <col min="27" max="27" width="8.90625" customWidth="1"/>
    <col min="28" max="28" width="13.26953125" customWidth="1"/>
    <col min="29" max="29" width="2.54296875" customWidth="1"/>
    <col min="30" max="30" width="20.08984375" bestFit="1" customWidth="1"/>
    <col min="31" max="31" width="17" bestFit="1" customWidth="1"/>
  </cols>
  <sheetData>
    <row r="1" spans="1:23" ht="31" x14ac:dyDescent="0.7">
      <c r="A1" s="2" t="s">
        <v>60</v>
      </c>
    </row>
    <row r="3" spans="1:23" ht="18.5" x14ac:dyDescent="0.45">
      <c r="A3" s="1" t="s">
        <v>61</v>
      </c>
      <c r="I3" s="20"/>
      <c r="R3" s="20"/>
      <c r="S3" s="20"/>
      <c r="T3" s="20"/>
    </row>
    <row r="5" spans="1:23" ht="18.5" x14ac:dyDescent="0.45">
      <c r="A5" s="1"/>
    </row>
    <row r="6" spans="1:23" ht="19" thickBot="1" x14ac:dyDescent="0.5">
      <c r="A6" s="1"/>
    </row>
    <row r="7" spans="1:23" ht="15" thickBot="1" x14ac:dyDescent="0.4">
      <c r="B7" s="63" t="s">
        <v>62</v>
      </c>
      <c r="C7" s="64"/>
      <c r="D7" s="64"/>
      <c r="E7" s="64"/>
      <c r="F7" s="64"/>
      <c r="G7" s="64"/>
      <c r="H7" s="65"/>
      <c r="I7" s="35"/>
      <c r="J7" s="63" t="s">
        <v>63</v>
      </c>
      <c r="K7" s="64"/>
      <c r="L7" s="64"/>
      <c r="M7" s="64"/>
      <c r="N7" s="64"/>
      <c r="O7" s="64"/>
      <c r="P7" s="65"/>
      <c r="Q7" s="35"/>
      <c r="R7" s="63" t="s">
        <v>64</v>
      </c>
      <c r="S7" s="64"/>
      <c r="T7" s="64"/>
      <c r="U7" s="65"/>
      <c r="V7" s="35"/>
      <c r="W7" s="36" t="s">
        <v>65</v>
      </c>
    </row>
    <row r="8" spans="1:23" ht="15" thickTop="1" x14ac:dyDescent="0.35">
      <c r="A8" s="37" t="s">
        <v>67</v>
      </c>
      <c r="B8" s="28">
        <v>192</v>
      </c>
      <c r="C8" s="27" t="s">
        <v>57</v>
      </c>
      <c r="D8" s="27">
        <v>12</v>
      </c>
      <c r="E8" s="27" t="s">
        <v>57</v>
      </c>
      <c r="F8" s="27">
        <v>2</v>
      </c>
      <c r="G8" s="27" t="s">
        <v>57</v>
      </c>
      <c r="H8" s="29">
        <v>1</v>
      </c>
      <c r="I8" s="27"/>
      <c r="J8" s="28">
        <v>255</v>
      </c>
      <c r="K8" s="27" t="s">
        <v>57</v>
      </c>
      <c r="L8" s="27">
        <v>255</v>
      </c>
      <c r="M8" s="27" t="s">
        <v>57</v>
      </c>
      <c r="N8" s="27">
        <v>255</v>
      </c>
      <c r="O8" s="27" t="s">
        <v>57</v>
      </c>
      <c r="P8" s="29">
        <v>0</v>
      </c>
      <c r="Q8" s="27"/>
      <c r="R8" s="28">
        <f>_xlfn.BITAND(B8,J8)</f>
        <v>192</v>
      </c>
      <c r="S8" s="27">
        <f>_xlfn.BITAND(D8,L8)</f>
        <v>12</v>
      </c>
      <c r="T8" s="27">
        <f>_xlfn.BITAND(F8,N8)</f>
        <v>2</v>
      </c>
      <c r="U8" s="29">
        <f>_xlfn.BITAND(H8,P8)</f>
        <v>0</v>
      </c>
      <c r="W8" s="55" t="str">
        <f>AB18</f>
        <v>Ja</v>
      </c>
    </row>
    <row r="9" spans="1:23" ht="15" thickBot="1" x14ac:dyDescent="0.4">
      <c r="A9" s="38" t="s">
        <v>68</v>
      </c>
      <c r="B9" s="31">
        <v>192</v>
      </c>
      <c r="C9" s="30" t="s">
        <v>57</v>
      </c>
      <c r="D9" s="30">
        <v>168</v>
      </c>
      <c r="E9" s="30" t="s">
        <v>57</v>
      </c>
      <c r="F9" s="30">
        <v>122</v>
      </c>
      <c r="G9" s="30" t="s">
        <v>57</v>
      </c>
      <c r="H9" s="32">
        <v>1</v>
      </c>
      <c r="I9" s="30"/>
      <c r="J9" s="31">
        <v>255</v>
      </c>
      <c r="K9" s="30" t="s">
        <v>57</v>
      </c>
      <c r="L9" s="30">
        <v>255</v>
      </c>
      <c r="M9" s="30" t="s">
        <v>57</v>
      </c>
      <c r="N9" s="30">
        <v>0</v>
      </c>
      <c r="O9" s="30" t="s">
        <v>57</v>
      </c>
      <c r="P9" s="32">
        <v>0</v>
      </c>
      <c r="Q9" s="30"/>
      <c r="R9" s="31">
        <f>_xlfn.BITAND(B9,J9)</f>
        <v>192</v>
      </c>
      <c r="S9" s="30">
        <f>_xlfn.BITAND(D9,L9)</f>
        <v>168</v>
      </c>
      <c r="T9" s="30">
        <f>_xlfn.BITAND(F9,N9)</f>
        <v>0</v>
      </c>
      <c r="U9" s="32">
        <f>_xlfn.BITAND(H9,P9)</f>
        <v>0</v>
      </c>
      <c r="W9" s="56" t="str">
        <f>AB19</f>
        <v>Nein</v>
      </c>
    </row>
    <row r="10" spans="1:23" ht="15.5" thickTop="1" thickBot="1" x14ac:dyDescent="0.4">
      <c r="A10" s="39" t="s">
        <v>69</v>
      </c>
      <c r="B10" s="66" t="s">
        <v>70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8"/>
      <c r="W10" s="57" t="str">
        <f>AE20</f>
        <v>Nein</v>
      </c>
    </row>
    <row r="11" spans="1:23" ht="15" thickTop="1" x14ac:dyDescent="0.35">
      <c r="B11" s="22"/>
      <c r="H11" s="23"/>
      <c r="J11" s="22"/>
      <c r="P11" s="23"/>
      <c r="R11" s="22"/>
      <c r="U11" s="23"/>
      <c r="W11" s="33"/>
    </row>
    <row r="12" spans="1:23" ht="15" thickBot="1" x14ac:dyDescent="0.4">
      <c r="B12" s="24"/>
      <c r="C12" s="25"/>
      <c r="D12" s="25"/>
      <c r="E12" s="25"/>
      <c r="F12" s="25"/>
      <c r="G12" s="25"/>
      <c r="H12" s="26"/>
      <c r="J12" s="24"/>
      <c r="K12" s="25"/>
      <c r="L12" s="25"/>
      <c r="M12" s="25"/>
      <c r="N12" s="25"/>
      <c r="O12" s="25"/>
      <c r="P12" s="26"/>
      <c r="R12" s="24"/>
      <c r="S12" s="25"/>
      <c r="T12" s="25"/>
      <c r="U12" s="26"/>
      <c r="W12" s="34"/>
    </row>
    <row r="14" spans="1:23" ht="18.5" x14ac:dyDescent="0.45">
      <c r="A14" s="1" t="s">
        <v>71</v>
      </c>
    </row>
    <row r="15" spans="1:23" ht="14.5" customHeight="1" x14ac:dyDescent="0.35">
      <c r="A15" t="s">
        <v>90</v>
      </c>
      <c r="B15" s="21"/>
      <c r="C15" s="21"/>
      <c r="D15" s="21"/>
      <c r="E15" s="21"/>
      <c r="F15" s="21"/>
    </row>
    <row r="16" spans="1:23" ht="14.5" customHeight="1" thickBot="1" x14ac:dyDescent="0.4">
      <c r="B16" s="21"/>
      <c r="C16" s="21"/>
      <c r="D16" s="21"/>
      <c r="E16" s="21"/>
      <c r="F16" s="21"/>
    </row>
    <row r="17" spans="1:31" ht="15" thickBot="1" x14ac:dyDescent="0.4">
      <c r="B17" s="60" t="s">
        <v>85</v>
      </c>
      <c r="C17" s="61"/>
      <c r="D17" s="61"/>
      <c r="E17" s="61"/>
      <c r="F17" s="61"/>
      <c r="G17" s="61"/>
      <c r="H17" s="62"/>
      <c r="J17" s="60" t="s">
        <v>72</v>
      </c>
      <c r="K17" s="61"/>
      <c r="L17" s="61"/>
      <c r="M17" s="61"/>
      <c r="N17" s="61"/>
      <c r="O17" s="61"/>
      <c r="P17" s="62"/>
      <c r="R17" s="60" t="s">
        <v>73</v>
      </c>
      <c r="S17" s="61"/>
      <c r="T17" s="61"/>
      <c r="U17" s="62"/>
      <c r="W17" s="60" t="s">
        <v>86</v>
      </c>
      <c r="X17" s="61"/>
      <c r="Y17" s="61"/>
      <c r="Z17" s="61"/>
      <c r="AA17" s="52" t="s">
        <v>66</v>
      </c>
      <c r="AB17" s="53" t="s">
        <v>87</v>
      </c>
      <c r="AD17" s="54" t="s">
        <v>88</v>
      </c>
      <c r="AE17" s="54" t="s">
        <v>89</v>
      </c>
    </row>
    <row r="18" spans="1:31" x14ac:dyDescent="0.35">
      <c r="A18" t="s">
        <v>74</v>
      </c>
      <c r="B18">
        <v>192</v>
      </c>
      <c r="C18" t="s">
        <v>57</v>
      </c>
      <c r="D18">
        <v>12</v>
      </c>
      <c r="E18" t="s">
        <v>57</v>
      </c>
      <c r="F18">
        <v>2</v>
      </c>
      <c r="G18" t="s">
        <v>57</v>
      </c>
      <c r="H18">
        <v>12</v>
      </c>
      <c r="J18" s="27">
        <f t="shared" ref="J18:P19" si="0">J8</f>
        <v>255</v>
      </c>
      <c r="K18" s="27" t="str">
        <f t="shared" si="0"/>
        <v>.</v>
      </c>
      <c r="L18" s="27">
        <f t="shared" si="0"/>
        <v>255</v>
      </c>
      <c r="M18" s="27" t="str">
        <f t="shared" si="0"/>
        <v>.</v>
      </c>
      <c r="N18" s="27">
        <f t="shared" si="0"/>
        <v>255</v>
      </c>
      <c r="O18" s="27" t="str">
        <f t="shared" si="0"/>
        <v>.</v>
      </c>
      <c r="P18" s="27">
        <f t="shared" si="0"/>
        <v>0</v>
      </c>
      <c r="R18" s="27">
        <f>_xlfn.BITAND(B18,J18)</f>
        <v>192</v>
      </c>
      <c r="S18" s="27">
        <f>_xlfn.BITAND(L18,D18)</f>
        <v>12</v>
      </c>
      <c r="T18" s="27">
        <f>_xlfn.BITAND(N18,F18)</f>
        <v>2</v>
      </c>
      <c r="U18" s="27">
        <f>_xlfn.BITAND(H18,P18)</f>
        <v>0</v>
      </c>
      <c r="W18" s="58">
        <f t="shared" ref="W18:Z19" si="1">IF(R8=R18,1,0)</f>
        <v>1</v>
      </c>
      <c r="X18" s="58">
        <f t="shared" si="1"/>
        <v>1</v>
      </c>
      <c r="Y18" s="58">
        <f t="shared" si="1"/>
        <v>1</v>
      </c>
      <c r="Z18" s="58">
        <f t="shared" si="1"/>
        <v>1</v>
      </c>
      <c r="AA18" s="58">
        <f>SUM(W18:Z18)</f>
        <v>4</v>
      </c>
      <c r="AB18" s="58" t="str">
        <f>IF(AA18=4,"Ja","Nein")</f>
        <v>Ja</v>
      </c>
      <c r="AD18" s="20"/>
      <c r="AE18" s="20"/>
    </row>
    <row r="19" spans="1:31" x14ac:dyDescent="0.35">
      <c r="J19" s="30">
        <f t="shared" si="0"/>
        <v>255</v>
      </c>
      <c r="K19" s="30" t="str">
        <f t="shared" si="0"/>
        <v>.</v>
      </c>
      <c r="L19" s="30">
        <f t="shared" si="0"/>
        <v>255</v>
      </c>
      <c r="M19" s="30" t="str">
        <f t="shared" si="0"/>
        <v>.</v>
      </c>
      <c r="N19" s="30">
        <f t="shared" si="0"/>
        <v>0</v>
      </c>
      <c r="O19" s="30" t="str">
        <f t="shared" si="0"/>
        <v>.</v>
      </c>
      <c r="P19" s="30">
        <f t="shared" si="0"/>
        <v>0</v>
      </c>
      <c r="R19" s="30">
        <f>_xlfn.BITAND(J19,B18)</f>
        <v>192</v>
      </c>
      <c r="S19" s="30">
        <f>_xlfn.BITAND(D18,L19)</f>
        <v>12</v>
      </c>
      <c r="T19" s="30">
        <f>_xlfn.BITAND(F18,N19)</f>
        <v>0</v>
      </c>
      <c r="U19" s="30">
        <f>_xlfn.BITAND(H18,P19)</f>
        <v>0</v>
      </c>
      <c r="W19" s="59">
        <f t="shared" si="1"/>
        <v>1</v>
      </c>
      <c r="X19" s="59">
        <f t="shared" si="1"/>
        <v>0</v>
      </c>
      <c r="Y19" s="59">
        <f t="shared" si="1"/>
        <v>1</v>
      </c>
      <c r="Z19" s="59">
        <f t="shared" si="1"/>
        <v>1</v>
      </c>
      <c r="AA19" s="59">
        <f>SUM(W19:Z19)</f>
        <v>3</v>
      </c>
      <c r="AB19" s="59" t="str">
        <f>IF(AA19=4,"Ja","Nein")</f>
        <v>Nein</v>
      </c>
      <c r="AD19" s="20"/>
      <c r="AE19" s="20"/>
    </row>
    <row r="20" spans="1:31" x14ac:dyDescent="0.35">
      <c r="W20" s="20"/>
      <c r="X20" s="20"/>
      <c r="Y20" s="20"/>
      <c r="Z20" s="20"/>
      <c r="AA20" s="20"/>
      <c r="AB20" s="20"/>
      <c r="AD20" s="51">
        <f>COUNTIF(AA18:AA19,"=4")</f>
        <v>1</v>
      </c>
      <c r="AE20" s="51" t="str">
        <f>IF(AD20=0,"Ja","Nein")</f>
        <v>Nein</v>
      </c>
    </row>
    <row r="21" spans="1:31" ht="14.5" customHeight="1" x14ac:dyDescent="0.35"/>
    <row r="30" spans="1:31" ht="17" customHeight="1" x14ac:dyDescent="0.35"/>
  </sheetData>
  <mergeCells count="8">
    <mergeCell ref="W17:Z17"/>
    <mergeCell ref="J17:P17"/>
    <mergeCell ref="R17:U17"/>
    <mergeCell ref="B7:H7"/>
    <mergeCell ref="J7:P7"/>
    <mergeCell ref="R7:U7"/>
    <mergeCell ref="B10:U10"/>
    <mergeCell ref="B17:H17"/>
  </mergeCells>
  <phoneticPr fontId="8" type="noConversion"/>
  <conditionalFormatting sqref="W8:W10">
    <cfRule type="cellIs" dxfId="6" priority="1" operator="equal">
      <formula>"Nein"</formula>
    </cfRule>
    <cfRule type="cellIs" dxfId="5" priority="2" operator="equal">
      <formula>"Ja"</formula>
    </cfRule>
  </conditionalFormatting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F78BA-236A-4F95-88B7-CB506EE50665}">
  <dimension ref="A2:W33"/>
  <sheetViews>
    <sheetView zoomScale="139" zoomScaleNormal="175" workbookViewId="0">
      <selection activeCell="F4" sqref="F4"/>
    </sheetView>
  </sheetViews>
  <sheetFormatPr baseColWidth="10" defaultColWidth="8.7265625" defaultRowHeight="14.5" x14ac:dyDescent="0.35"/>
  <cols>
    <col min="1" max="1" width="42.90625" customWidth="1"/>
    <col min="2" max="2" width="4.54296875" style="20" bestFit="1" customWidth="1"/>
    <col min="3" max="3" width="1.7265625" style="20" customWidth="1"/>
    <col min="4" max="4" width="4.54296875" style="20" bestFit="1" customWidth="1"/>
    <col min="5" max="5" width="1.81640625" style="20" customWidth="1"/>
    <col min="6" max="6" width="4.54296875" style="20" bestFit="1" customWidth="1"/>
    <col min="7" max="7" width="1.453125" style="20" customWidth="1"/>
    <col min="8" max="8" width="4.54296875" style="20" bestFit="1" customWidth="1"/>
    <col min="10" max="10" width="9.54296875" bestFit="1" customWidth="1"/>
    <col min="11" max="11" width="10.453125" style="20" bestFit="1" customWidth="1"/>
    <col min="12" max="12" width="1.453125" style="20" customWidth="1"/>
    <col min="13" max="13" width="10.453125" style="20" bestFit="1" customWidth="1"/>
    <col min="14" max="14" width="1.453125" style="20" customWidth="1"/>
    <col min="15" max="15" width="10.453125" style="20" bestFit="1" customWidth="1"/>
    <col min="16" max="16" width="1.453125" style="20" customWidth="1"/>
    <col min="17" max="17" width="10.453125" style="20" bestFit="1" customWidth="1"/>
    <col min="20" max="20" width="7.1796875" customWidth="1"/>
    <col min="21" max="21" width="10.54296875" customWidth="1"/>
    <col min="22" max="22" width="10.26953125" customWidth="1"/>
  </cols>
  <sheetData>
    <row r="2" spans="1:23" ht="15" x14ac:dyDescent="0.4">
      <c r="A2" s="11" t="s">
        <v>82</v>
      </c>
      <c r="B2" s="43">
        <v>1</v>
      </c>
      <c r="C2" s="43"/>
      <c r="D2" s="43">
        <v>2</v>
      </c>
      <c r="E2" s="43"/>
      <c r="F2" s="43">
        <v>3</v>
      </c>
      <c r="G2" s="43"/>
      <c r="H2" s="43">
        <v>4</v>
      </c>
      <c r="I2" s="20"/>
      <c r="J2" s="20"/>
      <c r="K2" s="43">
        <v>1</v>
      </c>
      <c r="L2" s="43"/>
      <c r="M2" s="43">
        <v>2</v>
      </c>
      <c r="N2" s="43"/>
      <c r="O2" s="43">
        <v>3</v>
      </c>
      <c r="P2" s="43"/>
      <c r="Q2" s="43">
        <v>4</v>
      </c>
      <c r="S2" s="14"/>
      <c r="T2" s="11"/>
    </row>
    <row r="3" spans="1:23" ht="15" x14ac:dyDescent="0.4">
      <c r="A3" s="13" t="s">
        <v>58</v>
      </c>
      <c r="B3" s="44">
        <v>192</v>
      </c>
      <c r="C3" s="44" t="s">
        <v>57</v>
      </c>
      <c r="D3" s="44">
        <v>168</v>
      </c>
      <c r="E3" s="44" t="s">
        <v>57</v>
      </c>
      <c r="F3" s="44">
        <v>1</v>
      </c>
      <c r="G3" s="44" t="s">
        <v>57</v>
      </c>
      <c r="H3" s="44">
        <v>51</v>
      </c>
      <c r="I3" s="13"/>
      <c r="J3" s="13" t="s">
        <v>39</v>
      </c>
      <c r="K3" s="44" t="str">
        <f>DEC2BIN(B3,8)</f>
        <v>11000000</v>
      </c>
      <c r="L3" s="44" t="s">
        <v>57</v>
      </c>
      <c r="M3" s="44" t="str">
        <f>DEC2BIN(D3,8)</f>
        <v>10101000</v>
      </c>
      <c r="N3" s="44" t="s">
        <v>57</v>
      </c>
      <c r="O3" s="44" t="str">
        <f>DEC2BIN(F3,8)</f>
        <v>00000001</v>
      </c>
      <c r="P3" s="44" t="s">
        <v>57</v>
      </c>
      <c r="Q3" s="44" t="str">
        <f>DEC2BIN(H3,8)</f>
        <v>00110011</v>
      </c>
    </row>
    <row r="4" spans="1:23" ht="15" x14ac:dyDescent="0.4">
      <c r="A4" s="13" t="s">
        <v>59</v>
      </c>
      <c r="B4" s="44">
        <v>255</v>
      </c>
      <c r="C4" s="44" t="s">
        <v>57</v>
      </c>
      <c r="D4" s="44">
        <v>255</v>
      </c>
      <c r="E4" s="44" t="s">
        <v>57</v>
      </c>
      <c r="F4" s="44">
        <v>255</v>
      </c>
      <c r="G4" s="44" t="s">
        <v>57</v>
      </c>
      <c r="H4" s="44">
        <v>0</v>
      </c>
      <c r="I4" s="13"/>
      <c r="J4" s="13" t="s">
        <v>39</v>
      </c>
      <c r="K4" s="44" t="str">
        <f>DEC2BIN(B4,8)</f>
        <v>11111111</v>
      </c>
      <c r="L4" s="44" t="s">
        <v>57</v>
      </c>
      <c r="M4" s="44" t="str">
        <f>DEC2BIN(D4,8)</f>
        <v>11111111</v>
      </c>
      <c r="N4" s="44" t="s">
        <v>57</v>
      </c>
      <c r="O4" s="44" t="str">
        <f>DEC2BIN(F4,8)</f>
        <v>11111111</v>
      </c>
      <c r="P4" s="44" t="s">
        <v>57</v>
      </c>
      <c r="Q4" s="44" t="str">
        <f>DEC2BIN(H4,8)</f>
        <v>00000000</v>
      </c>
    </row>
    <row r="5" spans="1:23" ht="15" x14ac:dyDescent="0.4">
      <c r="A5" s="11"/>
      <c r="B5" s="43"/>
      <c r="C5" s="43"/>
      <c r="D5" s="43"/>
      <c r="E5" s="43"/>
      <c r="F5" s="43"/>
      <c r="G5" s="43"/>
      <c r="H5" s="43"/>
      <c r="I5" s="11"/>
      <c r="J5" s="11" t="s">
        <v>84</v>
      </c>
      <c r="K5" s="43"/>
      <c r="L5" s="43"/>
      <c r="M5" s="43"/>
      <c r="N5" s="43"/>
      <c r="O5" s="43"/>
      <c r="P5" s="43"/>
      <c r="Q5" s="43"/>
    </row>
    <row r="6" spans="1:23" s="11" customFormat="1" ht="18.5" x14ac:dyDescent="0.45">
      <c r="A6" s="41" t="s">
        <v>75</v>
      </c>
      <c r="B6" s="20"/>
      <c r="C6" s="20"/>
      <c r="D6" s="20"/>
      <c r="E6" s="20"/>
      <c r="F6" s="20"/>
      <c r="G6" s="20"/>
      <c r="H6" s="20"/>
      <c r="I6"/>
      <c r="J6"/>
      <c r="K6" s="43"/>
      <c r="L6" s="43"/>
      <c r="M6" s="43"/>
      <c r="N6" s="43"/>
      <c r="O6" s="43"/>
      <c r="P6" s="43"/>
      <c r="Q6" s="43"/>
      <c r="S6" s="16"/>
    </row>
    <row r="7" spans="1:23" s="11" customFormat="1" ht="15" x14ac:dyDescent="0.4">
      <c r="A7" s="12" t="s">
        <v>76</v>
      </c>
      <c r="B7" s="47">
        <f>_xlfn.BITAND($B$3,$B$4)</f>
        <v>192</v>
      </c>
      <c r="C7" s="47" t="s">
        <v>57</v>
      </c>
      <c r="D7" s="47">
        <f>_xlfn.BITAND($D$3,$D$4)</f>
        <v>168</v>
      </c>
      <c r="E7" s="47" t="s">
        <v>57</v>
      </c>
      <c r="F7" s="47">
        <f>_xlfn.BITAND($F$3,$F$4)</f>
        <v>1</v>
      </c>
      <c r="G7" s="47" t="s">
        <v>57</v>
      </c>
      <c r="H7" s="47">
        <f>_xlfn.BITAND($H$3,$H$4)</f>
        <v>0</v>
      </c>
      <c r="I7" s="12"/>
      <c r="J7" s="12" t="s">
        <v>39</v>
      </c>
      <c r="K7" s="47" t="str">
        <f>DEC2BIN(B7,8)</f>
        <v>11000000</v>
      </c>
      <c r="L7" s="47" t="s">
        <v>57</v>
      </c>
      <c r="M7" s="47" t="str">
        <f t="shared" ref="M7:Q7" si="0">DEC2BIN(D7,8)</f>
        <v>10101000</v>
      </c>
      <c r="N7" s="47" t="s">
        <v>57</v>
      </c>
      <c r="O7" s="47" t="str">
        <f t="shared" si="0"/>
        <v>00000001</v>
      </c>
      <c r="P7" s="47" t="s">
        <v>57</v>
      </c>
      <c r="Q7" s="47" t="str">
        <f t="shared" si="0"/>
        <v>00000000</v>
      </c>
    </row>
    <row r="8" spans="1:23" s="11" customFormat="1" ht="15" x14ac:dyDescent="0.4">
      <c r="A8" s="15" t="s">
        <v>79</v>
      </c>
      <c r="B8" s="46">
        <f>_xlfn.BITAND($B$3,$B$4)</f>
        <v>192</v>
      </c>
      <c r="C8" s="46" t="s">
        <v>57</v>
      </c>
      <c r="D8" s="46">
        <f>_xlfn.BITAND($D$3,$D$4)</f>
        <v>168</v>
      </c>
      <c r="E8" s="46" t="s">
        <v>57</v>
      </c>
      <c r="F8" s="46">
        <f>_xlfn.BITAND($F$3,$F$4)</f>
        <v>1</v>
      </c>
      <c r="G8" s="46" t="s">
        <v>57</v>
      </c>
      <c r="H8" s="46">
        <f>_xlfn.BITAND($H$3,$H$4)+1</f>
        <v>1</v>
      </c>
      <c r="I8" s="42"/>
      <c r="J8" s="15" t="s">
        <v>39</v>
      </c>
      <c r="K8" s="46" t="str">
        <f>DEC2BIN(B8,8)</f>
        <v>11000000</v>
      </c>
      <c r="L8" s="46" t="s">
        <v>57</v>
      </c>
      <c r="M8" s="46" t="str">
        <f>DEC2BIN(D8,8)</f>
        <v>10101000</v>
      </c>
      <c r="N8" s="46" t="s">
        <v>57</v>
      </c>
      <c r="O8" s="46" t="str">
        <f>DEC2BIN(F8,8)</f>
        <v>00000001</v>
      </c>
      <c r="P8" s="46" t="s">
        <v>57</v>
      </c>
      <c r="Q8" s="46" t="str">
        <f>DEC2BIN(H8,8)</f>
        <v>00000001</v>
      </c>
      <c r="S8" s="16"/>
    </row>
    <row r="9" spans="1:23" ht="15" x14ac:dyDescent="0.4">
      <c r="A9" s="15" t="s">
        <v>81</v>
      </c>
      <c r="B9" s="46">
        <f>_xlfn.BITAND($B$3,$B$4)</f>
        <v>192</v>
      </c>
      <c r="C9" s="46" t="s">
        <v>57</v>
      </c>
      <c r="D9" s="46">
        <f>_xlfn.BITAND($D$3,$D$4)</f>
        <v>168</v>
      </c>
      <c r="E9" s="46" t="s">
        <v>57</v>
      </c>
      <c r="F9" s="46">
        <f>_xlfn.BITAND($F$3,$F$4)</f>
        <v>1</v>
      </c>
      <c r="G9" s="46" t="s">
        <v>57</v>
      </c>
      <c r="H9" s="46">
        <f>_xlfn.BITAND($H$3,$H$4)+2</f>
        <v>2</v>
      </c>
      <c r="I9" s="42"/>
      <c r="J9" s="15" t="s">
        <v>39</v>
      </c>
      <c r="K9" s="46" t="str">
        <f>DEC2BIN(B9,8)</f>
        <v>11000000</v>
      </c>
      <c r="L9" s="46" t="s">
        <v>57</v>
      </c>
      <c r="M9" s="46" t="str">
        <f>DEC2BIN(D9,8)</f>
        <v>10101000</v>
      </c>
      <c r="N9" s="46" t="s">
        <v>57</v>
      </c>
      <c r="O9" s="46" t="str">
        <f>DEC2BIN(F9,8)</f>
        <v>00000001</v>
      </c>
      <c r="P9" s="46" t="s">
        <v>57</v>
      </c>
      <c r="Q9" s="46" t="str">
        <f>DEC2BIN(H9,8)</f>
        <v>00000010</v>
      </c>
      <c r="S9" s="11"/>
      <c r="T9" s="11"/>
      <c r="V9" s="11"/>
      <c r="W9" s="11"/>
    </row>
    <row r="10" spans="1:23" s="11" customFormat="1" ht="15" x14ac:dyDescent="0.4">
      <c r="A10" s="42"/>
      <c r="B10" s="48"/>
      <c r="C10" s="48"/>
      <c r="D10" s="48"/>
      <c r="E10" s="48"/>
      <c r="F10" s="48"/>
      <c r="G10" s="48"/>
      <c r="H10" s="48"/>
      <c r="I10" s="42"/>
      <c r="J10" s="42"/>
      <c r="K10" s="48"/>
      <c r="L10" s="48"/>
      <c r="M10" s="48"/>
      <c r="N10" s="48"/>
      <c r="O10" s="48"/>
      <c r="P10" s="48"/>
      <c r="Q10" s="48"/>
    </row>
    <row r="11" spans="1:23" ht="15" x14ac:dyDescent="0.4">
      <c r="A11" s="42" t="s">
        <v>78</v>
      </c>
      <c r="B11" s="48"/>
      <c r="C11" s="48"/>
      <c r="D11" s="48"/>
      <c r="E11" s="48"/>
      <c r="F11" s="48"/>
      <c r="G11" s="48"/>
      <c r="H11" s="48"/>
      <c r="I11" s="42"/>
      <c r="J11" s="42"/>
      <c r="K11" s="48"/>
      <c r="L11" s="48"/>
      <c r="M11" s="48"/>
      <c r="N11" s="48"/>
      <c r="O11" s="48"/>
      <c r="P11" s="48"/>
      <c r="Q11" s="48"/>
      <c r="S11" s="11"/>
      <c r="T11" s="11"/>
      <c r="V11" s="11"/>
      <c r="W11" s="11"/>
    </row>
    <row r="12" spans="1:23" s="11" customFormat="1" ht="15" x14ac:dyDescent="0.4">
      <c r="A12" s="42"/>
      <c r="B12" s="48"/>
      <c r="C12" s="48"/>
      <c r="D12" s="48"/>
      <c r="E12" s="48"/>
      <c r="F12" s="48"/>
      <c r="G12" s="48"/>
      <c r="H12" s="48"/>
      <c r="I12" s="42"/>
      <c r="J12" s="42"/>
      <c r="K12" s="48"/>
      <c r="L12" s="48"/>
      <c r="M12" s="48"/>
      <c r="N12" s="48"/>
      <c r="O12" s="48"/>
      <c r="P12" s="48"/>
      <c r="Q12" s="48"/>
    </row>
    <row r="13" spans="1:23" s="11" customFormat="1" ht="15" x14ac:dyDescent="0.4">
      <c r="A13" s="15" t="s">
        <v>77</v>
      </c>
      <c r="B13" s="46">
        <f>_xlfn.BITAND($B$3,$B$4)+(255-$B$4)</f>
        <v>192</v>
      </c>
      <c r="C13" s="46" t="s">
        <v>57</v>
      </c>
      <c r="D13" s="46">
        <f>_xlfn.BITAND($D$3,$D$4)+(255-$D$4)</f>
        <v>168</v>
      </c>
      <c r="E13" s="46" t="s">
        <v>57</v>
      </c>
      <c r="F13" s="46">
        <f>_xlfn.BITAND($F$3,$F$4)+(255-$F$4)</f>
        <v>1</v>
      </c>
      <c r="G13" s="46" t="s">
        <v>57</v>
      </c>
      <c r="H13" s="46">
        <f>_xlfn.BITAND($H$3,$H$4)+(255-$H$4)-2</f>
        <v>253</v>
      </c>
      <c r="I13" s="42"/>
      <c r="J13" s="15" t="s">
        <v>39</v>
      </c>
      <c r="K13" s="46" t="str">
        <f>DEC2BIN(B13,8)</f>
        <v>11000000</v>
      </c>
      <c r="L13" s="46" t="s">
        <v>57</v>
      </c>
      <c r="M13" s="46" t="str">
        <f>DEC2BIN(D13,8)</f>
        <v>10101000</v>
      </c>
      <c r="N13" s="46" t="s">
        <v>57</v>
      </c>
      <c r="O13" s="46" t="str">
        <f>DEC2BIN(F13,8)</f>
        <v>00000001</v>
      </c>
      <c r="P13" s="46" t="s">
        <v>57</v>
      </c>
      <c r="Q13" s="46" t="str">
        <f>DEC2BIN(H13,8)</f>
        <v>11111101</v>
      </c>
    </row>
    <row r="14" spans="1:23" s="11" customFormat="1" ht="15" x14ac:dyDescent="0.4">
      <c r="A14" s="15" t="s">
        <v>77</v>
      </c>
      <c r="B14" s="46">
        <f>_xlfn.BITAND($B$3,$B$4)+(255-$B$4)</f>
        <v>192</v>
      </c>
      <c r="C14" s="46" t="s">
        <v>57</v>
      </c>
      <c r="D14" s="46">
        <f>_xlfn.BITAND($D$3,$D$4)+(255-$D$4)</f>
        <v>168</v>
      </c>
      <c r="E14" s="46" t="s">
        <v>57</v>
      </c>
      <c r="F14" s="46">
        <f>_xlfn.BITAND($F$3,$F$4)+(255-$F$4)</f>
        <v>1</v>
      </c>
      <c r="G14" s="46" t="s">
        <v>57</v>
      </c>
      <c r="H14" s="46">
        <f>_xlfn.BITAND($H$3,$H$4)+(255-$H$4)-1</f>
        <v>254</v>
      </c>
      <c r="I14" s="42"/>
      <c r="J14" s="15" t="s">
        <v>39</v>
      </c>
      <c r="K14" s="46" t="str">
        <f>DEC2BIN(B14,8)</f>
        <v>11000000</v>
      </c>
      <c r="L14" s="46" t="s">
        <v>57</v>
      </c>
      <c r="M14" s="46" t="str">
        <f>DEC2BIN(D14,8)</f>
        <v>10101000</v>
      </c>
      <c r="N14" s="46" t="s">
        <v>57</v>
      </c>
      <c r="O14" s="46" t="str">
        <f>DEC2BIN(F14,8)</f>
        <v>00000001</v>
      </c>
      <c r="P14" s="46" t="s">
        <v>57</v>
      </c>
      <c r="Q14" s="46" t="str">
        <f>DEC2BIN(H14,8)</f>
        <v>11111110</v>
      </c>
    </row>
    <row r="15" spans="1:23" ht="15" x14ac:dyDescent="0.4">
      <c r="A15" s="12" t="s">
        <v>80</v>
      </c>
      <c r="B15" s="47">
        <f>_xlfn.BITAND($B$3,$B$4)+(255-$B$4)</f>
        <v>192</v>
      </c>
      <c r="C15" s="47" t="s">
        <v>57</v>
      </c>
      <c r="D15" s="47">
        <f>_xlfn.BITAND($D$3,$D$4)+(255-$D$4)</f>
        <v>168</v>
      </c>
      <c r="E15" s="47" t="s">
        <v>57</v>
      </c>
      <c r="F15" s="47">
        <f>_xlfn.BITAND($F$3,$F$4)+(255-$F$4)</f>
        <v>1</v>
      </c>
      <c r="G15" s="47" t="s">
        <v>57</v>
      </c>
      <c r="H15" s="47">
        <f>_xlfn.BITAND($H$3,$H$4)+(255-$H$4)</f>
        <v>255</v>
      </c>
      <c r="I15" s="4"/>
      <c r="J15" s="12" t="s">
        <v>39</v>
      </c>
      <c r="K15" s="47" t="str">
        <f>DEC2BIN(B15,8)</f>
        <v>11000000</v>
      </c>
      <c r="L15" s="47" t="s">
        <v>57</v>
      </c>
      <c r="M15" s="47" t="str">
        <f>DEC2BIN(D15,8)</f>
        <v>10101000</v>
      </c>
      <c r="N15" s="47" t="s">
        <v>57</v>
      </c>
      <c r="O15" s="47" t="str">
        <f>DEC2BIN(F15,8)</f>
        <v>00000001</v>
      </c>
      <c r="P15" s="47" t="s">
        <v>57</v>
      </c>
      <c r="Q15" s="47" t="str">
        <f>DEC2BIN(H15,8)</f>
        <v>11111111</v>
      </c>
      <c r="S15" s="11"/>
      <c r="T15" s="11"/>
      <c r="V15" s="11"/>
      <c r="W15" s="11"/>
    </row>
    <row r="17" spans="1:23" ht="15" x14ac:dyDescent="0.4">
      <c r="A17" s="11"/>
      <c r="B17" s="43"/>
      <c r="C17" s="43"/>
      <c r="D17" s="43"/>
      <c r="E17" s="43"/>
      <c r="F17" s="43"/>
      <c r="G17" s="43"/>
      <c r="H17" s="43"/>
    </row>
    <row r="18" spans="1:23" ht="15" x14ac:dyDescent="0.4">
      <c r="A18" s="11" t="str">
        <f>A2</f>
        <v>Byte</v>
      </c>
      <c r="B18" s="43">
        <f t="shared" ref="B18:Q20" si="1">B2</f>
        <v>1</v>
      </c>
      <c r="C18" s="43">
        <f t="shared" si="1"/>
        <v>0</v>
      </c>
      <c r="D18" s="43">
        <f t="shared" si="1"/>
        <v>2</v>
      </c>
      <c r="E18" s="43">
        <f t="shared" si="1"/>
        <v>0</v>
      </c>
      <c r="F18" s="43">
        <f t="shared" si="1"/>
        <v>3</v>
      </c>
      <c r="G18" s="43">
        <f t="shared" si="1"/>
        <v>0</v>
      </c>
      <c r="H18" s="43">
        <f t="shared" si="1"/>
        <v>4</v>
      </c>
      <c r="I18" s="20"/>
      <c r="J18" s="20"/>
      <c r="K18" s="43">
        <f t="shared" si="1"/>
        <v>1</v>
      </c>
      <c r="L18" s="43">
        <f t="shared" si="1"/>
        <v>0</v>
      </c>
      <c r="M18" s="43">
        <f t="shared" si="1"/>
        <v>2</v>
      </c>
      <c r="N18" s="43">
        <f t="shared" si="1"/>
        <v>0</v>
      </c>
      <c r="O18" s="43">
        <f t="shared" si="1"/>
        <v>3</v>
      </c>
      <c r="P18" s="43">
        <f t="shared" si="1"/>
        <v>0</v>
      </c>
      <c r="Q18" s="43">
        <f t="shared" si="1"/>
        <v>4</v>
      </c>
    </row>
    <row r="19" spans="1:23" ht="15" x14ac:dyDescent="0.4">
      <c r="A19" s="13" t="str">
        <f t="shared" ref="A19:P20" si="2">A3</f>
        <v>Meine IP</v>
      </c>
      <c r="B19" s="44">
        <f t="shared" si="2"/>
        <v>192</v>
      </c>
      <c r="C19" s="44" t="str">
        <f t="shared" si="2"/>
        <v>.</v>
      </c>
      <c r="D19" s="44">
        <f t="shared" si="2"/>
        <v>168</v>
      </c>
      <c r="E19" s="44" t="str">
        <f t="shared" si="2"/>
        <v>.</v>
      </c>
      <c r="F19" s="44">
        <f t="shared" si="2"/>
        <v>1</v>
      </c>
      <c r="G19" s="44" t="str">
        <f t="shared" si="2"/>
        <v>.</v>
      </c>
      <c r="H19" s="44">
        <f t="shared" si="2"/>
        <v>51</v>
      </c>
      <c r="I19" s="13"/>
      <c r="J19" s="13" t="str">
        <f t="shared" si="2"/>
        <v>Binär</v>
      </c>
      <c r="K19" s="44" t="str">
        <f t="shared" si="2"/>
        <v>11000000</v>
      </c>
      <c r="L19" s="44" t="str">
        <f t="shared" si="2"/>
        <v>.</v>
      </c>
      <c r="M19" s="44" t="str">
        <f t="shared" si="2"/>
        <v>10101000</v>
      </c>
      <c r="N19" s="44" t="str">
        <f t="shared" si="2"/>
        <v>.</v>
      </c>
      <c r="O19" s="44" t="str">
        <f t="shared" si="2"/>
        <v>00000001</v>
      </c>
      <c r="P19" s="44" t="str">
        <f t="shared" si="2"/>
        <v>.</v>
      </c>
      <c r="Q19" s="44" t="str">
        <f t="shared" si="1"/>
        <v>00110011</v>
      </c>
    </row>
    <row r="20" spans="1:23" ht="15" x14ac:dyDescent="0.4">
      <c r="A20" s="13" t="str">
        <f t="shared" si="2"/>
        <v>Subnet-Maske</v>
      </c>
      <c r="B20" s="44">
        <f t="shared" si="1"/>
        <v>255</v>
      </c>
      <c r="C20" s="44" t="str">
        <f t="shared" si="1"/>
        <v>.</v>
      </c>
      <c r="D20" s="44">
        <f t="shared" si="1"/>
        <v>255</v>
      </c>
      <c r="E20" s="44" t="str">
        <f t="shared" si="1"/>
        <v>.</v>
      </c>
      <c r="F20" s="44">
        <f t="shared" si="1"/>
        <v>255</v>
      </c>
      <c r="G20" s="44" t="str">
        <f t="shared" si="1"/>
        <v>.</v>
      </c>
      <c r="H20" s="44">
        <f t="shared" si="1"/>
        <v>0</v>
      </c>
      <c r="I20" s="13"/>
      <c r="J20" s="13" t="str">
        <f t="shared" si="1"/>
        <v>Binär</v>
      </c>
      <c r="K20" s="44" t="str">
        <f t="shared" si="1"/>
        <v>11111111</v>
      </c>
      <c r="L20" s="44" t="str">
        <f t="shared" si="1"/>
        <v>.</v>
      </c>
      <c r="M20" s="44" t="str">
        <f t="shared" si="1"/>
        <v>11111111</v>
      </c>
      <c r="N20" s="44" t="str">
        <f t="shared" si="1"/>
        <v>.</v>
      </c>
      <c r="O20" s="44" t="str">
        <f t="shared" si="1"/>
        <v>11111111</v>
      </c>
      <c r="P20" s="44" t="str">
        <f t="shared" si="1"/>
        <v>.</v>
      </c>
      <c r="Q20" s="44" t="str">
        <f t="shared" si="1"/>
        <v>00000000</v>
      </c>
    </row>
    <row r="23" spans="1:23" ht="15" x14ac:dyDescent="0.4">
      <c r="A23" s="11" t="s">
        <v>56</v>
      </c>
      <c r="B23" s="43">
        <v>192</v>
      </c>
      <c r="C23" s="43" t="s">
        <v>57</v>
      </c>
      <c r="D23" s="43">
        <v>168</v>
      </c>
      <c r="E23" s="43" t="s">
        <v>57</v>
      </c>
      <c r="F23" s="43">
        <v>7</v>
      </c>
      <c r="G23" s="43" t="s">
        <v>57</v>
      </c>
      <c r="H23" s="43">
        <v>13</v>
      </c>
      <c r="I23" s="11"/>
      <c r="J23" s="11" t="s">
        <v>39</v>
      </c>
      <c r="K23" s="43" t="str">
        <f t="shared" ref="K23:K26" si="3">DEC2BIN(B23,8)</f>
        <v>11000000</v>
      </c>
      <c r="L23" s="43" t="s">
        <v>57</v>
      </c>
      <c r="M23" s="43" t="str">
        <f t="shared" ref="M23:M26" si="4">DEC2BIN(D23,8)</f>
        <v>10101000</v>
      </c>
      <c r="N23" s="43" t="s">
        <v>57</v>
      </c>
      <c r="O23" s="43" t="str">
        <f t="shared" ref="O23:O26" si="5">DEC2BIN(F23,8)</f>
        <v>00000111</v>
      </c>
      <c r="P23" s="43" t="s">
        <v>57</v>
      </c>
      <c r="Q23" s="43" t="str">
        <f t="shared" ref="Q23:Q26" si="6">DEC2BIN(H23,8)</f>
        <v>00001101</v>
      </c>
      <c r="S23" s="11"/>
      <c r="T23" s="11"/>
      <c r="V23" s="11"/>
      <c r="W23" s="11"/>
    </row>
    <row r="24" spans="1:23" ht="15" x14ac:dyDescent="0.4">
      <c r="A24" s="49" t="s">
        <v>83</v>
      </c>
      <c r="B24" s="50">
        <f>_xlfn.BITAND(B23,B$4)</f>
        <v>192</v>
      </c>
      <c r="C24" s="50" t="s">
        <v>57</v>
      </c>
      <c r="D24" s="50">
        <f>_xlfn.BITAND(D23,D$4)</f>
        <v>168</v>
      </c>
      <c r="E24" s="50" t="s">
        <v>57</v>
      </c>
      <c r="F24" s="50">
        <f>_xlfn.BITAND(F23,F$4)</f>
        <v>7</v>
      </c>
      <c r="G24" s="50" t="s">
        <v>57</v>
      </c>
      <c r="H24" s="50">
        <f>_xlfn.BITAND(H23,H$4)</f>
        <v>0</v>
      </c>
      <c r="K24" s="43" t="str">
        <f t="shared" si="3"/>
        <v>11000000</v>
      </c>
      <c r="L24" s="43" t="s">
        <v>57</v>
      </c>
      <c r="M24" s="43" t="str">
        <f t="shared" si="4"/>
        <v>10101000</v>
      </c>
      <c r="N24" s="43" t="s">
        <v>57</v>
      </c>
      <c r="O24" s="43" t="str">
        <f t="shared" si="5"/>
        <v>00000111</v>
      </c>
      <c r="P24" s="43" t="s">
        <v>57</v>
      </c>
      <c r="Q24" s="43" t="str">
        <f t="shared" si="6"/>
        <v>00000000</v>
      </c>
    </row>
    <row r="25" spans="1:23" ht="15" x14ac:dyDescent="0.4">
      <c r="A25" s="11" t="s">
        <v>56</v>
      </c>
      <c r="B25" s="43">
        <v>192</v>
      </c>
      <c r="C25" s="43" t="s">
        <v>57</v>
      </c>
      <c r="D25" s="43">
        <v>168</v>
      </c>
      <c r="E25" s="43" t="s">
        <v>57</v>
      </c>
      <c r="F25" s="43">
        <v>6</v>
      </c>
      <c r="G25" s="43" t="s">
        <v>57</v>
      </c>
      <c r="H25" s="43">
        <v>41</v>
      </c>
      <c r="I25" s="11"/>
      <c r="J25" s="11" t="s">
        <v>39</v>
      </c>
      <c r="K25" s="43" t="str">
        <f t="shared" si="3"/>
        <v>11000000</v>
      </c>
      <c r="L25" s="43" t="s">
        <v>57</v>
      </c>
      <c r="M25" s="43" t="str">
        <f t="shared" si="4"/>
        <v>10101000</v>
      </c>
      <c r="N25" s="43" t="s">
        <v>57</v>
      </c>
      <c r="O25" s="43" t="str">
        <f t="shared" si="5"/>
        <v>00000110</v>
      </c>
      <c r="P25" s="43" t="s">
        <v>57</v>
      </c>
      <c r="Q25" s="43" t="str">
        <f t="shared" si="6"/>
        <v>00101001</v>
      </c>
    </row>
    <row r="26" spans="1:23" ht="15" x14ac:dyDescent="0.4">
      <c r="A26" s="49" t="s">
        <v>83</v>
      </c>
      <c r="B26" s="50">
        <f>_xlfn.BITAND(B25,B$4)</f>
        <v>192</v>
      </c>
      <c r="C26" s="50" t="s">
        <v>57</v>
      </c>
      <c r="D26" s="50">
        <f>_xlfn.BITAND(D25,D$4)</f>
        <v>168</v>
      </c>
      <c r="E26" s="50" t="s">
        <v>57</v>
      </c>
      <c r="F26" s="50">
        <f>_xlfn.BITAND(F25,F$4)</f>
        <v>6</v>
      </c>
      <c r="G26" s="50" t="s">
        <v>57</v>
      </c>
      <c r="H26" s="50">
        <f>_xlfn.BITAND(H25,H$4)</f>
        <v>0</v>
      </c>
      <c r="K26" s="43" t="str">
        <f t="shared" si="3"/>
        <v>11000000</v>
      </c>
      <c r="L26" s="43" t="s">
        <v>57</v>
      </c>
      <c r="M26" s="43" t="str">
        <f t="shared" si="4"/>
        <v>10101000</v>
      </c>
      <c r="N26" s="43" t="s">
        <v>57</v>
      </c>
      <c r="O26" s="43" t="str">
        <f t="shared" si="5"/>
        <v>00000110</v>
      </c>
      <c r="P26" s="43" t="s">
        <v>57</v>
      </c>
      <c r="Q26" s="43" t="str">
        <f t="shared" si="6"/>
        <v>00000000</v>
      </c>
    </row>
    <row r="28" spans="1:23" ht="15" x14ac:dyDescent="0.4">
      <c r="A28" s="11" t="s">
        <v>56</v>
      </c>
      <c r="B28" s="43">
        <v>10</v>
      </c>
      <c r="C28" s="43" t="s">
        <v>57</v>
      </c>
      <c r="D28" s="43">
        <v>168</v>
      </c>
      <c r="E28" s="43" t="s">
        <v>57</v>
      </c>
      <c r="F28" s="43">
        <v>1</v>
      </c>
      <c r="G28" s="43" t="s">
        <v>57</v>
      </c>
      <c r="H28" s="43">
        <v>51</v>
      </c>
      <c r="I28" s="11"/>
      <c r="J28" s="11" t="s">
        <v>39</v>
      </c>
      <c r="K28" s="43" t="str">
        <f t="shared" ref="K28:K33" si="7">DEC2BIN(B28,8)</f>
        <v>00001010</v>
      </c>
      <c r="L28" s="43" t="s">
        <v>57</v>
      </c>
      <c r="M28" s="43" t="str">
        <f t="shared" ref="M28:M33" si="8">DEC2BIN(D28,8)</f>
        <v>10101000</v>
      </c>
      <c r="N28" s="43" t="s">
        <v>57</v>
      </c>
      <c r="O28" s="43" t="str">
        <f t="shared" ref="O28:O33" si="9">DEC2BIN(F28,8)</f>
        <v>00000001</v>
      </c>
      <c r="P28" s="43" t="s">
        <v>57</v>
      </c>
      <c r="Q28" s="43" t="str">
        <f t="shared" ref="Q28:Q33" si="10">DEC2BIN(H28,8)</f>
        <v>00110011</v>
      </c>
    </row>
    <row r="29" spans="1:23" ht="15" x14ac:dyDescent="0.4">
      <c r="A29" s="49" t="s">
        <v>83</v>
      </c>
      <c r="B29" s="50">
        <f>_xlfn.BITAND(B28,B$4)</f>
        <v>10</v>
      </c>
      <c r="C29" s="50" t="s">
        <v>57</v>
      </c>
      <c r="D29" s="50">
        <f>_xlfn.BITAND(D28,D$4)</f>
        <v>168</v>
      </c>
      <c r="E29" s="50" t="s">
        <v>57</v>
      </c>
      <c r="F29" s="50">
        <f>_xlfn.BITAND(F28,F$4)</f>
        <v>1</v>
      </c>
      <c r="G29" s="50" t="s">
        <v>57</v>
      </c>
      <c r="H29" s="50">
        <f>_xlfn.BITAND(H28,H$4)</f>
        <v>0</v>
      </c>
      <c r="I29" s="11"/>
      <c r="J29" s="11"/>
      <c r="K29" s="11" t="str">
        <f t="shared" si="7"/>
        <v>00001010</v>
      </c>
      <c r="L29" s="11" t="s">
        <v>57</v>
      </c>
      <c r="M29" s="11" t="str">
        <f t="shared" si="8"/>
        <v>10101000</v>
      </c>
      <c r="N29" s="11" t="s">
        <v>57</v>
      </c>
      <c r="O29" s="11" t="str">
        <f t="shared" si="9"/>
        <v>00000001</v>
      </c>
      <c r="P29" s="11" t="s">
        <v>57</v>
      </c>
      <c r="Q29" s="11" t="str">
        <f t="shared" si="10"/>
        <v>00000000</v>
      </c>
    </row>
    <row r="30" spans="1:23" ht="15" x14ac:dyDescent="0.4">
      <c r="A30" s="11" t="s">
        <v>56</v>
      </c>
      <c r="B30" s="43">
        <v>192</v>
      </c>
      <c r="C30" s="43" t="s">
        <v>57</v>
      </c>
      <c r="D30" s="43">
        <v>168</v>
      </c>
      <c r="E30" s="43" t="s">
        <v>57</v>
      </c>
      <c r="F30" s="43">
        <v>50</v>
      </c>
      <c r="G30" s="43" t="s">
        <v>57</v>
      </c>
      <c r="H30" s="43">
        <v>23</v>
      </c>
      <c r="I30" s="11"/>
      <c r="J30" s="11" t="s">
        <v>39</v>
      </c>
      <c r="K30" s="43" t="str">
        <f t="shared" si="7"/>
        <v>11000000</v>
      </c>
      <c r="L30" s="43" t="s">
        <v>57</v>
      </c>
      <c r="M30" s="43" t="str">
        <f t="shared" si="8"/>
        <v>10101000</v>
      </c>
      <c r="N30" s="43" t="s">
        <v>57</v>
      </c>
      <c r="O30" s="43" t="str">
        <f t="shared" si="9"/>
        <v>00110010</v>
      </c>
      <c r="P30" s="43" t="s">
        <v>57</v>
      </c>
      <c r="Q30" s="43" t="str">
        <f t="shared" si="10"/>
        <v>00010111</v>
      </c>
    </row>
    <row r="31" spans="1:23" ht="15" x14ac:dyDescent="0.4">
      <c r="A31" s="49" t="s">
        <v>83</v>
      </c>
      <c r="B31" s="50">
        <f>_xlfn.BITAND(B30,B$4)</f>
        <v>192</v>
      </c>
      <c r="C31" s="50" t="s">
        <v>57</v>
      </c>
      <c r="D31" s="50">
        <f>_xlfn.BITAND(D30,D$4)</f>
        <v>168</v>
      </c>
      <c r="E31" s="50" t="s">
        <v>57</v>
      </c>
      <c r="F31" s="50">
        <f>_xlfn.BITAND(F30,F$4)</f>
        <v>50</v>
      </c>
      <c r="G31" s="50" t="s">
        <v>57</v>
      </c>
      <c r="H31" s="50">
        <f>_xlfn.BITAND(H30,H$4)</f>
        <v>0</v>
      </c>
      <c r="K31" s="43" t="str">
        <f t="shared" si="7"/>
        <v>11000000</v>
      </c>
      <c r="L31" s="43" t="s">
        <v>57</v>
      </c>
      <c r="M31" s="43" t="str">
        <f t="shared" si="8"/>
        <v>10101000</v>
      </c>
      <c r="N31" s="43" t="s">
        <v>57</v>
      </c>
      <c r="O31" s="43" t="str">
        <f t="shared" si="9"/>
        <v>00110010</v>
      </c>
      <c r="P31" s="43" t="s">
        <v>57</v>
      </c>
      <c r="Q31" s="43" t="str">
        <f t="shared" si="10"/>
        <v>00000000</v>
      </c>
    </row>
    <row r="32" spans="1:23" ht="15" x14ac:dyDescent="0.4">
      <c r="A32" s="11" t="s">
        <v>56</v>
      </c>
      <c r="B32" s="43">
        <v>192</v>
      </c>
      <c r="C32" s="43" t="s">
        <v>57</v>
      </c>
      <c r="D32" s="43">
        <v>168</v>
      </c>
      <c r="E32" s="43" t="s">
        <v>57</v>
      </c>
      <c r="F32" s="43">
        <v>1</v>
      </c>
      <c r="G32" s="43" t="s">
        <v>57</v>
      </c>
      <c r="H32" s="43">
        <v>23</v>
      </c>
      <c r="I32" s="11"/>
      <c r="J32" s="11" t="s">
        <v>39</v>
      </c>
      <c r="K32" s="43" t="str">
        <f t="shared" si="7"/>
        <v>11000000</v>
      </c>
      <c r="L32" s="43" t="s">
        <v>57</v>
      </c>
      <c r="M32" s="43" t="str">
        <f t="shared" si="8"/>
        <v>10101000</v>
      </c>
      <c r="N32" s="43" t="s">
        <v>57</v>
      </c>
      <c r="O32" s="43" t="str">
        <f t="shared" si="9"/>
        <v>00000001</v>
      </c>
      <c r="P32" s="43" t="s">
        <v>57</v>
      </c>
      <c r="Q32" s="43" t="str">
        <f t="shared" si="10"/>
        <v>00010111</v>
      </c>
    </row>
    <row r="33" spans="1:17" ht="15" x14ac:dyDescent="0.4">
      <c r="A33" s="49" t="s">
        <v>83</v>
      </c>
      <c r="B33" s="50">
        <f>_xlfn.BITAND(B32,B$4)</f>
        <v>192</v>
      </c>
      <c r="C33" s="50" t="s">
        <v>57</v>
      </c>
      <c r="D33" s="50">
        <f>_xlfn.BITAND(D32,D$4)</f>
        <v>168</v>
      </c>
      <c r="E33" s="50" t="s">
        <v>57</v>
      </c>
      <c r="F33" s="50">
        <f>_xlfn.BITAND(F32,F$4)</f>
        <v>1</v>
      </c>
      <c r="G33" s="50" t="s">
        <v>57</v>
      </c>
      <c r="H33" s="50">
        <f>_xlfn.BITAND(H32,H$4)</f>
        <v>0</v>
      </c>
      <c r="K33" s="43" t="str">
        <f t="shared" si="7"/>
        <v>11000000</v>
      </c>
      <c r="L33" s="43" t="s">
        <v>57</v>
      </c>
      <c r="M33" s="43" t="str">
        <f t="shared" si="8"/>
        <v>10101000</v>
      </c>
      <c r="N33" s="43" t="s">
        <v>57</v>
      </c>
      <c r="O33" s="43" t="str">
        <f t="shared" si="9"/>
        <v>00000001</v>
      </c>
      <c r="P33" s="43" t="s">
        <v>57</v>
      </c>
      <c r="Q33" s="43" t="str">
        <f t="shared" si="10"/>
        <v>00000000</v>
      </c>
    </row>
  </sheetData>
  <conditionalFormatting sqref="B24:H24">
    <cfRule type="cellIs" dxfId="4" priority="5" operator="notEqual">
      <formula>B$7</formula>
    </cfRule>
  </conditionalFormatting>
  <conditionalFormatting sqref="B26:H26">
    <cfRule type="cellIs" dxfId="3" priority="4" operator="notEqual">
      <formula>B$7</formula>
    </cfRule>
  </conditionalFormatting>
  <conditionalFormatting sqref="B29:H29">
    <cfRule type="cellIs" dxfId="2" priority="3" operator="notEqual">
      <formula>B$7</formula>
    </cfRule>
  </conditionalFormatting>
  <conditionalFormatting sqref="B31:H31">
    <cfRule type="cellIs" dxfId="1" priority="2" operator="notEqual">
      <formula>B$7</formula>
    </cfRule>
  </conditionalFormatting>
  <conditionalFormatting sqref="B33:H33">
    <cfRule type="cellIs" dxfId="0" priority="1" operator="notEqual">
      <formula>B$7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Einstieg</vt:lpstr>
      <vt:lpstr>Binäre Erklärung</vt:lpstr>
      <vt:lpstr>IP-Router</vt:lpstr>
      <vt:lpstr>Beispiele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 Chéhab</dc:creator>
  <cp:keywords/>
  <dc:description/>
  <cp:lastModifiedBy>Marc Chéhab</cp:lastModifiedBy>
  <cp:revision/>
  <dcterms:created xsi:type="dcterms:W3CDTF">2023-06-12T09:54:59Z</dcterms:created>
  <dcterms:modified xsi:type="dcterms:W3CDTF">2024-03-12T11:15:49Z</dcterms:modified>
  <cp:category/>
  <cp:contentStatus/>
</cp:coreProperties>
</file>