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ce\Desktop\TFG\CORRECCIÓN FINAL\Python_TFG\"/>
    </mc:Choice>
  </mc:AlternateContent>
  <xr:revisionPtr revIDLastSave="0" documentId="13_ncr:1_{CD67013C-0CD9-470B-9E6C-41E6EA41EE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ALISIS 2015-2022" sheetId="18" r:id="rId1"/>
    <sheet name="TASA ESFUERZO 2015-2022" sheetId="19" r:id="rId2"/>
    <sheet name="Descripción Variables Provincia" sheetId="1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6" i="19" l="1"/>
  <c r="L106" i="19" s="1"/>
  <c r="K106" i="19" s="1"/>
  <c r="J106" i="19" s="1"/>
  <c r="I106" i="19" s="1"/>
  <c r="M107" i="19"/>
  <c r="L107" i="19" s="1"/>
  <c r="K107" i="19" s="1"/>
  <c r="J107" i="19" s="1"/>
  <c r="I107" i="19" s="1"/>
  <c r="M108" i="19"/>
  <c r="L108" i="19" s="1"/>
  <c r="K108" i="19" s="1"/>
  <c r="J108" i="19" s="1"/>
  <c r="I108" i="19" s="1"/>
  <c r="M109" i="19"/>
  <c r="L109" i="19" s="1"/>
  <c r="K109" i="19" s="1"/>
  <c r="J109" i="19" s="1"/>
  <c r="I109" i="19" s="1"/>
  <c r="U109" i="19" s="1" a="1"/>
  <c r="U109" i="19" s="1"/>
  <c r="M110" i="19"/>
  <c r="L110" i="19" s="1"/>
  <c r="K110" i="19" s="1"/>
  <c r="J110" i="19" s="1"/>
  <c r="I110" i="19" s="1"/>
  <c r="M111" i="19"/>
  <c r="L111" i="19" s="1"/>
  <c r="K111" i="19" s="1"/>
  <c r="J111" i="19" s="1"/>
  <c r="M112" i="19"/>
  <c r="L112" i="19" s="1"/>
  <c r="K112" i="19" s="1"/>
  <c r="J112" i="19" s="1"/>
  <c r="M113" i="19"/>
  <c r="L113" i="19" s="1"/>
  <c r="K113" i="19" s="1"/>
  <c r="J113" i="19" s="1"/>
  <c r="M114" i="19"/>
  <c r="L114" i="19" s="1"/>
  <c r="K114" i="19" s="1"/>
  <c r="J114" i="19" s="1"/>
  <c r="I114" i="19" s="1"/>
  <c r="M115" i="19"/>
  <c r="L115" i="19" s="1"/>
  <c r="K115" i="19" s="1"/>
  <c r="J115" i="19" s="1"/>
  <c r="M116" i="19"/>
  <c r="L116" i="19" s="1"/>
  <c r="K116" i="19" s="1"/>
  <c r="J116" i="19" s="1"/>
  <c r="M117" i="19"/>
  <c r="L117" i="19" s="1"/>
  <c r="K117" i="19" s="1"/>
  <c r="J117" i="19" s="1"/>
  <c r="I117" i="19" s="1"/>
  <c r="M118" i="19"/>
  <c r="L118" i="19" s="1"/>
  <c r="K118" i="19" s="1"/>
  <c r="J118" i="19" s="1"/>
  <c r="I118" i="19" s="1"/>
  <c r="M119" i="19"/>
  <c r="L119" i="19" s="1"/>
  <c r="K119" i="19" s="1"/>
  <c r="J119" i="19" s="1"/>
  <c r="I119" i="19" s="1"/>
  <c r="M120" i="19"/>
  <c r="L120" i="19" s="1"/>
  <c r="K120" i="19" s="1"/>
  <c r="J120" i="19" s="1"/>
  <c r="I120" i="19" s="1"/>
  <c r="M121" i="19"/>
  <c r="L121" i="19" s="1"/>
  <c r="K121" i="19" s="1"/>
  <c r="J121" i="19" s="1"/>
  <c r="M122" i="19"/>
  <c r="L122" i="19" s="1"/>
  <c r="K122" i="19" s="1"/>
  <c r="J122" i="19" s="1"/>
  <c r="I122" i="19" s="1"/>
  <c r="M123" i="19"/>
  <c r="L123" i="19" s="1"/>
  <c r="K123" i="19" s="1"/>
  <c r="J123" i="19" s="1"/>
  <c r="M124" i="19"/>
  <c r="L124" i="19" s="1"/>
  <c r="K124" i="19" s="1"/>
  <c r="J124" i="19" s="1"/>
  <c r="M125" i="19"/>
  <c r="L125" i="19" s="1"/>
  <c r="K125" i="19" s="1"/>
  <c r="J125" i="19" s="1"/>
  <c r="M126" i="19"/>
  <c r="L126" i="19" s="1"/>
  <c r="K126" i="19" s="1"/>
  <c r="J126" i="19" s="1"/>
  <c r="I126" i="19" s="1"/>
  <c r="M127" i="19"/>
  <c r="L127" i="19" s="1"/>
  <c r="K127" i="19" s="1"/>
  <c r="J127" i="19" s="1"/>
  <c r="M128" i="19"/>
  <c r="L128" i="19" s="1"/>
  <c r="K128" i="19" s="1"/>
  <c r="J128" i="19" s="1"/>
  <c r="M129" i="19"/>
  <c r="L129" i="19" s="1"/>
  <c r="K129" i="19" s="1"/>
  <c r="J129" i="19" s="1"/>
  <c r="I129" i="19" s="1"/>
  <c r="M130" i="19"/>
  <c r="L130" i="19" s="1"/>
  <c r="K130" i="19" s="1"/>
  <c r="J130" i="19" s="1"/>
  <c r="I130" i="19" s="1"/>
  <c r="M131" i="19"/>
  <c r="L131" i="19" s="1"/>
  <c r="K131" i="19" s="1"/>
  <c r="J131" i="19" s="1"/>
  <c r="I131" i="19" s="1"/>
  <c r="M132" i="19"/>
  <c r="L132" i="19" s="1"/>
  <c r="K132" i="19" s="1"/>
  <c r="J132" i="19" s="1"/>
  <c r="I132" i="19" s="1"/>
  <c r="M133" i="19"/>
  <c r="L133" i="19" s="1"/>
  <c r="K133" i="19" s="1"/>
  <c r="J133" i="19" s="1"/>
  <c r="M134" i="19"/>
  <c r="L134" i="19" s="1"/>
  <c r="K134" i="19" s="1"/>
  <c r="J134" i="19" s="1"/>
  <c r="I134" i="19" s="1"/>
  <c r="M135" i="19"/>
  <c r="L135" i="19" s="1"/>
  <c r="K135" i="19" s="1"/>
  <c r="J135" i="19" s="1"/>
  <c r="M136" i="19"/>
  <c r="L136" i="19" s="1"/>
  <c r="K136" i="19" s="1"/>
  <c r="J136" i="19" s="1"/>
  <c r="M137" i="19"/>
  <c r="L137" i="19" s="1"/>
  <c r="K137" i="19" s="1"/>
  <c r="J137" i="19" s="1"/>
  <c r="M138" i="19"/>
  <c r="L138" i="19" s="1"/>
  <c r="K138" i="19" s="1"/>
  <c r="J138" i="19" s="1"/>
  <c r="I138" i="19" s="1"/>
  <c r="M139" i="19"/>
  <c r="L139" i="19" s="1"/>
  <c r="K139" i="19" s="1"/>
  <c r="J139" i="19" s="1"/>
  <c r="M140" i="19"/>
  <c r="L140" i="19" s="1"/>
  <c r="K140" i="19" s="1"/>
  <c r="J140" i="19" s="1"/>
  <c r="M141" i="19"/>
  <c r="L141" i="19" s="1"/>
  <c r="K141" i="19" s="1"/>
  <c r="J141" i="19" s="1"/>
  <c r="I141" i="19" s="1"/>
  <c r="M142" i="19"/>
  <c r="L142" i="19" s="1"/>
  <c r="K142" i="19" s="1"/>
  <c r="J142" i="19" s="1"/>
  <c r="I142" i="19" s="1"/>
  <c r="U142" i="19" s="1" a="1"/>
  <c r="U142" i="19" s="1"/>
  <c r="M143" i="19"/>
  <c r="L143" i="19" s="1"/>
  <c r="K143" i="19" s="1"/>
  <c r="J143" i="19" s="1"/>
  <c r="I143" i="19" s="1"/>
  <c r="M144" i="19"/>
  <c r="L144" i="19" s="1"/>
  <c r="K144" i="19" s="1"/>
  <c r="J144" i="19" s="1"/>
  <c r="I144" i="19" s="1"/>
  <c r="M145" i="19"/>
  <c r="L145" i="19" s="1"/>
  <c r="K145" i="19" s="1"/>
  <c r="J145" i="19" s="1"/>
  <c r="M146" i="19"/>
  <c r="L146" i="19" s="1"/>
  <c r="K146" i="19" s="1"/>
  <c r="J146" i="19" s="1"/>
  <c r="I146" i="19" s="1"/>
  <c r="M147" i="19"/>
  <c r="L147" i="19" s="1"/>
  <c r="K147" i="19" s="1"/>
  <c r="J147" i="19" s="1"/>
  <c r="M148" i="19"/>
  <c r="L148" i="19" s="1"/>
  <c r="K148" i="19" s="1"/>
  <c r="J148" i="19" s="1"/>
  <c r="M149" i="19"/>
  <c r="L149" i="19" s="1"/>
  <c r="K149" i="19" s="1"/>
  <c r="J149" i="19" s="1"/>
  <c r="M150" i="19"/>
  <c r="L150" i="19" s="1"/>
  <c r="K150" i="19" s="1"/>
  <c r="J150" i="19" s="1"/>
  <c r="I150" i="19" s="1"/>
  <c r="M151" i="19"/>
  <c r="L151" i="19" s="1"/>
  <c r="K151" i="19" s="1"/>
  <c r="J151" i="19" s="1"/>
  <c r="M152" i="19"/>
  <c r="L152" i="19" s="1"/>
  <c r="K152" i="19" s="1"/>
  <c r="J152" i="19" s="1"/>
  <c r="M153" i="19"/>
  <c r="L153" i="19" s="1"/>
  <c r="K153" i="19" s="1"/>
  <c r="J153" i="19" s="1"/>
  <c r="I153" i="19" s="1"/>
  <c r="M154" i="19"/>
  <c r="L154" i="19" s="1"/>
  <c r="K154" i="19" s="1"/>
  <c r="J154" i="19" s="1"/>
  <c r="I154" i="19" s="1"/>
  <c r="M155" i="19"/>
  <c r="L155" i="19" s="1"/>
  <c r="K155" i="19" s="1"/>
  <c r="J155" i="19" s="1"/>
  <c r="I155" i="19" s="1"/>
  <c r="M156" i="19"/>
  <c r="L156" i="19" s="1"/>
  <c r="K156" i="19" s="1"/>
  <c r="J156" i="19" s="1"/>
  <c r="M157" i="19"/>
  <c r="L157" i="19" s="1"/>
  <c r="K157" i="19" s="1"/>
  <c r="J157" i="19" s="1"/>
  <c r="I157" i="19" s="1"/>
  <c r="E105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54" i="19"/>
  <c r="M105" i="19"/>
  <c r="L105" i="19" s="1"/>
  <c r="K105" i="19" s="1"/>
  <c r="J105" i="19" s="1"/>
  <c r="I105" i="19" s="1"/>
  <c r="M104" i="19"/>
  <c r="L104" i="19" s="1"/>
  <c r="K104" i="19" s="1"/>
  <c r="J104" i="19" s="1"/>
  <c r="M103" i="19"/>
  <c r="L103" i="19" s="1"/>
  <c r="K103" i="19" s="1"/>
  <c r="J103" i="19" s="1"/>
  <c r="M102" i="19"/>
  <c r="L102" i="19" s="1"/>
  <c r="K102" i="19" s="1"/>
  <c r="J102" i="19" s="1"/>
  <c r="I102" i="19" s="1"/>
  <c r="M101" i="19"/>
  <c r="L101" i="19" s="1"/>
  <c r="K101" i="19" s="1"/>
  <c r="J101" i="19" s="1"/>
  <c r="I101" i="19" s="1"/>
  <c r="M100" i="19"/>
  <c r="L100" i="19" s="1"/>
  <c r="K100" i="19" s="1"/>
  <c r="J100" i="19" s="1"/>
  <c r="M99" i="19"/>
  <c r="L99" i="19" s="1"/>
  <c r="K99" i="19" s="1"/>
  <c r="J99" i="19" s="1"/>
  <c r="M98" i="19"/>
  <c r="L98" i="19" s="1"/>
  <c r="K98" i="19" s="1"/>
  <c r="J98" i="19" s="1"/>
  <c r="I98" i="19" s="1"/>
  <c r="M97" i="19"/>
  <c r="L97" i="19" s="1"/>
  <c r="K97" i="19" s="1"/>
  <c r="J97" i="19" s="1"/>
  <c r="I97" i="19" s="1"/>
  <c r="M96" i="19"/>
  <c r="L96" i="19" s="1"/>
  <c r="K96" i="19" s="1"/>
  <c r="J96" i="19" s="1"/>
  <c r="I96" i="19" s="1"/>
  <c r="M95" i="19"/>
  <c r="L95" i="19" s="1"/>
  <c r="K95" i="19" s="1"/>
  <c r="J95" i="19" s="1"/>
  <c r="I95" i="19" s="1"/>
  <c r="M94" i="19"/>
  <c r="L94" i="19" s="1"/>
  <c r="K94" i="19" s="1"/>
  <c r="J94" i="19" s="1"/>
  <c r="M93" i="19"/>
  <c r="L93" i="19" s="1"/>
  <c r="K93" i="19" s="1"/>
  <c r="J93" i="19" s="1"/>
  <c r="I93" i="19" s="1"/>
  <c r="M92" i="19"/>
  <c r="L92" i="19" s="1"/>
  <c r="K92" i="19" s="1"/>
  <c r="J92" i="19" s="1"/>
  <c r="M91" i="19"/>
  <c r="L91" i="19" s="1"/>
  <c r="K91" i="19" s="1"/>
  <c r="J91" i="19" s="1"/>
  <c r="M90" i="19"/>
  <c r="L90" i="19" s="1"/>
  <c r="K90" i="19" s="1"/>
  <c r="J90" i="19" s="1"/>
  <c r="I90" i="19" s="1"/>
  <c r="U90" i="19" s="1" a="1"/>
  <c r="U90" i="19" s="1"/>
  <c r="M89" i="19"/>
  <c r="L89" i="19" s="1"/>
  <c r="K89" i="19" s="1"/>
  <c r="J89" i="19" s="1"/>
  <c r="I89" i="19" s="1"/>
  <c r="M88" i="19"/>
  <c r="L88" i="19" s="1"/>
  <c r="K88" i="19" s="1"/>
  <c r="J88" i="19" s="1"/>
  <c r="I88" i="19" s="1"/>
  <c r="M87" i="19"/>
  <c r="L87" i="19" s="1"/>
  <c r="K87" i="19" s="1"/>
  <c r="J87" i="19" s="1"/>
  <c r="M86" i="19"/>
  <c r="L86" i="19" s="1"/>
  <c r="K86" i="19" s="1"/>
  <c r="J86" i="19" s="1"/>
  <c r="I86" i="19" s="1"/>
  <c r="M85" i="19"/>
  <c r="L85" i="19" s="1"/>
  <c r="K85" i="19" s="1"/>
  <c r="J85" i="19" s="1"/>
  <c r="I85" i="19" s="1"/>
  <c r="M84" i="19"/>
  <c r="L84" i="19" s="1"/>
  <c r="K84" i="19" s="1"/>
  <c r="J84" i="19" s="1"/>
  <c r="I84" i="19" s="1"/>
  <c r="M83" i="19"/>
  <c r="L83" i="19" s="1"/>
  <c r="K83" i="19" s="1"/>
  <c r="J83" i="19" s="1"/>
  <c r="I83" i="19" s="1"/>
  <c r="M82" i="19"/>
  <c r="L82" i="19" s="1"/>
  <c r="K82" i="19" s="1"/>
  <c r="J82" i="19" s="1"/>
  <c r="M81" i="19"/>
  <c r="L81" i="19" s="1"/>
  <c r="K81" i="19" s="1"/>
  <c r="J81" i="19" s="1"/>
  <c r="I81" i="19" s="1"/>
  <c r="M80" i="19"/>
  <c r="L80" i="19" s="1"/>
  <c r="K80" i="19" s="1"/>
  <c r="J80" i="19" s="1"/>
  <c r="M79" i="19"/>
  <c r="L79" i="19" s="1"/>
  <c r="K79" i="19" s="1"/>
  <c r="J79" i="19" s="1"/>
  <c r="M78" i="19"/>
  <c r="L78" i="19" s="1"/>
  <c r="K78" i="19" s="1"/>
  <c r="J78" i="19" s="1"/>
  <c r="I78" i="19" s="1"/>
  <c r="M77" i="19"/>
  <c r="L77" i="19" s="1"/>
  <c r="K77" i="19" s="1"/>
  <c r="J77" i="19" s="1"/>
  <c r="I77" i="19" s="1"/>
  <c r="M76" i="19"/>
  <c r="L76" i="19" s="1"/>
  <c r="K76" i="19" s="1"/>
  <c r="J76" i="19" s="1"/>
  <c r="M75" i="19"/>
  <c r="L75" i="19" s="1"/>
  <c r="K75" i="19" s="1"/>
  <c r="J75" i="19" s="1"/>
  <c r="M74" i="19"/>
  <c r="L74" i="19" s="1"/>
  <c r="K74" i="19" s="1"/>
  <c r="J74" i="19" s="1"/>
  <c r="I74" i="19" s="1"/>
  <c r="M73" i="19"/>
  <c r="L73" i="19" s="1"/>
  <c r="K73" i="19" s="1"/>
  <c r="J73" i="19" s="1"/>
  <c r="I73" i="19" s="1"/>
  <c r="M72" i="19"/>
  <c r="L72" i="19" s="1"/>
  <c r="K72" i="19" s="1"/>
  <c r="J72" i="19" s="1"/>
  <c r="I72" i="19" s="1"/>
  <c r="M71" i="19"/>
  <c r="L71" i="19" s="1"/>
  <c r="K71" i="19" s="1"/>
  <c r="J71" i="19" s="1"/>
  <c r="I71" i="19" s="1"/>
  <c r="M70" i="19"/>
  <c r="L70" i="19" s="1"/>
  <c r="K70" i="19" s="1"/>
  <c r="J70" i="19" s="1"/>
  <c r="M69" i="19"/>
  <c r="L69" i="19" s="1"/>
  <c r="K69" i="19" s="1"/>
  <c r="J69" i="19" s="1"/>
  <c r="I69" i="19" s="1"/>
  <c r="M68" i="19"/>
  <c r="L68" i="19" s="1"/>
  <c r="K68" i="19" s="1"/>
  <c r="J68" i="19" s="1"/>
  <c r="M67" i="19"/>
  <c r="L67" i="19" s="1"/>
  <c r="K67" i="19" s="1"/>
  <c r="J67" i="19" s="1"/>
  <c r="M66" i="19"/>
  <c r="L66" i="19" s="1"/>
  <c r="K66" i="19" s="1"/>
  <c r="J66" i="19" s="1"/>
  <c r="I66" i="19" s="1"/>
  <c r="M65" i="19"/>
  <c r="L65" i="19" s="1"/>
  <c r="K65" i="19" s="1"/>
  <c r="J65" i="19" s="1"/>
  <c r="I65" i="19" s="1"/>
  <c r="M64" i="19"/>
  <c r="L64" i="19" s="1"/>
  <c r="K64" i="19" s="1"/>
  <c r="J64" i="19" s="1"/>
  <c r="M63" i="19"/>
  <c r="L63" i="19" s="1"/>
  <c r="K63" i="19" s="1"/>
  <c r="J63" i="19" s="1"/>
  <c r="M62" i="19"/>
  <c r="L62" i="19" s="1"/>
  <c r="K62" i="19" s="1"/>
  <c r="J62" i="19" s="1"/>
  <c r="I62" i="19" s="1"/>
  <c r="M61" i="19"/>
  <c r="L61" i="19" s="1"/>
  <c r="K61" i="19" s="1"/>
  <c r="J61" i="19" s="1"/>
  <c r="I61" i="19" s="1"/>
  <c r="M60" i="19"/>
  <c r="L60" i="19" s="1"/>
  <c r="K60" i="19" s="1"/>
  <c r="J60" i="19" s="1"/>
  <c r="I60" i="19" s="1"/>
  <c r="M59" i="19"/>
  <c r="L59" i="19" s="1"/>
  <c r="K59" i="19" s="1"/>
  <c r="J59" i="19" s="1"/>
  <c r="I59" i="19" s="1"/>
  <c r="M58" i="19"/>
  <c r="L58" i="19" s="1"/>
  <c r="K58" i="19" s="1"/>
  <c r="J58" i="19" s="1"/>
  <c r="M57" i="19"/>
  <c r="L57" i="19" s="1"/>
  <c r="K57" i="19" s="1"/>
  <c r="J57" i="19" s="1"/>
  <c r="I57" i="19" s="1"/>
  <c r="M56" i="19"/>
  <c r="L56" i="19" s="1"/>
  <c r="K56" i="19" s="1"/>
  <c r="J56" i="19" s="1"/>
  <c r="M55" i="19"/>
  <c r="L55" i="19" s="1"/>
  <c r="K55" i="19" s="1"/>
  <c r="J55" i="19" s="1"/>
  <c r="M54" i="19"/>
  <c r="L54" i="19" s="1"/>
  <c r="K54" i="19" s="1"/>
  <c r="J54" i="19" s="1"/>
  <c r="I54" i="19" s="1"/>
  <c r="M53" i="19"/>
  <c r="L53" i="19" s="1"/>
  <c r="K53" i="19" s="1"/>
  <c r="J53" i="19" s="1"/>
  <c r="I53" i="19" s="1"/>
  <c r="M52" i="19"/>
  <c r="L52" i="19" s="1"/>
  <c r="K52" i="19" s="1"/>
  <c r="J52" i="19" s="1"/>
  <c r="I52" i="19" s="1"/>
  <c r="M51" i="19"/>
  <c r="L51" i="19" s="1"/>
  <c r="K51" i="19" s="1"/>
  <c r="J51" i="19" s="1"/>
  <c r="M50" i="19"/>
  <c r="L50" i="19" s="1"/>
  <c r="K50" i="19" s="1"/>
  <c r="J50" i="19" s="1"/>
  <c r="I50" i="19" s="1"/>
  <c r="M49" i="19"/>
  <c r="L49" i="19" s="1"/>
  <c r="K49" i="19" s="1"/>
  <c r="J49" i="19" s="1"/>
  <c r="I49" i="19" s="1"/>
  <c r="M48" i="19"/>
  <c r="L48" i="19" s="1"/>
  <c r="K48" i="19" s="1"/>
  <c r="J48" i="19" s="1"/>
  <c r="I48" i="19" s="1"/>
  <c r="M47" i="19"/>
  <c r="L47" i="19" s="1"/>
  <c r="K47" i="19" s="1"/>
  <c r="J47" i="19" s="1"/>
  <c r="I47" i="19" s="1"/>
  <c r="M46" i="19"/>
  <c r="L46" i="19" s="1"/>
  <c r="K46" i="19" s="1"/>
  <c r="J46" i="19" s="1"/>
  <c r="M45" i="19"/>
  <c r="L45" i="19" s="1"/>
  <c r="K45" i="19" s="1"/>
  <c r="J45" i="19" s="1"/>
  <c r="I45" i="19" s="1"/>
  <c r="M44" i="19"/>
  <c r="L44" i="19" s="1"/>
  <c r="K44" i="19" s="1"/>
  <c r="J44" i="19" s="1"/>
  <c r="M43" i="19"/>
  <c r="L43" i="19" s="1"/>
  <c r="K43" i="19" s="1"/>
  <c r="J43" i="19" s="1"/>
  <c r="M42" i="19"/>
  <c r="L42" i="19" s="1"/>
  <c r="K42" i="19" s="1"/>
  <c r="J42" i="19" s="1"/>
  <c r="I42" i="19" s="1"/>
  <c r="M41" i="19"/>
  <c r="L41" i="19" s="1"/>
  <c r="K41" i="19" s="1"/>
  <c r="J41" i="19" s="1"/>
  <c r="I41" i="19" s="1"/>
  <c r="M40" i="19"/>
  <c r="L40" i="19" s="1"/>
  <c r="K40" i="19" s="1"/>
  <c r="J40" i="19" s="1"/>
  <c r="M39" i="19"/>
  <c r="L39" i="19" s="1"/>
  <c r="K39" i="19" s="1"/>
  <c r="J39" i="19" s="1"/>
  <c r="M38" i="19"/>
  <c r="L38" i="19" s="1"/>
  <c r="K38" i="19" s="1"/>
  <c r="J38" i="19" s="1"/>
  <c r="I38" i="19" s="1"/>
  <c r="M37" i="19"/>
  <c r="L37" i="19" s="1"/>
  <c r="K37" i="19" s="1"/>
  <c r="J37" i="19" s="1"/>
  <c r="I37" i="19" s="1"/>
  <c r="M36" i="19"/>
  <c r="L36" i="19" s="1"/>
  <c r="K36" i="19" s="1"/>
  <c r="J36" i="19" s="1"/>
  <c r="I36" i="19" s="1"/>
  <c r="M35" i="19"/>
  <c r="L35" i="19" s="1"/>
  <c r="K35" i="19" s="1"/>
  <c r="J35" i="19" s="1"/>
  <c r="I35" i="19" s="1"/>
  <c r="M34" i="19"/>
  <c r="L34" i="19" s="1"/>
  <c r="K34" i="19" s="1"/>
  <c r="J34" i="19" s="1"/>
  <c r="M33" i="19"/>
  <c r="L33" i="19" s="1"/>
  <c r="K33" i="19" s="1"/>
  <c r="J33" i="19" s="1"/>
  <c r="I33" i="19" s="1"/>
  <c r="M32" i="19"/>
  <c r="L32" i="19" s="1"/>
  <c r="K32" i="19" s="1"/>
  <c r="J32" i="19" s="1"/>
  <c r="M31" i="19"/>
  <c r="L31" i="19" s="1"/>
  <c r="K31" i="19" s="1"/>
  <c r="J31" i="19" s="1"/>
  <c r="M30" i="19"/>
  <c r="L30" i="19" s="1"/>
  <c r="K30" i="19" s="1"/>
  <c r="J30" i="19" s="1"/>
  <c r="I30" i="19" s="1"/>
  <c r="M29" i="19"/>
  <c r="L29" i="19" s="1"/>
  <c r="K29" i="19" s="1"/>
  <c r="J29" i="19" s="1"/>
  <c r="I29" i="19" s="1"/>
  <c r="M28" i="19"/>
  <c r="L28" i="19" s="1"/>
  <c r="K28" i="19" s="1"/>
  <c r="J28" i="19" s="1"/>
  <c r="M27" i="19"/>
  <c r="L27" i="19" s="1"/>
  <c r="K27" i="19" s="1"/>
  <c r="J27" i="19" s="1"/>
  <c r="M26" i="19"/>
  <c r="L26" i="19" s="1"/>
  <c r="K26" i="19" s="1"/>
  <c r="J26" i="19" s="1"/>
  <c r="I26" i="19" s="1"/>
  <c r="M25" i="19"/>
  <c r="L25" i="19" s="1"/>
  <c r="K25" i="19" s="1"/>
  <c r="J25" i="19" s="1"/>
  <c r="I25" i="19" s="1"/>
  <c r="M24" i="19"/>
  <c r="L24" i="19" s="1"/>
  <c r="K24" i="19" s="1"/>
  <c r="J24" i="19" s="1"/>
  <c r="I24" i="19" s="1"/>
  <c r="M23" i="19"/>
  <c r="L23" i="19" s="1"/>
  <c r="K23" i="19" s="1"/>
  <c r="J23" i="19" s="1"/>
  <c r="I23" i="19" s="1"/>
  <c r="M22" i="19"/>
  <c r="L22" i="19" s="1"/>
  <c r="K22" i="19" s="1"/>
  <c r="J22" i="19" s="1"/>
  <c r="M21" i="19"/>
  <c r="L21" i="19" s="1"/>
  <c r="K21" i="19" s="1"/>
  <c r="J21" i="19" s="1"/>
  <c r="I21" i="19" s="1"/>
  <c r="M20" i="19"/>
  <c r="L20" i="19" s="1"/>
  <c r="K20" i="19" s="1"/>
  <c r="J20" i="19" s="1"/>
  <c r="M19" i="19"/>
  <c r="L19" i="19" s="1"/>
  <c r="K19" i="19" s="1"/>
  <c r="J19" i="19" s="1"/>
  <c r="M18" i="19"/>
  <c r="L18" i="19" s="1"/>
  <c r="K18" i="19" s="1"/>
  <c r="J18" i="19" s="1"/>
  <c r="I18" i="19" s="1"/>
  <c r="M17" i="19"/>
  <c r="L17" i="19" s="1"/>
  <c r="K17" i="19" s="1"/>
  <c r="J17" i="19" s="1"/>
  <c r="I17" i="19" s="1"/>
  <c r="M16" i="19"/>
  <c r="L16" i="19" s="1"/>
  <c r="K16" i="19" s="1"/>
  <c r="J16" i="19" s="1"/>
  <c r="M15" i="19"/>
  <c r="L15" i="19" s="1"/>
  <c r="K15" i="19" s="1"/>
  <c r="J15" i="19" s="1"/>
  <c r="M14" i="19"/>
  <c r="L14" i="19" s="1"/>
  <c r="K14" i="19" s="1"/>
  <c r="J14" i="19" s="1"/>
  <c r="I14" i="19" s="1"/>
  <c r="M13" i="19"/>
  <c r="L13" i="19" s="1"/>
  <c r="K13" i="19" s="1"/>
  <c r="J13" i="19" s="1"/>
  <c r="I13" i="19" s="1"/>
  <c r="M12" i="19"/>
  <c r="L12" i="19" s="1"/>
  <c r="K12" i="19" s="1"/>
  <c r="J12" i="19" s="1"/>
  <c r="I12" i="19" s="1"/>
  <c r="M11" i="19"/>
  <c r="L11" i="19" s="1"/>
  <c r="K11" i="19" s="1"/>
  <c r="J11" i="19" s="1"/>
  <c r="I11" i="19" s="1"/>
  <c r="M10" i="19"/>
  <c r="L10" i="19" s="1"/>
  <c r="K10" i="19" s="1"/>
  <c r="J10" i="19" s="1"/>
  <c r="M9" i="19"/>
  <c r="L9" i="19" s="1"/>
  <c r="K9" i="19" s="1"/>
  <c r="J9" i="19" s="1"/>
  <c r="I9" i="19" s="1"/>
  <c r="M8" i="19"/>
  <c r="L8" i="19" s="1"/>
  <c r="K8" i="19" s="1"/>
  <c r="J8" i="19" s="1"/>
  <c r="M7" i="19"/>
  <c r="L7" i="19" s="1"/>
  <c r="K7" i="19" s="1"/>
  <c r="J7" i="19" s="1"/>
  <c r="M6" i="19"/>
  <c r="L6" i="19" s="1"/>
  <c r="K6" i="19" s="1"/>
  <c r="J6" i="19" s="1"/>
  <c r="I6" i="19" s="1"/>
  <c r="M5" i="19"/>
  <c r="L5" i="19" s="1"/>
  <c r="K5" i="19" s="1"/>
  <c r="J5" i="19" s="1"/>
  <c r="I5" i="19" s="1"/>
  <c r="M4" i="19"/>
  <c r="L4" i="19" s="1"/>
  <c r="K4" i="19" s="1"/>
  <c r="J4" i="19" s="1"/>
  <c r="M3" i="19"/>
  <c r="L3" i="19" s="1"/>
  <c r="K3" i="19" s="1"/>
  <c r="J3" i="19" s="1"/>
  <c r="M2" i="19"/>
  <c r="L2" i="19" s="1"/>
  <c r="K2" i="19" s="1"/>
  <c r="J2" i="19" s="1"/>
  <c r="I2" i="19" s="1"/>
  <c r="I121" i="19" l="1"/>
  <c r="U121" i="19" s="1" a="1"/>
  <c r="U121" i="19" s="1"/>
  <c r="I145" i="19"/>
  <c r="U145" i="19" s="1" a="1"/>
  <c r="U145" i="19" s="1"/>
  <c r="I133" i="19"/>
  <c r="U133" i="19" s="1" a="1"/>
  <c r="U133" i="19" s="1"/>
  <c r="I156" i="19"/>
  <c r="U156" i="19" s="1" a="1"/>
  <c r="U156" i="19" s="1"/>
  <c r="U132" i="19" a="1"/>
  <c r="U132" i="19" s="1"/>
  <c r="U35" i="19" a="1"/>
  <c r="U35" i="19" s="1"/>
  <c r="U95" i="19" a="1"/>
  <c r="U95" i="19" s="1"/>
  <c r="I94" i="19"/>
  <c r="U94" i="19" s="1" a="1"/>
  <c r="U94" i="19" s="1"/>
  <c r="I82" i="19"/>
  <c r="U82" i="19" s="1" a="1"/>
  <c r="U82" i="19" s="1"/>
  <c r="I70" i="19"/>
  <c r="U70" i="19" s="1" a="1"/>
  <c r="U70" i="19" s="1"/>
  <c r="I58" i="19"/>
  <c r="U58" i="19" s="1" a="1"/>
  <c r="U58" i="19" s="1"/>
  <c r="I46" i="19"/>
  <c r="U46" i="19" s="1" a="1"/>
  <c r="U46" i="19" s="1"/>
  <c r="I34" i="19"/>
  <c r="U34" i="19" s="1" a="1"/>
  <c r="U34" i="19" s="1"/>
  <c r="I22" i="19"/>
  <c r="U22" i="19" s="1" a="1"/>
  <c r="U22" i="19" s="1"/>
  <c r="I10" i="19"/>
  <c r="U10" i="19" s="1" a="1"/>
  <c r="U10" i="19" s="1"/>
  <c r="U120" i="19" a="1"/>
  <c r="U120" i="19" s="1"/>
  <c r="U23" i="19" a="1"/>
  <c r="U23" i="19" s="1"/>
  <c r="U59" i="19" a="1"/>
  <c r="U59" i="19" s="1"/>
  <c r="U83" i="19" a="1"/>
  <c r="U83" i="19" s="1"/>
  <c r="U12" i="19" a="1"/>
  <c r="U12" i="19" s="1"/>
  <c r="U36" i="19" a="1"/>
  <c r="U36" i="19" s="1"/>
  <c r="U60" i="19" a="1"/>
  <c r="U60" i="19" s="1"/>
  <c r="U84" i="19" a="1"/>
  <c r="U84" i="19" s="1"/>
  <c r="U11" i="19" a="1"/>
  <c r="U11" i="19" s="1"/>
  <c r="U47" i="19" a="1"/>
  <c r="U47" i="19" s="1"/>
  <c r="U71" i="19" a="1"/>
  <c r="U71" i="19" s="1"/>
  <c r="U24" i="19" a="1"/>
  <c r="U24" i="19" s="1"/>
  <c r="U48" i="19" a="1"/>
  <c r="U48" i="19" s="1"/>
  <c r="U72" i="19" a="1"/>
  <c r="U72" i="19" s="1"/>
  <c r="U96" i="19" a="1"/>
  <c r="U96" i="19" s="1"/>
  <c r="I152" i="19"/>
  <c r="U152" i="19" s="1" a="1"/>
  <c r="U152" i="19" s="1"/>
  <c r="I140" i="19"/>
  <c r="U140" i="19" s="1" a="1"/>
  <c r="U140" i="19" s="1"/>
  <c r="I128" i="19"/>
  <c r="U128" i="19" s="1" a="1"/>
  <c r="U128" i="19" s="1"/>
  <c r="I116" i="19"/>
  <c r="U116" i="19" s="1" a="1"/>
  <c r="U116" i="19" s="1"/>
  <c r="I104" i="19"/>
  <c r="U104" i="19" s="1" a="1"/>
  <c r="U104" i="19" s="1"/>
  <c r="I92" i="19"/>
  <c r="U92" i="19" s="1" a="1"/>
  <c r="U92" i="19" s="1"/>
  <c r="I80" i="19"/>
  <c r="U80" i="19" s="1" a="1"/>
  <c r="U80" i="19" s="1"/>
  <c r="I68" i="19"/>
  <c r="U68" i="19" s="1" a="1"/>
  <c r="U68" i="19" s="1"/>
  <c r="I56" i="19"/>
  <c r="U56" i="19" s="1" a="1"/>
  <c r="U56" i="19" s="1"/>
  <c r="I44" i="19"/>
  <c r="U44" i="19" s="1" a="1"/>
  <c r="U44" i="19" s="1"/>
  <c r="I32" i="19"/>
  <c r="U32" i="19" s="1" a="1"/>
  <c r="U32" i="19" s="1"/>
  <c r="I20" i="19"/>
  <c r="U20" i="19" s="1" a="1"/>
  <c r="U20" i="19" s="1"/>
  <c r="I8" i="19"/>
  <c r="U8" i="19" s="1" a="1"/>
  <c r="U8" i="19" s="1"/>
  <c r="I151" i="19"/>
  <c r="U151" i="19" s="1" a="1"/>
  <c r="U151" i="19" s="1"/>
  <c r="I139" i="19"/>
  <c r="U139" i="19" s="1" a="1"/>
  <c r="U139" i="19" s="1"/>
  <c r="I127" i="19"/>
  <c r="U127" i="19" s="1" a="1"/>
  <c r="U127" i="19" s="1"/>
  <c r="I115" i="19"/>
  <c r="U115" i="19" s="1" a="1"/>
  <c r="U115" i="19" s="1"/>
  <c r="I103" i="19"/>
  <c r="U103" i="19" s="1" a="1"/>
  <c r="U103" i="19" s="1"/>
  <c r="I91" i="19"/>
  <c r="U91" i="19" s="1" a="1"/>
  <c r="U91" i="19" s="1"/>
  <c r="I79" i="19"/>
  <c r="U79" i="19" s="1" a="1"/>
  <c r="U79" i="19" s="1"/>
  <c r="I67" i="19"/>
  <c r="U67" i="19" s="1" a="1"/>
  <c r="U67" i="19" s="1"/>
  <c r="I55" i="19"/>
  <c r="U55" i="19" s="1" a="1"/>
  <c r="U55" i="19" s="1"/>
  <c r="I43" i="19"/>
  <c r="U43" i="19" s="1" a="1"/>
  <c r="U43" i="19" s="1"/>
  <c r="I31" i="19"/>
  <c r="U31" i="19" s="1" a="1"/>
  <c r="U31" i="19" s="1"/>
  <c r="I19" i="19"/>
  <c r="U19" i="19" s="1" a="1"/>
  <c r="U19" i="19" s="1"/>
  <c r="I7" i="19"/>
  <c r="U7" i="19" s="1" a="1"/>
  <c r="U7" i="19" s="1"/>
  <c r="U108" i="19" a="1"/>
  <c r="U108" i="19" s="1"/>
  <c r="U143" i="19" a="1"/>
  <c r="U143" i="19" s="1"/>
  <c r="U131" i="19" a="1"/>
  <c r="U131" i="19" s="1"/>
  <c r="U119" i="19" a="1"/>
  <c r="U119" i="19" s="1"/>
  <c r="U107" i="19" a="1"/>
  <c r="U107" i="19" s="1"/>
  <c r="I149" i="19"/>
  <c r="U149" i="19" s="1" a="1"/>
  <c r="U149" i="19" s="1"/>
  <c r="I137" i="19"/>
  <c r="U137" i="19" s="1" a="1"/>
  <c r="U137" i="19" s="1"/>
  <c r="I125" i="19"/>
  <c r="U125" i="19" s="1" a="1"/>
  <c r="U125" i="19" s="1"/>
  <c r="I113" i="19"/>
  <c r="U113" i="19" s="1" a="1"/>
  <c r="U113" i="19" s="1"/>
  <c r="U155" i="19" a="1"/>
  <c r="U155" i="19" s="1"/>
  <c r="U5" i="19" a="1"/>
  <c r="U5" i="19" s="1"/>
  <c r="U17" i="19" a="1"/>
  <c r="U17" i="19" s="1"/>
  <c r="U29" i="19" a="1"/>
  <c r="U29" i="19" s="1"/>
  <c r="U41" i="19" a="1"/>
  <c r="U41" i="19" s="1"/>
  <c r="U53" i="19" a="1"/>
  <c r="U53" i="19" s="1"/>
  <c r="U65" i="19" a="1"/>
  <c r="U65" i="19" s="1"/>
  <c r="U77" i="19" a="1"/>
  <c r="U77" i="19" s="1"/>
  <c r="U89" i="19" a="1"/>
  <c r="U89" i="19" s="1"/>
  <c r="U101" i="19" a="1"/>
  <c r="U101" i="19" s="1"/>
  <c r="I148" i="19"/>
  <c r="U148" i="19" s="1" a="1"/>
  <c r="U148" i="19" s="1"/>
  <c r="I136" i="19"/>
  <c r="U136" i="19" s="1" a="1"/>
  <c r="U136" i="19" s="1"/>
  <c r="I124" i="19"/>
  <c r="U124" i="19" s="1" a="1"/>
  <c r="U124" i="19" s="1"/>
  <c r="I112" i="19"/>
  <c r="U112" i="19" s="1" a="1"/>
  <c r="U112" i="19" s="1"/>
  <c r="I100" i="19"/>
  <c r="U100" i="19" s="1" a="1"/>
  <c r="U100" i="19" s="1"/>
  <c r="I76" i="19"/>
  <c r="U76" i="19" s="1" a="1"/>
  <c r="U76" i="19" s="1"/>
  <c r="I64" i="19"/>
  <c r="U64" i="19" s="1" a="1"/>
  <c r="U64" i="19" s="1"/>
  <c r="I40" i="19"/>
  <c r="U40" i="19" s="1" a="1"/>
  <c r="U40" i="19" s="1"/>
  <c r="I28" i="19"/>
  <c r="U28" i="19" s="1" a="1"/>
  <c r="U28" i="19" s="1"/>
  <c r="I16" i="19"/>
  <c r="U16" i="19" s="1" a="1"/>
  <c r="U16" i="19" s="1"/>
  <c r="I4" i="19"/>
  <c r="U4" i="19" s="1" a="1"/>
  <c r="U4" i="19" s="1"/>
  <c r="U2" i="19" a="1"/>
  <c r="U2" i="19" s="1"/>
  <c r="U157" i="19" a="1"/>
  <c r="U157" i="19" s="1"/>
  <c r="U144" i="19" a="1"/>
  <c r="U144" i="19" s="1"/>
  <c r="U52" i="19" a="1"/>
  <c r="U52" i="19" s="1"/>
  <c r="U88" i="19" a="1"/>
  <c r="U88" i="19" s="1"/>
  <c r="U6" i="19" a="1"/>
  <c r="U6" i="19" s="1"/>
  <c r="U18" i="19" a="1"/>
  <c r="U18" i="19" s="1"/>
  <c r="U30" i="19" a="1"/>
  <c r="U30" i="19" s="1"/>
  <c r="U42" i="19" a="1"/>
  <c r="U42" i="19" s="1"/>
  <c r="U54" i="19" a="1"/>
  <c r="U54" i="19" s="1"/>
  <c r="U66" i="19" a="1"/>
  <c r="U66" i="19" s="1"/>
  <c r="U78" i="19" a="1"/>
  <c r="U78" i="19" s="1"/>
  <c r="U102" i="19" a="1"/>
  <c r="U102" i="19" s="1"/>
  <c r="I147" i="19"/>
  <c r="U147" i="19" s="1" a="1"/>
  <c r="U147" i="19" s="1"/>
  <c r="I135" i="19"/>
  <c r="U135" i="19" s="1" a="1"/>
  <c r="U135" i="19" s="1"/>
  <c r="I123" i="19"/>
  <c r="U123" i="19" s="1" a="1"/>
  <c r="U123" i="19" s="1"/>
  <c r="I111" i="19"/>
  <c r="U111" i="19" s="1" a="1"/>
  <c r="U111" i="19" s="1"/>
  <c r="I99" i="19"/>
  <c r="U99" i="19" s="1" a="1"/>
  <c r="U99" i="19" s="1"/>
  <c r="I87" i="19"/>
  <c r="U87" i="19" s="1" a="1"/>
  <c r="U87" i="19" s="1"/>
  <c r="I75" i="19"/>
  <c r="U75" i="19" s="1" a="1"/>
  <c r="U75" i="19" s="1"/>
  <c r="I63" i="19"/>
  <c r="U63" i="19" s="1" a="1"/>
  <c r="U63" i="19" s="1"/>
  <c r="I51" i="19"/>
  <c r="U51" i="19" s="1" a="1"/>
  <c r="U51" i="19" s="1"/>
  <c r="I39" i="19"/>
  <c r="U39" i="19" s="1" a="1"/>
  <c r="U39" i="19" s="1"/>
  <c r="I27" i="19"/>
  <c r="U27" i="19" s="1" a="1"/>
  <c r="U27" i="19" s="1"/>
  <c r="I15" i="19"/>
  <c r="U15" i="19" s="1" a="1"/>
  <c r="U15" i="19" s="1"/>
  <c r="I3" i="19"/>
  <c r="U3" i="19" s="1" a="1"/>
  <c r="U3" i="19" s="1"/>
  <c r="U13" i="19" a="1"/>
  <c r="U13" i="19" s="1"/>
  <c r="U25" i="19" a="1"/>
  <c r="U25" i="19" s="1"/>
  <c r="U37" i="19" a="1"/>
  <c r="U37" i="19" s="1"/>
  <c r="U49" i="19" a="1"/>
  <c r="U49" i="19" s="1"/>
  <c r="U61" i="19" a="1"/>
  <c r="U61" i="19" s="1"/>
  <c r="U73" i="19" a="1"/>
  <c r="U73" i="19" s="1"/>
  <c r="U85" i="19" a="1"/>
  <c r="U85" i="19" s="1"/>
  <c r="U97" i="19" a="1"/>
  <c r="U97" i="19" s="1"/>
  <c r="U146" i="19" a="1"/>
  <c r="U146" i="19" s="1"/>
  <c r="U134" i="19" a="1"/>
  <c r="U134" i="19" s="1"/>
  <c r="U122" i="19" a="1"/>
  <c r="U122" i="19" s="1"/>
  <c r="U110" i="19" a="1"/>
  <c r="U110" i="19" s="1"/>
  <c r="U74" i="19" a="1"/>
  <c r="U74" i="19" s="1"/>
  <c r="U154" i="19" a="1"/>
  <c r="U154" i="19" s="1"/>
  <c r="U130" i="19" a="1"/>
  <c r="U130" i="19" s="1"/>
  <c r="U118" i="19" a="1"/>
  <c r="U118" i="19" s="1"/>
  <c r="U106" i="19" a="1"/>
  <c r="U106" i="19" s="1"/>
  <c r="U26" i="19" a="1"/>
  <c r="U26" i="19" s="1"/>
  <c r="U62" i="19" a="1"/>
  <c r="U62" i="19" s="1"/>
  <c r="U153" i="19" a="1"/>
  <c r="U153" i="19" s="1"/>
  <c r="U141" i="19" a="1"/>
  <c r="U141" i="19" s="1"/>
  <c r="U129" i="19" a="1"/>
  <c r="U129" i="19" s="1"/>
  <c r="U117" i="19" a="1"/>
  <c r="U117" i="19" s="1"/>
  <c r="U14" i="19" a="1"/>
  <c r="U14" i="19" s="1"/>
  <c r="U50" i="19" a="1"/>
  <c r="U50" i="19" s="1"/>
  <c r="U98" i="19" a="1"/>
  <c r="U98" i="19" s="1"/>
  <c r="U38" i="19" a="1"/>
  <c r="U38" i="19" s="1"/>
  <c r="U86" i="19" a="1"/>
  <c r="U86" i="19" s="1"/>
  <c r="U9" i="19" a="1"/>
  <c r="U9" i="19" s="1"/>
  <c r="U21" i="19" a="1"/>
  <c r="U21" i="19" s="1"/>
  <c r="U33" i="19" a="1"/>
  <c r="U33" i="19" s="1"/>
  <c r="U45" i="19" a="1"/>
  <c r="U45" i="19" s="1"/>
  <c r="U57" i="19" a="1"/>
  <c r="U57" i="19" s="1"/>
  <c r="U69" i="19" a="1"/>
  <c r="U69" i="19" s="1"/>
  <c r="U81" i="19" a="1"/>
  <c r="U81" i="19" s="1"/>
  <c r="U93" i="19" a="1"/>
  <c r="U93" i="19" s="1"/>
  <c r="U105" i="19" a="1"/>
  <c r="U105" i="19" s="1"/>
  <c r="U150" i="19" a="1"/>
  <c r="U150" i="19" s="1"/>
  <c r="U138" i="19" a="1"/>
  <c r="U138" i="19" s="1"/>
  <c r="U126" i="19" a="1"/>
  <c r="U126" i="19" s="1"/>
  <c r="U114" i="19" a="1"/>
  <c r="U114" i="1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<sst xmlns="http://schemas.openxmlformats.org/spreadsheetml/2006/main" count="855" uniqueCount="150">
  <si>
    <t>Categoría</t>
  </si>
  <si>
    <t>Variable</t>
  </si>
  <si>
    <t>Definición</t>
  </si>
  <si>
    <t>Dependiente</t>
  </si>
  <si>
    <t>Económicas</t>
  </si>
  <si>
    <t>Laborales</t>
  </si>
  <si>
    <t>Demográficas</t>
  </si>
  <si>
    <t>Porcentaje (%)</t>
  </si>
  <si>
    <t>€/m²</t>
  </si>
  <si>
    <t>€</t>
  </si>
  <si>
    <t>Años</t>
  </si>
  <si>
    <t>Precio_m2</t>
  </si>
  <si>
    <t>Accesibilidad</t>
  </si>
  <si>
    <t>CCAA</t>
  </si>
  <si>
    <t>Andalucía</t>
  </si>
  <si>
    <t>Aragón</t>
  </si>
  <si>
    <t>Asturias</t>
  </si>
  <si>
    <t>Canarias</t>
  </si>
  <si>
    <t>Cantabria</t>
  </si>
  <si>
    <t>Castilla y León</t>
  </si>
  <si>
    <t>Cataluña</t>
  </si>
  <si>
    <t>Ceuta</t>
  </si>
  <si>
    <t>Comunitat Valenciana</t>
  </si>
  <si>
    <t>Extremadura</t>
  </si>
  <si>
    <t>Galicia</t>
  </si>
  <si>
    <t>La Rioja</t>
  </si>
  <si>
    <t>Melilla</t>
  </si>
  <si>
    <t>Islas Baleares</t>
  </si>
  <si>
    <t>Castilla - La Mancha</t>
  </si>
  <si>
    <t>Comunidad de Madrid</t>
  </si>
  <si>
    <t>Comunidad Foral de Navarra</t>
  </si>
  <si>
    <t>País Vasco</t>
  </si>
  <si>
    <t xml:space="preserve">Tipo de interes medio Hipotecario </t>
  </si>
  <si>
    <t>Tamaño medio de los pisos m2</t>
  </si>
  <si>
    <t>Precio vivienda</t>
  </si>
  <si>
    <t xml:space="preserve">Hipoteca mensual </t>
  </si>
  <si>
    <t xml:space="preserve">Hipoteca anual </t>
  </si>
  <si>
    <t xml:space="preserve">Fuente </t>
  </si>
  <si>
    <t xml:space="preserve">Idealista </t>
  </si>
  <si>
    <t>INE</t>
  </si>
  <si>
    <t xml:space="preserve">Provincia </t>
  </si>
  <si>
    <t>Andalucia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</si>
  <si>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</si>
  <si>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</si>
  <si>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</si>
  <si>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</si>
  <si>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</si>
  <si>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</si>
  <si>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</si>
  <si>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</si>
  <si>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</si>
  <si>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</si>
  <si>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</si>
  <si>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 xml:space="preserve">Aragón </t>
  </si>
  <si>
    <t xml:space="preserve">Principados de Asturias </t>
  </si>
  <si>
    <t xml:space="preserve">Las Palmas </t>
  </si>
  <si>
    <t>Santa Cruz de Tenerife</t>
  </si>
  <si>
    <t xml:space="preserve">Cantabria 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</si>
  <si>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</si>
  <si>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</si>
  <si>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</si>
  <si>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</si>
  <si>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</si>
  <si>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</si>
  <si>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</si>
  <si>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</si>
  <si>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</si>
  <si>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Albacete</t>
  </si>
  <si>
    <t>Ciudad Real</t>
  </si>
  <si>
    <t>Cuenca</t>
  </si>
  <si>
    <t>Guadalajara</t>
  </si>
  <si>
    <t>Toledo</t>
  </si>
  <si>
    <t>Barcelona</t>
  </si>
  <si>
    <t>Girona</t>
  </si>
  <si>
    <t>Lleida</t>
  </si>
  <si>
    <t>Tarragona</t>
  </si>
  <si>
    <t>Alicante/Alacant</t>
  </si>
  <si>
    <t>Castellón/Castelló</t>
  </si>
  <si>
    <t>Valencia/València</t>
  </si>
  <si>
    <t>Badajoz</t>
  </si>
  <si>
    <t>Cáceres</t>
  </si>
  <si>
    <t>Coruña, A</t>
  </si>
  <si>
    <t>Lugo</t>
  </si>
  <si>
    <t>Ourense</t>
  </si>
  <si>
    <t>Pontevedra</t>
  </si>
  <si>
    <t xml:space="preserve">Comunidad de Madrid </t>
  </si>
  <si>
    <t xml:space="preserve">Región de Murcia </t>
  </si>
  <si>
    <t>Madrid</t>
  </si>
  <si>
    <t>Murcia</t>
  </si>
  <si>
    <t xml:space="preserve">Navarra </t>
  </si>
  <si>
    <t>Araba/Álava</t>
  </si>
  <si>
    <t>Bizkaia</t>
  </si>
  <si>
    <t>Gipuzkoa</t>
  </si>
  <si>
    <t>Año</t>
  </si>
  <si>
    <t xml:space="preserve"> </t>
  </si>
  <si>
    <t>Periodo</t>
  </si>
  <si>
    <t>Navarra</t>
  </si>
  <si>
    <t>Provincias</t>
  </si>
  <si>
    <t>Región de Murcia</t>
  </si>
  <si>
    <t>Tasa_esfuerzo</t>
  </si>
  <si>
    <t xml:space="preserve">Renat_Media_por_hogar </t>
  </si>
  <si>
    <t>PIB_per_capita_provincial</t>
  </si>
  <si>
    <t>Tasa_crecimiento_población</t>
  </si>
  <si>
    <t>Numero_vivienda_terminadas</t>
  </si>
  <si>
    <t xml:space="preserve">LINK </t>
  </si>
  <si>
    <t>Tasa crecimiento de la población</t>
  </si>
  <si>
    <t>https://www.idealista.com/sala-de-prensa/informes-precio-vivienda/venta/report/</t>
  </si>
  <si>
    <t>https://www.ine.es/jaxiT3/Tabla.htm?t=53689&amp;L=0</t>
  </si>
  <si>
    <t>https://www.ine.es/dyngs/INEbase/es/operacion.htm?c=Estadistica_C&amp;cid=1254736167628&amp;menu=resultados&amp;idp=1254735576581</t>
  </si>
  <si>
    <t>Tasa_empleo</t>
  </si>
  <si>
    <t>Tasa de empleo</t>
  </si>
  <si>
    <t>https://www.ine.es/jaxiT3/Tabla.htm?t=65349</t>
  </si>
  <si>
    <t>https://apps.fomento.gob.es/BoletinOnline2/?nivel=2&amp;orden=32000000</t>
  </si>
  <si>
    <t>https://www.ine.es/jaxiT3/Tabla.htm?t=5226&amp;L=0</t>
  </si>
  <si>
    <t>Tasa de Esfuerzo Financiero</t>
  </si>
  <si>
    <t>Numero Vivienda Terminada</t>
  </si>
  <si>
    <t>Renta neta media por hogar</t>
  </si>
  <si>
    <t>PIB per cápita</t>
  </si>
  <si>
    <t>Numero_hipotecas</t>
  </si>
  <si>
    <t>Precio vivienda 80%</t>
  </si>
  <si>
    <t>IPV</t>
  </si>
  <si>
    <t>IPC</t>
  </si>
  <si>
    <t>https://www.ine.es/jaxiT3/Tabla.htm?t=50919&amp;L=0</t>
  </si>
  <si>
    <t>https://www.ine.es/jaxiT3/Tabla.htm?t=25174</t>
  </si>
  <si>
    <t>Financiero-Inmobiliario</t>
  </si>
  <si>
    <t>https://www.ine.es/jaxiT3/Tabla.htm?t=3204</t>
  </si>
  <si>
    <t>2022</t>
  </si>
  <si>
    <t>2018</t>
  </si>
  <si>
    <t>Unidad medida</t>
  </si>
  <si>
    <t>% Nivel de Ingreso Estimados Destinado al Pago de la Vivienda</t>
  </si>
  <si>
    <t>2015-2018-2022</t>
  </si>
  <si>
    <t>Tabla 1</t>
  </si>
  <si>
    <t>Total, de Renta Neta Media por Hogar</t>
  </si>
  <si>
    <t>PIB per Cápita Provincial</t>
  </si>
  <si>
    <t>Precio de compra (€/m²)</t>
  </si>
  <si>
    <t xml:space="preserve">Precio de Compra la Vivienda por m² </t>
  </si>
  <si>
    <t>índice de Precios al Consumo</t>
  </si>
  <si>
    <t>índice General</t>
  </si>
  <si>
    <t>índice de Precios de la Vivienda</t>
  </si>
  <si>
    <t xml:space="preserve">índice General </t>
  </si>
  <si>
    <t>Hipotecas/Hab</t>
  </si>
  <si>
    <t>Hipotecas Constituidas Acumuladas por Habitante.</t>
  </si>
  <si>
    <t>Número de Hipotecas</t>
  </si>
  <si>
    <t>% de la Población Activa en Situación de Empleo</t>
  </si>
  <si>
    <t>Viviendas/Hab</t>
  </si>
  <si>
    <t>Numero de Vivienda Terminada por Habitantes.</t>
  </si>
  <si>
    <t>MITMA/INE</t>
  </si>
  <si>
    <t>Crecimiento de la Población por Cada Mil Habitantes</t>
  </si>
  <si>
    <t>Porcentaje por cada mil habitantes</t>
  </si>
  <si>
    <t>Se adjunta el calculo realizado para la tasa de esfuerzo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</si>
</sst>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[$€]_-;\-* #,##0.00\ [$€]_-;_-* &quot;-&quot;??\ [$€]_-;_-@_-"/>
    <numFmt numFmtId="165" formatCode="0.000%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Helv"/>
    </font>
    <font>
      <sz val="10"/>
      <name val="Arial"/>
      <family val="2"/>
    </font>
    <font>
      <u/>
      <sz val="11"/>
      <color theme="10"/>
      <name val="Calibri"/>
      <family val="2"/>
    </font>
    <font>
      <sz val="11"/>
      <name val="Arial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indexed="64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6" fillId="0" borderId="0"/>
    <xf numFmtId="0" fontId="4" fillId="0" borderId="0"/>
    <xf numFmtId="0" fontId="9" fillId="0" borderId="0"/>
    <xf numFmtId="0" fontId="11" fillId="0" borderId="0" applyNumberFormat="0" applyFill="0" applyBorder="0" applyAlignment="0" applyProtection="0"/>
  </cellStyleXfs>
  <cellXfs count="53">
    <xf numFmtId="0" fontId="0" fillId="0" borderId="0" xfId="0"/>
    <xf numFmtId="4" fontId="0" fillId="0" borderId="0" xfId="0" applyNumberFormat="1"/>
    <xf numFmtId="0" fontId="0" fillId="0" borderId="1" xfId="0" applyBorder="1"/>
    <xf numFmtId="4" fontId="0" fillId="0" borderId="1" xfId="0" applyNumberFormat="1" applyBorder="1"/>
    <xf numFmtId="49" fontId="0" fillId="0" borderId="0" xfId="0" applyNumberFormat="1"/>
    <xf numFmtId="4" fontId="0" fillId="0" borderId="2" xfId="0" applyNumberFormat="1" applyBorder="1"/>
    <xf numFmtId="4" fontId="0" fillId="0" borderId="0" xfId="2" applyNumberFormat="1" applyFont="1"/>
    <xf numFmtId="4" fontId="0" fillId="0" borderId="2" xfId="2" applyNumberFormat="1" applyFont="1" applyBorder="1"/>
    <xf numFmtId="0" fontId="1" fillId="0" borderId="10" xfId="0" applyFont="1" applyBorder="1" applyAlignment="1">
      <alignment horizontal="center" vertical="top"/>
    </xf>
    <xf numFmtId="0" fontId="0" fillId="0" borderId="7" xfId="0" applyBorder="1"/>
    <xf numFmtId="0" fontId="11" fillId="0" borderId="7" xfId="10" applyFill="1" applyBorder="1"/>
    <xf numFmtId="0" fontId="11" fillId="0" borderId="12" xfId="10" applyFill="1" applyBorder="1"/>
    <xf numFmtId="0" fontId="7" fillId="0" borderId="8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10" fillId="0" borderId="4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7" fillId="0" borderId="0" xfId="0" applyNumberFormat="1" applyFont="1"/>
    <xf numFmtId="49" fontId="0" fillId="0" borderId="2" xfId="0" applyNumberFormat="1" applyBorder="1"/>
    <xf numFmtId="4" fontId="0" fillId="0" borderId="3" xfId="0" applyNumberFormat="1" applyBorder="1"/>
    <xf numFmtId="0" fontId="7" fillId="0" borderId="0" xfId="0" applyFont="1"/>
    <xf numFmtId="0" fontId="7" fillId="0" borderId="8" xfId="0" applyFont="1" applyBorder="1"/>
    <xf numFmtId="0" fontId="0" fillId="0" borderId="9" xfId="0" applyBorder="1"/>
    <xf numFmtId="0" fontId="7" fillId="0" borderId="9" xfId="0" applyFont="1" applyBorder="1"/>
    <xf numFmtId="0" fontId="7" fillId="0" borderId="10" xfId="0" applyFont="1" applyBorder="1"/>
    <xf numFmtId="4" fontId="4" fillId="0" borderId="6" xfId="0" applyNumberFormat="1" applyFont="1" applyBorder="1"/>
    <xf numFmtId="4" fontId="10" fillId="0" borderId="4" xfId="0" applyNumberFormat="1" applyFont="1" applyBorder="1"/>
    <xf numFmtId="1" fontId="10" fillId="0" borderId="4" xfId="2" applyNumberFormat="1" applyFont="1" applyFill="1" applyBorder="1"/>
    <xf numFmtId="4" fontId="10" fillId="0" borderId="4" xfId="1" applyNumberFormat="1" applyFont="1" applyFill="1" applyBorder="1"/>
    <xf numFmtId="10" fontId="10" fillId="0" borderId="7" xfId="2" applyNumberFormat="1" applyFont="1" applyBorder="1"/>
    <xf numFmtId="4" fontId="10" fillId="0" borderId="6" xfId="0" applyNumberFormat="1" applyFont="1" applyBorder="1"/>
    <xf numFmtId="0" fontId="10" fillId="0" borderId="6" xfId="0" applyFont="1" applyBorder="1"/>
    <xf numFmtId="0" fontId="10" fillId="0" borderId="4" xfId="0" applyFont="1" applyBorder="1"/>
    <xf numFmtId="1" fontId="10" fillId="0" borderId="4" xfId="0" applyNumberFormat="1" applyFont="1" applyBorder="1"/>
    <xf numFmtId="0" fontId="10" fillId="0" borderId="11" xfId="0" applyFont="1" applyBorder="1"/>
    <xf numFmtId="0" fontId="10" fillId="0" borderId="5" xfId="0" applyFont="1" applyBorder="1"/>
    <xf numFmtId="4" fontId="10" fillId="0" borderId="5" xfId="0" applyNumberFormat="1" applyFont="1" applyBorder="1"/>
    <xf numFmtId="0" fontId="11" fillId="0" borderId="4" xfId="10" applyBorder="1"/>
    <xf numFmtId="49" fontId="0" fillId="0" borderId="13" xfId="0" applyNumberFormat="1" applyBorder="1"/>
    <xf numFmtId="10" fontId="10" fillId="0" borderId="12" xfId="2" applyNumberFormat="1" applyFont="1" applyBorder="1"/>
    <xf numFmtId="165" fontId="10" fillId="0" borderId="7" xfId="2" applyNumberFormat="1" applyFont="1" applyBorder="1"/>
    <xf numFmtId="4" fontId="0" fillId="2" borderId="14" xfId="2" applyNumberFormat="1" applyFont="1" applyFill="1" applyBorder="1"/>
    <xf numFmtId="4" fontId="0" fillId="0" borderId="14" xfId="2" applyNumberFormat="1" applyFont="1" applyBorder="1"/>
    <xf numFmtId="4" fontId="0" fillId="0" borderId="16" xfId="2" applyNumberFormat="1" applyFont="1" applyBorder="1"/>
    <xf numFmtId="4" fontId="0" fillId="2" borderId="14" xfId="0" applyNumberFormat="1" applyFill="1" applyBorder="1"/>
    <xf numFmtId="4" fontId="0" fillId="0" borderId="14" xfId="0" applyNumberFormat="1" applyBorder="1"/>
    <xf numFmtId="4" fontId="0" fillId="0" borderId="15" xfId="0" applyNumberFormat="1" applyBorder="1"/>
    <xf numFmtId="49" fontId="0" fillId="2" borderId="14" xfId="0" applyNumberFormat="1" applyFill="1" applyBorder="1"/>
    <xf numFmtId="49" fontId="0" fillId="0" borderId="14" xfId="0" applyNumberFormat="1" applyBorder="1"/>
    <xf numFmtId="49" fontId="0" fillId="0" borderId="16" xfId="0" applyNumberFormat="1" applyBorder="1"/>
    <xf numFmtId="49" fontId="0" fillId="0" borderId="15" xfId="0" applyNumberFormat="1" applyBorder="1"/>
    <xf numFmtId="0" fontId="0" fillId="0" borderId="1" xfId="0" applyFill="1" applyBorder="1"/>
  </cellXfs>
  <cellStyles count="11">
    <cellStyle name="Euro" xfId="4" xr:uid="{277A9C62-456E-4E59-9F3C-FA1AD9C59CC7}"/>
    <cellStyle name="Hipervínculo" xfId="10" builtinId="8"/>
    <cellStyle name="Hipervínculo 2" xfId="5" xr:uid="{8615C3D7-7DA9-416F-9325-D7C36C81A962}"/>
    <cellStyle name="Millares" xfId="1" builtinId="3"/>
    <cellStyle name="Normal" xfId="0" builtinId="0"/>
    <cellStyle name="Normal 2" xfId="3" xr:uid="{60355663-FCDF-408B-AF7E-F642F64872E4}"/>
    <cellStyle name="Normal 2 2" xfId="6" xr:uid="{84A6BDC2-4EB0-4873-B64D-18FEAF998A2A}"/>
    <cellStyle name="Normal 3" xfId="7" xr:uid="{E126990B-7BA3-42F8-8858-744428E5C172}"/>
    <cellStyle name="Normal 4" xfId="8" xr:uid="{0271E21F-A237-4ED4-9E74-1DAE64A26453}"/>
    <cellStyle name="Normal 5" xfId="9" xr:uid="{AC77CCB9-62E7-4745-BB8D-5EC899146359}"/>
    <cellStyle name="Porcentaje" xfId="2" builtinId="5"/>
  </cellStyles>
  <dxfs count="45"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color auto="1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4" formatCode="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4" formatCode="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4" formatCode="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4" formatCode="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4" formatCode="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00FF00"/>
        </patternFill>
      </fill>
    </dxf>
  </dxfs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BE0441-88DA-4FE3-8DA9-90101B000B5D}" name="Tabla47" displayName="Tabla47" ref="A1:L157" totalsRowShown="0" headerRowDxfId="44" dataDxfId="42" headerRowBorderDxfId="43" tableBorderDxfId="41">
  <autoFilter ref="A1:L157" xr:uid="{00BE0441-88DA-4FE3-8DA9-90101B000B5D}">
    <filterColumn colId="1">
      <filters>
        <filter val="2015"/>
      </filters>
    </filterColumn>
  </autoFilter>
  <tableColumns count="12">
    <tableColumn id="1" xr3:uid="{60ABAAA1-267D-4797-8697-8DC28F1E6A87}" name="Provincia " dataDxfId="40"/>
    <tableColumn id="2" xr3:uid="{E0585F68-5485-474B-8CD5-6998130BF130}" name="Año" dataDxfId="39"/>
    <tableColumn id="3" xr3:uid="{3B9ED896-1D66-4332-9160-61CB2C771B95}" name="Tasa_esfuerzo" dataDxfId="38"/>
    <tableColumn id="12" xr3:uid="{48C1DCBC-399C-44F3-9BFA-3873ADC22852}" name="Renat_Media_por_hogar " dataDxfId="37"/>
    <tableColumn id="4" xr3:uid="{0887C83F-E41A-4E51-A816-B3B781F9E26D}" name="PIB_per_capita_provincial" dataDxfId="36"/>
    <tableColumn id="5" xr3:uid="{99CBEB12-75AF-48EF-94B1-3BB820262498}" name="Precio_m2" dataDxfId="35"/>
    <tableColumn id="15" xr3:uid="{F4F28007-4BA2-4CCE-92DF-52210F0001B2}" name="IPV" dataDxfId="34"/>
    <tableColumn id="10" xr3:uid="{0A6874DB-01C9-47D5-9E5B-1698D3EDB985}" name="IPC" dataDxfId="33"/>
    <tableColumn id="13" xr3:uid="{2AB56A84-4BED-4E32-BFEE-BBE9F3E70152}" name="Numero_hipotecas" dataDxfId="32"/>
    <tableColumn id="8" xr3:uid="{14EBACAB-2CA0-45A4-AD5A-6EE728350C30}" name="Tasa_empleo" dataDxfId="31"/>
    <tableColumn id="11" xr3:uid="{8DD6D518-E850-403D-9B04-4CF33ECB584D}" name="Tasa_crecimiento_población" dataDxfId="30"/>
    <tableColumn id="9" xr3:uid="{79FCDCC9-69F1-4740-B1A1-8BC7B9A0BA2E}" name="Numero_vivienda_terminadas" dataDxfId="29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FD56673-AE5C-416F-8F68-E6B9DDDD3936}" name="Tabla58" displayName="Tabla58" ref="F1:Q157" totalsRowShown="0" headerRowDxfId="28" dataDxfId="26" headerRowBorderDxfId="27" tableBorderDxfId="25" totalsRowBorderDxfId="24">
  <autoFilter ref="F1:Q157" xr:uid="{FFD56673-AE5C-416F-8F68-E6B9DDDD3936}"/>
  <tableColumns count="12">
    <tableColumn id="1" xr3:uid="{C0893B63-BA93-410A-AED4-5665E43C362B}" name="CCAA" dataDxfId="23"/>
    <tableColumn id="2" xr3:uid="{5805E380-20AD-4635-814E-BB0CAFD536D4}" name="Provincias" dataDxfId="22"/>
    <tableColumn id="3" xr3:uid="{9298F593-D7A1-4FA4-A418-ED7401C2A0CE}" name="Años" dataDxfId="21"/>
    <tableColumn id="4" xr3:uid="{1C0CFE9B-A45C-4915-98FA-A8101A0F7183}" name="Accesibilidad" dataDxfId="20">
      <calculatedColumnFormula>J2/P2</calculatedColumnFormula>
    </tableColumn>
    <tableColumn id="5" xr3:uid="{D13D2AE1-AB07-48A0-A2EF-AC3893AE5814}" name="Hipoteca anual " dataDxfId="19">
      <calculatedColumnFormula>K2*12</calculatedColumnFormula>
    </tableColumn>
    <tableColumn id="6" xr3:uid="{FC7C66C7-DAB3-434E-A8D3-CDE090577B64}" name="Hipoteca mensual " dataDxfId="18">
      <calculatedColumnFormula>PMT(Q2/12,25*12, -L2)</calculatedColumnFormula>
    </tableColumn>
    <tableColumn id="12" xr3:uid="{9E661155-9B2F-413D-A9E5-91E0D3BA4D3D}" name="Precio vivienda 80%" dataDxfId="17">
      <calculatedColumnFormula>Tabla58[[#This Row],[Precio vivienda]]*0.8</calculatedColumnFormula>
    </tableColumn>
    <tableColumn id="7" xr3:uid="{9CDA1277-D59B-4E8C-99CE-B40FEBBBAAB8}" name="Precio vivienda" dataDxfId="16">
      <calculatedColumnFormula>O2*N2</calculatedColumnFormula>
    </tableColumn>
    <tableColumn id="8" xr3:uid="{3970E737-59D0-4812-8AD1-D39514FDC6E4}" name="Tamaño medio de los pisos m2" dataDxfId="15"/>
    <tableColumn id="9" xr3:uid="{D1296A95-7822-4DA6-BA8C-3D080CA6F73F}" name="Precio_m2" dataDxfId="14"/>
    <tableColumn id="10" xr3:uid="{B0C2F20C-6BE0-4172-8162-DD470147886C}" name="Renat_Media_por_hogar " dataDxfId="13"/>
    <tableColumn id="11" xr3:uid="{85868280-14D4-4A49-BED1-6B98B8F97C8D}" name="Tipo de interes medio Hipotecario " dataDxfId="12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10D5BE-CD0B-443D-B3D2-779E990D5305}" name="Tabla2" displayName="Tabla2" ref="A1:G11" totalsRowShown="0" headerRowDxfId="11" dataDxfId="9" headerRowBorderDxfId="10" tableBorderDxfId="8" totalsRowBorderDxfId="7">
  <autoFilter ref="A1:G11" xr:uid="{ED10D5BE-CD0B-443D-B3D2-779E990D5305}"/>
  <tableColumns count="7">
    <tableColumn id="1" xr3:uid="{94B95CE8-9D94-408B-8FD0-C691949AC725}" name="Categoría" dataDxfId="6"/>
    <tableColumn id="2" xr3:uid="{FE613F80-422B-4588-B791-6D938D6706D2}" name="Variable" dataDxfId="5"/>
    <tableColumn id="3" xr3:uid="{20376051-7804-4B1D-8826-C1F68B065CE5}" name="Definición" dataDxfId="4"/>
    <tableColumn id="4" xr3:uid="{89870CAD-CECA-4CCA-A122-AAF2463151C7}" name="Periodo" dataDxfId="3"/>
    <tableColumn id="5" xr3:uid="{A87E1963-7C64-4731-84E4-497783781D76}" name="Unidad medida" dataDxfId="2"/>
    <tableColumn id="6" xr3:uid="{4573B209-4A2B-4B5F-9B08-1864E0A2300A}" name="Fuente " dataDxfId="1"/>
    <tableColumn id="7" xr3:uid="{A793C0CD-BDA4-47EC-A8EE-79D81BE12C2B}" name="LINK " dataDxfId="0" dataCellStyle="Hipervínculo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.es/jaxiT3/Tabla.htm?t=25174" TargetMode="External"/><Relationship Id="rId3" Type="http://schemas.openxmlformats.org/officeDocument/2006/relationships/hyperlink" Target="https://www.ine.es/dyngs/INEbase/es/operacion.htm?c=Estadistica_C&amp;cid=1254736167628&amp;menu=resultados&amp;idp=1254735576581" TargetMode="External"/><Relationship Id="rId7" Type="http://schemas.openxmlformats.org/officeDocument/2006/relationships/hyperlink" Target="https://www.ine.es/jaxiT3/Tabla.htm?t=50919&amp;L=0" TargetMode="External"/><Relationship Id="rId2" Type="http://schemas.openxmlformats.org/officeDocument/2006/relationships/hyperlink" Target="https://www.ine.es/jaxiT3/Tabla.htm?t=53689&amp;L=0" TargetMode="External"/><Relationship Id="rId1" Type="http://schemas.openxmlformats.org/officeDocument/2006/relationships/hyperlink" Target="https://www.idealista.com/sala-de-prensa/informes-precio-vivienda/venta/report/" TargetMode="External"/><Relationship Id="rId6" Type="http://schemas.openxmlformats.org/officeDocument/2006/relationships/hyperlink" Target="https://www.ine.es/jaxiT3/Tabla.htm?t=5226&amp;L=0" TargetMode="External"/><Relationship Id="rId5" Type="http://schemas.openxmlformats.org/officeDocument/2006/relationships/hyperlink" Target="https://apps.fomento.gob.es/BoletinOnline2/?nivel=2&amp;orden=32000000" TargetMode="External"/><Relationship Id="rId10" Type="http://schemas.openxmlformats.org/officeDocument/2006/relationships/table" Target="../tables/table3.xml"/><Relationship Id="rId4" Type="http://schemas.openxmlformats.org/officeDocument/2006/relationships/hyperlink" Target="https://www.ine.es/jaxiT3/Tabla.htm?t=65349" TargetMode="External"/><Relationship Id="rId9" Type="http://schemas.openxmlformats.org/officeDocument/2006/relationships/hyperlink" Target="https://www.ine.es/jaxiT3/Tabla.htm?t=32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1C02-1944-4460-B6B1-95979F4AE68F}">
  <sheetPr>
    <tabColor rgb="FF00B050"/>
  </sheetPr>
  <dimension ref="A1:L157"/>
  <sheetViews>
    <sheetView showGridLines="0" tabSelected="1" zoomScale="76" workbookViewId="0">
      <selection activeCell="N108" sqref="N108"/>
    </sheetView>
  </sheetViews>
  <sheetFormatPr baseColWidth="10" defaultRowHeight="14.4" x14ac:dyDescent="0.3"/>
  <cols>
    <col min="1" max="1" width="19.33203125" bestFit="1" customWidth="1"/>
    <col min="2" max="2" width="6.6640625" bestFit="1" customWidth="1"/>
    <col min="3" max="3" width="15.109375" bestFit="1" customWidth="1"/>
    <col min="4" max="4" width="24.88671875" bestFit="1" customWidth="1"/>
    <col min="5" max="5" width="25.33203125" bestFit="1" customWidth="1"/>
    <col min="6" max="6" width="12.109375" bestFit="1" customWidth="1"/>
    <col min="7" max="8" width="6.44140625" bestFit="1" customWidth="1"/>
    <col min="9" max="9" width="19.33203125" bestFit="1" customWidth="1"/>
    <col min="10" max="10" width="14.33203125" bestFit="1" customWidth="1"/>
    <col min="11" max="11" width="27.44140625" bestFit="1" customWidth="1"/>
    <col min="12" max="12" width="29" bestFit="1" customWidth="1"/>
  </cols>
  <sheetData>
    <row r="1" spans="1:12" x14ac:dyDescent="0.3">
      <c r="A1" s="18" t="s">
        <v>40</v>
      </c>
      <c r="B1" s="18" t="s">
        <v>93</v>
      </c>
      <c r="C1" s="21" t="s">
        <v>99</v>
      </c>
      <c r="D1" s="21" t="s">
        <v>100</v>
      </c>
      <c r="E1" s="21" t="s">
        <v>101</v>
      </c>
      <c r="F1" s="21" t="s">
        <v>11</v>
      </c>
      <c r="G1" s="21" t="s">
        <v>120</v>
      </c>
      <c r="H1" s="21" t="s">
        <v>121</v>
      </c>
      <c r="I1" s="21" t="s">
        <v>118</v>
      </c>
      <c r="J1" s="21" t="s">
        <v>109</v>
      </c>
      <c r="K1" s="21" t="s">
        <v>102</v>
      </c>
      <c r="L1" s="21" t="s">
        <v>103</v>
      </c>
    </row>
    <row r="2" spans="1:12" hidden="1" x14ac:dyDescent="0.3">
      <c r="A2" s="4" t="s">
        <v>67</v>
      </c>
      <c r="B2" s="4" t="s">
        <v>126</v>
      </c>
      <c r="C2" s="6">
        <v>0.1425005990498944</v>
      </c>
      <c r="D2" s="1">
        <v>30908</v>
      </c>
      <c r="E2" s="1">
        <v>24554</v>
      </c>
      <c r="F2" s="1">
        <v>1068</v>
      </c>
      <c r="G2" s="1">
        <v>118.496</v>
      </c>
      <c r="H2" s="1">
        <v>109.35758333333332</v>
      </c>
      <c r="I2" s="1">
        <v>3.0298630896981545E-2</v>
      </c>
      <c r="J2" s="1">
        <v>51.96</v>
      </c>
      <c r="K2" s="20">
        <v>4.04</v>
      </c>
      <c r="L2" s="1">
        <v>5.6879606561117063E-3</v>
      </c>
    </row>
    <row r="3" spans="1:12" hidden="1" x14ac:dyDescent="0.3">
      <c r="A3" s="4" t="s">
        <v>76</v>
      </c>
      <c r="B3" s="4" t="s">
        <v>126</v>
      </c>
      <c r="C3" s="6">
        <v>0.25875139127786156</v>
      </c>
      <c r="D3" s="1">
        <v>28965</v>
      </c>
      <c r="E3" s="1">
        <v>21622</v>
      </c>
      <c r="F3" s="1">
        <v>1851</v>
      </c>
      <c r="G3" s="1">
        <v>131.774</v>
      </c>
      <c r="H3" s="1">
        <v>108.69099999999999</v>
      </c>
      <c r="I3" s="1">
        <v>3.5824681819568216E-2</v>
      </c>
      <c r="J3" s="1">
        <v>50.63</v>
      </c>
      <c r="K3" s="1">
        <v>24.73</v>
      </c>
      <c r="L3" s="1">
        <v>7.3680291376602997E-3</v>
      </c>
    </row>
    <row r="4" spans="1:12" hidden="1" x14ac:dyDescent="0.3">
      <c r="A4" s="4" t="s">
        <v>42</v>
      </c>
      <c r="B4" s="4" t="s">
        <v>126</v>
      </c>
      <c r="C4" s="6">
        <v>0.16273172513391532</v>
      </c>
      <c r="D4" s="1">
        <v>28442</v>
      </c>
      <c r="E4" s="1">
        <v>21999</v>
      </c>
      <c r="F4" s="1">
        <v>1125</v>
      </c>
      <c r="G4" s="1">
        <v>138.58699999999999</v>
      </c>
      <c r="H4" s="1">
        <v>108.09441666666667</v>
      </c>
      <c r="I4" s="1">
        <v>4.1216203442380771E-2</v>
      </c>
      <c r="J4" s="1">
        <v>51.95</v>
      </c>
      <c r="K4" s="1">
        <v>18.52</v>
      </c>
      <c r="L4" s="1">
        <v>3.5676957438821174E-3</v>
      </c>
    </row>
    <row r="5" spans="1:12" hidden="1" x14ac:dyDescent="0.3">
      <c r="A5" s="4" t="s">
        <v>90</v>
      </c>
      <c r="B5" s="4" t="s">
        <v>126</v>
      </c>
      <c r="C5" s="6">
        <v>0.23768119903584917</v>
      </c>
      <c r="D5" s="1">
        <v>38586</v>
      </c>
      <c r="E5" s="1">
        <v>38591</v>
      </c>
      <c r="F5" s="1">
        <v>2212</v>
      </c>
      <c r="G5" s="1">
        <v>132.13200000000001</v>
      </c>
      <c r="H5" s="1">
        <v>108.09250000000002</v>
      </c>
      <c r="I5" s="1">
        <v>3.8799444995992964E-2</v>
      </c>
      <c r="J5" s="1">
        <v>53.96</v>
      </c>
      <c r="K5" s="1">
        <v>7.16</v>
      </c>
      <c r="L5" s="1">
        <v>3.8216331949810414E-3</v>
      </c>
    </row>
    <row r="6" spans="1:12" hidden="1" x14ac:dyDescent="0.3">
      <c r="A6" s="4" t="s">
        <v>16</v>
      </c>
      <c r="B6" s="4" t="s">
        <v>126</v>
      </c>
      <c r="C6" s="6">
        <v>0.15527577941627332</v>
      </c>
      <c r="D6" s="1">
        <v>33242</v>
      </c>
      <c r="E6" s="1">
        <v>26361</v>
      </c>
      <c r="F6" s="1">
        <v>1343</v>
      </c>
      <c r="G6" s="1">
        <v>126.946</v>
      </c>
      <c r="H6" s="1">
        <v>108.40575000000001</v>
      </c>
      <c r="I6" s="1">
        <v>3.1217713793165229E-2</v>
      </c>
      <c r="J6" s="1">
        <v>42.69</v>
      </c>
      <c r="K6" s="1">
        <v>1.0900000000000001</v>
      </c>
      <c r="L6" s="1">
        <v>4.6502091200633826E-3</v>
      </c>
    </row>
    <row r="7" spans="1:12" hidden="1" x14ac:dyDescent="0.3">
      <c r="A7" s="4" t="s">
        <v>58</v>
      </c>
      <c r="B7" s="4" t="s">
        <v>126</v>
      </c>
      <c r="C7" s="6">
        <v>0.1219217141984783</v>
      </c>
      <c r="D7" s="1">
        <v>28227</v>
      </c>
      <c r="E7" s="1">
        <v>21890</v>
      </c>
      <c r="F7" s="1">
        <v>837</v>
      </c>
      <c r="G7" s="1">
        <v>126.291</v>
      </c>
      <c r="H7" s="1">
        <v>110.32833333333333</v>
      </c>
      <c r="I7" s="1">
        <v>2.521816112305552E-2</v>
      </c>
      <c r="J7" s="1">
        <v>48.15</v>
      </c>
      <c r="K7" s="1">
        <v>4.1500000000000004</v>
      </c>
      <c r="L7" s="1">
        <v>4.5971923611989379E-3</v>
      </c>
    </row>
    <row r="8" spans="1:12" hidden="1" x14ac:dyDescent="0.3">
      <c r="A8" s="4" t="s">
        <v>79</v>
      </c>
      <c r="B8" s="4" t="s">
        <v>126</v>
      </c>
      <c r="C8" s="6">
        <v>0.15815893512065665</v>
      </c>
      <c r="D8" s="1">
        <v>27243</v>
      </c>
      <c r="E8" s="1">
        <v>20308</v>
      </c>
      <c r="F8" s="1">
        <v>967</v>
      </c>
      <c r="G8" s="1">
        <v>114.85</v>
      </c>
      <c r="H8" s="1">
        <v>109.22808333333334</v>
      </c>
      <c r="I8" s="1">
        <v>2.6734295793970051E-2</v>
      </c>
      <c r="J8" s="1">
        <v>45.74</v>
      </c>
      <c r="K8" s="1">
        <v>-2.7</v>
      </c>
      <c r="L8" s="1">
        <v>3.3479716509413455E-3</v>
      </c>
    </row>
    <row r="9" spans="1:12" hidden="1" x14ac:dyDescent="0.3">
      <c r="A9" s="4" t="s">
        <v>72</v>
      </c>
      <c r="B9" s="4" t="s">
        <v>126</v>
      </c>
      <c r="C9" s="6">
        <v>0.242622454974742</v>
      </c>
      <c r="D9" s="1">
        <v>41594</v>
      </c>
      <c r="E9" s="1">
        <v>33369</v>
      </c>
      <c r="F9" s="1">
        <v>2673</v>
      </c>
      <c r="G9" s="1">
        <v>152.64699999999999</v>
      </c>
      <c r="H9" s="1">
        <v>107.61391666666667</v>
      </c>
      <c r="I9" s="1">
        <v>3.33491339763584E-2</v>
      </c>
      <c r="J9" s="1">
        <v>54.76</v>
      </c>
      <c r="K9" s="1">
        <v>17</v>
      </c>
      <c r="L9" s="1">
        <v>4.0973424365988286E-3</v>
      </c>
    </row>
    <row r="10" spans="1:12" hidden="1" x14ac:dyDescent="0.3">
      <c r="A10" s="4" t="s">
        <v>91</v>
      </c>
      <c r="B10" s="4" t="s">
        <v>126</v>
      </c>
      <c r="C10" s="6">
        <v>0.27529253246948265</v>
      </c>
      <c r="D10" s="1">
        <v>40694</v>
      </c>
      <c r="E10" s="1">
        <v>35478</v>
      </c>
      <c r="F10" s="1">
        <v>2702</v>
      </c>
      <c r="G10" s="1">
        <v>132.13200000000001</v>
      </c>
      <c r="H10" s="1">
        <v>108.2505</v>
      </c>
      <c r="I10" s="1">
        <v>3.7753709942367125E-2</v>
      </c>
      <c r="J10" s="1">
        <v>51.59</v>
      </c>
      <c r="K10" s="1">
        <v>4</v>
      </c>
      <c r="L10" s="1">
        <v>4.1936965782220122E-3</v>
      </c>
    </row>
    <row r="11" spans="1:12" hidden="1" x14ac:dyDescent="0.3">
      <c r="A11" s="4" t="s">
        <v>59</v>
      </c>
      <c r="B11" s="4" t="s">
        <v>126</v>
      </c>
      <c r="C11" s="6">
        <v>0.1372944729848114</v>
      </c>
      <c r="D11" s="1">
        <v>34530</v>
      </c>
      <c r="E11" s="1">
        <v>30143</v>
      </c>
      <c r="F11" s="1">
        <v>1153</v>
      </c>
      <c r="G11" s="1">
        <v>126.291</v>
      </c>
      <c r="H11" s="1">
        <v>108.795</v>
      </c>
      <c r="I11" s="1">
        <v>3.4457603965694486E-2</v>
      </c>
      <c r="J11" s="1">
        <v>54.05</v>
      </c>
      <c r="K11" s="1">
        <v>7.09</v>
      </c>
      <c r="L11" s="1">
        <v>7.2976664929797633E-3</v>
      </c>
    </row>
    <row r="12" spans="1:12" hidden="1" x14ac:dyDescent="0.3">
      <c r="A12" s="4" t="s">
        <v>80</v>
      </c>
      <c r="B12" s="4" t="s">
        <v>126</v>
      </c>
      <c r="C12" s="6">
        <v>0.15317791265622641</v>
      </c>
      <c r="D12" s="1">
        <v>26529</v>
      </c>
      <c r="E12" s="1">
        <v>24724</v>
      </c>
      <c r="F12" s="1">
        <v>912</v>
      </c>
      <c r="G12" s="1">
        <v>114.85</v>
      </c>
      <c r="H12" s="1">
        <v>108.49183333333333</v>
      </c>
      <c r="I12" s="1">
        <v>2.2178672270857777E-2</v>
      </c>
      <c r="J12" s="1">
        <v>44.41</v>
      </c>
      <c r="K12" s="1">
        <v>-1.8</v>
      </c>
      <c r="L12" s="1">
        <v>3.6177976044661623E-3</v>
      </c>
    </row>
    <row r="13" spans="1:12" hidden="1" x14ac:dyDescent="0.3">
      <c r="A13" s="4" t="s">
        <v>43</v>
      </c>
      <c r="B13" s="4" t="s">
        <v>126</v>
      </c>
      <c r="C13" s="6">
        <v>0.22586401813939791</v>
      </c>
      <c r="D13" s="1">
        <v>30055</v>
      </c>
      <c r="E13" s="1">
        <v>20304</v>
      </c>
      <c r="F13" s="1">
        <v>1650</v>
      </c>
      <c r="G13" s="1">
        <v>138.58699999999999</v>
      </c>
      <c r="H13" s="1">
        <v>108.43391666666666</v>
      </c>
      <c r="I13" s="1">
        <v>3.4624364663882433E-2</v>
      </c>
      <c r="J13" s="1">
        <v>40.28</v>
      </c>
      <c r="K13" s="1">
        <v>3.45</v>
      </c>
      <c r="L13" s="1">
        <v>4.4209849203669287E-3</v>
      </c>
    </row>
    <row r="14" spans="1:12" hidden="1" x14ac:dyDescent="0.3">
      <c r="A14" s="4" t="s">
        <v>57</v>
      </c>
      <c r="B14" s="4" t="s">
        <v>126</v>
      </c>
      <c r="C14" s="6">
        <v>0.15848545956602225</v>
      </c>
      <c r="D14" s="1">
        <v>34461</v>
      </c>
      <c r="E14" s="1">
        <v>26505</v>
      </c>
      <c r="F14" s="1">
        <v>1500</v>
      </c>
      <c r="G14" s="1">
        <v>138.48500000000001</v>
      </c>
      <c r="H14" s="1">
        <v>108.26658333333334</v>
      </c>
      <c r="I14" s="1">
        <v>3.4748770930061734E-2</v>
      </c>
      <c r="J14" s="1">
        <v>48.44</v>
      </c>
      <c r="K14" s="1">
        <v>5</v>
      </c>
      <c r="L14" s="1">
        <v>4.5182626639471675E-3</v>
      </c>
    </row>
    <row r="15" spans="1:12" hidden="1" x14ac:dyDescent="0.3">
      <c r="A15" s="4" t="s">
        <v>77</v>
      </c>
      <c r="B15" s="4" t="s">
        <v>126</v>
      </c>
      <c r="C15" s="6">
        <v>0.13858359907232204</v>
      </c>
      <c r="D15" s="1">
        <v>32694</v>
      </c>
      <c r="E15" s="1">
        <v>29198</v>
      </c>
      <c r="F15" s="1">
        <v>1119</v>
      </c>
      <c r="G15" s="1">
        <v>131.774</v>
      </c>
      <c r="H15" s="1">
        <v>109.46116666666666</v>
      </c>
      <c r="I15" s="1">
        <v>3.7445649965459793E-2</v>
      </c>
      <c r="J15" s="1">
        <v>47.96</v>
      </c>
      <c r="K15" s="1">
        <v>21.39</v>
      </c>
      <c r="L15" s="1">
        <v>3.2779335473471765E-3</v>
      </c>
    </row>
    <row r="16" spans="1:12" hidden="1" x14ac:dyDescent="0.3">
      <c r="A16" s="4" t="s">
        <v>21</v>
      </c>
      <c r="B16" s="4" t="s">
        <v>126</v>
      </c>
      <c r="C16" s="6">
        <v>0.19942254139542415</v>
      </c>
      <c r="D16" s="1">
        <v>42318</v>
      </c>
      <c r="E16" s="1">
        <v>21303</v>
      </c>
      <c r="F16" s="1">
        <v>2124</v>
      </c>
      <c r="G16" s="1">
        <v>158.37799999999999</v>
      </c>
      <c r="H16" s="1">
        <v>107.70241666666669</v>
      </c>
      <c r="I16" s="1">
        <v>1.5664665471564181E-2</v>
      </c>
      <c r="J16" s="1">
        <v>41.45</v>
      </c>
      <c r="K16" s="1">
        <v>-0.02</v>
      </c>
      <c r="L16" s="1">
        <v>2.6709337439994223E-3</v>
      </c>
    </row>
    <row r="17" spans="1:12" hidden="1" x14ac:dyDescent="0.3">
      <c r="A17" s="4" t="s">
        <v>68</v>
      </c>
      <c r="B17" s="4" t="s">
        <v>126</v>
      </c>
      <c r="C17" s="6">
        <v>0.10559861754966166</v>
      </c>
      <c r="D17" s="1">
        <v>29290</v>
      </c>
      <c r="E17" s="1">
        <v>24745</v>
      </c>
      <c r="F17" s="1">
        <v>750</v>
      </c>
      <c r="G17" s="1">
        <v>118.496</v>
      </c>
      <c r="H17" s="1">
        <v>110.14133333333332</v>
      </c>
      <c r="I17" s="1">
        <v>1.9315167296243323E-2</v>
      </c>
      <c r="J17" s="1">
        <v>43.82</v>
      </c>
      <c r="K17" s="1">
        <v>1.98</v>
      </c>
      <c r="L17" s="1">
        <v>5.3300081906089165E-3</v>
      </c>
    </row>
    <row r="18" spans="1:12" hidden="1" x14ac:dyDescent="0.3">
      <c r="A18" s="4" t="s">
        <v>44</v>
      </c>
      <c r="B18" s="4" t="s">
        <v>126</v>
      </c>
      <c r="C18" s="6">
        <v>0.16678975590121875</v>
      </c>
      <c r="D18" s="1">
        <v>29082</v>
      </c>
      <c r="E18" s="1">
        <v>19930</v>
      </c>
      <c r="F18" s="1">
        <v>1179</v>
      </c>
      <c r="G18" s="1">
        <v>138.58699999999999</v>
      </c>
      <c r="H18" s="1">
        <v>108.97766666666668</v>
      </c>
      <c r="I18" s="1">
        <v>2.9755431968350628E-2</v>
      </c>
      <c r="J18" s="1">
        <v>44.8</v>
      </c>
      <c r="K18" s="1">
        <v>-0.14000000000000001</v>
      </c>
      <c r="L18" s="1">
        <v>3.7373909981565485E-3</v>
      </c>
    </row>
    <row r="19" spans="1:12" hidden="1" x14ac:dyDescent="0.3">
      <c r="A19" s="4" t="s">
        <v>81</v>
      </c>
      <c r="B19" s="4" t="s">
        <v>126</v>
      </c>
      <c r="C19" s="6">
        <v>0.1529962623198195</v>
      </c>
      <c r="D19" s="1">
        <v>34683</v>
      </c>
      <c r="E19" s="1">
        <v>27625</v>
      </c>
      <c r="F19" s="1">
        <v>1282</v>
      </c>
      <c r="G19" s="1">
        <v>128.172</v>
      </c>
      <c r="H19" s="1">
        <v>108.48058333333334</v>
      </c>
      <c r="I19" s="1">
        <v>2.3126753515967047E-2</v>
      </c>
      <c r="J19" s="1">
        <v>47.58</v>
      </c>
      <c r="K19" s="1">
        <v>4.21</v>
      </c>
      <c r="L19" s="1">
        <v>2.4348183491484836E-3</v>
      </c>
    </row>
    <row r="20" spans="1:12" hidden="1" x14ac:dyDescent="0.3">
      <c r="A20" s="4" t="s">
        <v>69</v>
      </c>
      <c r="B20" s="4" t="s">
        <v>126</v>
      </c>
      <c r="C20" s="6">
        <v>0.11252114514485112</v>
      </c>
      <c r="D20" s="1">
        <v>29064</v>
      </c>
      <c r="E20" s="1">
        <v>28408</v>
      </c>
      <c r="F20" s="1">
        <v>793</v>
      </c>
      <c r="G20" s="1">
        <v>118.496</v>
      </c>
      <c r="H20" s="1">
        <v>110.08458333333333</v>
      </c>
      <c r="I20" s="1">
        <v>2.0223855748789796E-2</v>
      </c>
      <c r="J20" s="1">
        <v>49.97</v>
      </c>
      <c r="K20" s="1">
        <v>9.09</v>
      </c>
      <c r="L20" s="1">
        <v>3.9802269292830983E-3</v>
      </c>
    </row>
    <row r="21" spans="1:12" hidden="1" x14ac:dyDescent="0.3">
      <c r="A21" s="4" t="s">
        <v>92</v>
      </c>
      <c r="B21" s="4" t="s">
        <v>126</v>
      </c>
      <c r="C21" s="6">
        <v>0.32200283847885164</v>
      </c>
      <c r="D21" s="1">
        <v>43392</v>
      </c>
      <c r="E21" s="1">
        <v>36916</v>
      </c>
      <c r="F21" s="1">
        <v>3370</v>
      </c>
      <c r="G21" s="1">
        <v>132.13200000000001</v>
      </c>
      <c r="H21" s="1">
        <v>107.71158333333334</v>
      </c>
      <c r="I21" s="1">
        <v>3.598060788108523E-2</v>
      </c>
      <c r="J21" s="1">
        <v>49.93</v>
      </c>
      <c r="K21" s="1">
        <v>4.79</v>
      </c>
      <c r="L21" s="1">
        <v>5.7936163927456248E-3</v>
      </c>
    </row>
    <row r="22" spans="1:12" hidden="1" x14ac:dyDescent="0.3">
      <c r="A22" s="4" t="s">
        <v>73</v>
      </c>
      <c r="B22" s="4" t="s">
        <v>126</v>
      </c>
      <c r="C22" s="6">
        <v>0.21617489962632452</v>
      </c>
      <c r="D22" s="1">
        <v>37444</v>
      </c>
      <c r="E22" s="1">
        <v>32829</v>
      </c>
      <c r="F22" s="1">
        <v>2144</v>
      </c>
      <c r="G22" s="1">
        <v>152.64699999999999</v>
      </c>
      <c r="H22" s="1">
        <v>108.95399999999999</v>
      </c>
      <c r="I22" s="1">
        <v>3.4366422257453892E-2</v>
      </c>
      <c r="J22" s="1">
        <v>56.38</v>
      </c>
      <c r="K22" s="1">
        <v>22.81</v>
      </c>
      <c r="L22" s="1">
        <v>4.6012617867162041E-3</v>
      </c>
    </row>
    <row r="23" spans="1:12" hidden="1" x14ac:dyDescent="0.3">
      <c r="A23" s="4" t="s">
        <v>45</v>
      </c>
      <c r="B23" s="4" t="s">
        <v>126</v>
      </c>
      <c r="C23" s="6">
        <v>0.18766831417722402</v>
      </c>
      <c r="D23" s="1">
        <v>29113</v>
      </c>
      <c r="E23" s="1">
        <v>20349</v>
      </c>
      <c r="F23" s="1">
        <v>1328</v>
      </c>
      <c r="G23" s="1">
        <v>138.58699999999999</v>
      </c>
      <c r="H23" s="1">
        <v>108.59699999999999</v>
      </c>
      <c r="I23" s="1">
        <v>3.1770513033264024E-2</v>
      </c>
      <c r="J23" s="1">
        <v>45.61</v>
      </c>
      <c r="K23" s="1">
        <v>8.66</v>
      </c>
      <c r="L23" s="1">
        <v>4.4924711519793662E-3</v>
      </c>
    </row>
    <row r="24" spans="1:12" hidden="1" x14ac:dyDescent="0.3">
      <c r="A24" s="4" t="s">
        <v>70</v>
      </c>
      <c r="B24" s="4" t="s">
        <v>126</v>
      </c>
      <c r="C24" s="6">
        <v>0.13448890524649207</v>
      </c>
      <c r="D24" s="1">
        <v>35509</v>
      </c>
      <c r="E24" s="1">
        <v>24052</v>
      </c>
      <c r="F24" s="1">
        <v>1158</v>
      </c>
      <c r="G24" s="1">
        <v>118.496</v>
      </c>
      <c r="H24" s="1">
        <v>109.91016666666667</v>
      </c>
      <c r="I24" s="1">
        <v>4.1107385679174421E-2</v>
      </c>
      <c r="J24" s="1">
        <v>57.07</v>
      </c>
      <c r="K24" s="1">
        <v>24.54</v>
      </c>
      <c r="L24" s="1">
        <v>7.5822278248740332E-3</v>
      </c>
    </row>
    <row r="25" spans="1:12" hidden="1" x14ac:dyDescent="0.3">
      <c r="A25" s="4" t="s">
        <v>46</v>
      </c>
      <c r="B25" s="4" t="s">
        <v>126</v>
      </c>
      <c r="C25" s="6">
        <v>0.18330289401279035</v>
      </c>
      <c r="D25" s="1">
        <v>29133</v>
      </c>
      <c r="E25" s="1">
        <v>25475</v>
      </c>
      <c r="F25" s="1">
        <v>1298</v>
      </c>
      <c r="G25" s="1">
        <v>138.58699999999999</v>
      </c>
      <c r="H25" s="1">
        <v>109.20825000000001</v>
      </c>
      <c r="I25" s="1">
        <v>3.3945264702711801E-2</v>
      </c>
      <c r="J25" s="1">
        <v>42.76</v>
      </c>
      <c r="K25" s="1">
        <v>5.61</v>
      </c>
      <c r="L25" s="1">
        <v>2.5153045882559863E-3</v>
      </c>
    </row>
    <row r="26" spans="1:12" hidden="1" x14ac:dyDescent="0.3">
      <c r="A26" s="4" t="s">
        <v>50</v>
      </c>
      <c r="B26" s="4" t="s">
        <v>126</v>
      </c>
      <c r="C26" s="6">
        <v>0.15214518245458689</v>
      </c>
      <c r="D26" s="1">
        <v>34901</v>
      </c>
      <c r="E26" s="1">
        <v>33121</v>
      </c>
      <c r="F26" s="1">
        <v>1360</v>
      </c>
      <c r="G26" s="1">
        <v>132.39599999999999</v>
      </c>
      <c r="H26" s="1">
        <v>109.74158333333334</v>
      </c>
      <c r="I26" s="1">
        <v>3.4184053651266769E-2</v>
      </c>
      <c r="J26" s="1">
        <v>51.46</v>
      </c>
      <c r="K26" s="1">
        <v>7.43</v>
      </c>
      <c r="L26" s="1">
        <v>5.9656873181463347E-3</v>
      </c>
    </row>
    <row r="27" spans="1:12" hidden="1" x14ac:dyDescent="0.3">
      <c r="A27" s="4" t="s">
        <v>27</v>
      </c>
      <c r="B27" s="4" t="s">
        <v>126</v>
      </c>
      <c r="C27" s="6">
        <v>0.36366762700493965</v>
      </c>
      <c r="D27" s="1">
        <v>40597</v>
      </c>
      <c r="E27" s="1">
        <v>30997</v>
      </c>
      <c r="F27" s="1">
        <v>3625</v>
      </c>
      <c r="G27" s="1">
        <v>158.30000000000001</v>
      </c>
      <c r="H27" s="1">
        <v>108.1225</v>
      </c>
      <c r="I27" s="1">
        <v>3.5574452751391865E-2</v>
      </c>
      <c r="J27" s="1">
        <v>54.35</v>
      </c>
      <c r="K27" s="1">
        <v>19.079999999999998</v>
      </c>
      <c r="L27" s="1">
        <v>7.8110990524867443E-3</v>
      </c>
    </row>
    <row r="28" spans="1:12" hidden="1" x14ac:dyDescent="0.3">
      <c r="A28" s="4" t="s">
        <v>47</v>
      </c>
      <c r="B28" s="4" t="s">
        <v>126</v>
      </c>
      <c r="C28" s="6">
        <v>0.12044406619711764</v>
      </c>
      <c r="D28" s="1">
        <v>27429</v>
      </c>
      <c r="E28" s="1">
        <v>18860</v>
      </c>
      <c r="F28" s="1">
        <v>803</v>
      </c>
      <c r="G28" s="1">
        <v>138.58699999999999</v>
      </c>
      <c r="H28" s="1">
        <v>109.03891666666668</v>
      </c>
      <c r="I28" s="1">
        <v>2.2673748438905284E-2</v>
      </c>
      <c r="J28" s="1">
        <v>41.98</v>
      </c>
      <c r="K28" s="1">
        <v>-5.71</v>
      </c>
      <c r="L28" s="1">
        <v>3.4019440138129829E-3</v>
      </c>
    </row>
    <row r="29" spans="1:12" hidden="1" x14ac:dyDescent="0.3">
      <c r="A29" s="4" t="s">
        <v>25</v>
      </c>
      <c r="B29" s="4" t="s">
        <v>126</v>
      </c>
      <c r="C29" s="6">
        <v>0.15628668208229485</v>
      </c>
      <c r="D29" s="1">
        <v>33314</v>
      </c>
      <c r="E29" s="1">
        <v>30260</v>
      </c>
      <c r="F29" s="1">
        <v>1260</v>
      </c>
      <c r="G29" s="1">
        <v>130.21199999999999</v>
      </c>
      <c r="H29" s="1">
        <v>108.92241666666666</v>
      </c>
      <c r="I29" s="1">
        <v>3.6018406212096579E-2</v>
      </c>
      <c r="J29" s="1">
        <v>54.32</v>
      </c>
      <c r="K29" s="1">
        <v>8.3000000000000007</v>
      </c>
      <c r="L29" s="1">
        <v>6.8710689857827013E-3</v>
      </c>
    </row>
    <row r="30" spans="1:12" hidden="1" x14ac:dyDescent="0.3">
      <c r="A30" s="4" t="s">
        <v>55</v>
      </c>
      <c r="B30" s="4" t="s">
        <v>126</v>
      </c>
      <c r="C30" s="6">
        <v>0.22894536202240953</v>
      </c>
      <c r="D30" s="1">
        <v>34010</v>
      </c>
      <c r="E30" s="1">
        <v>22228</v>
      </c>
      <c r="F30" s="1">
        <v>2066</v>
      </c>
      <c r="G30" s="1">
        <v>139.12299999999999</v>
      </c>
      <c r="H30" s="1">
        <v>107.72841666666665</v>
      </c>
      <c r="I30" s="1">
        <v>2.7220768641617859E-2</v>
      </c>
      <c r="J30" s="1">
        <v>52.79</v>
      </c>
      <c r="K30" s="1">
        <v>10.62</v>
      </c>
      <c r="L30" s="1">
        <v>3.3796855838745523E-3</v>
      </c>
    </row>
    <row r="31" spans="1:12" hidden="1" x14ac:dyDescent="0.3">
      <c r="A31" s="4" t="s">
        <v>60</v>
      </c>
      <c r="B31" s="4" t="s">
        <v>126</v>
      </c>
      <c r="C31" s="6">
        <v>0.12718051217253845</v>
      </c>
      <c r="D31" s="1">
        <v>31392</v>
      </c>
      <c r="E31" s="1">
        <v>26034</v>
      </c>
      <c r="F31" s="1">
        <v>971</v>
      </c>
      <c r="G31" s="1">
        <v>126.291</v>
      </c>
      <c r="H31" s="1">
        <v>110.77033333333333</v>
      </c>
      <c r="I31" s="1">
        <v>2.2506632394645888E-2</v>
      </c>
      <c r="J31" s="1">
        <v>46.23</v>
      </c>
      <c r="K31" s="1">
        <v>-1.55</v>
      </c>
      <c r="L31" s="1">
        <v>2.6061015799490827E-3</v>
      </c>
    </row>
    <row r="32" spans="1:12" hidden="1" x14ac:dyDescent="0.3">
      <c r="A32" s="4" t="s">
        <v>74</v>
      </c>
      <c r="B32" s="4" t="s">
        <v>126</v>
      </c>
      <c r="C32" s="6">
        <v>0.12732963491429805</v>
      </c>
      <c r="D32" s="1">
        <v>35640</v>
      </c>
      <c r="E32" s="1">
        <v>30863</v>
      </c>
      <c r="F32" s="1">
        <v>1202</v>
      </c>
      <c r="G32" s="1">
        <v>152.64699999999999</v>
      </c>
      <c r="H32" s="1">
        <v>109.49575</v>
      </c>
      <c r="I32" s="1">
        <v>2.6313703014885274E-2</v>
      </c>
      <c r="J32" s="1">
        <v>52.42</v>
      </c>
      <c r="K32" s="1">
        <v>14.54</v>
      </c>
      <c r="L32" s="1">
        <v>4.1454955679442193E-3</v>
      </c>
    </row>
    <row r="33" spans="1:12" hidden="1" x14ac:dyDescent="0.3">
      <c r="A33" s="4" t="s">
        <v>82</v>
      </c>
      <c r="B33" s="4" t="s">
        <v>126</v>
      </c>
      <c r="C33" s="6">
        <v>0.13222475922727642</v>
      </c>
      <c r="D33" s="1">
        <v>30709</v>
      </c>
      <c r="E33" s="1">
        <v>26662</v>
      </c>
      <c r="F33" s="1">
        <v>981</v>
      </c>
      <c r="G33" s="1">
        <v>128.172</v>
      </c>
      <c r="H33" s="1">
        <v>109.34358333333331</v>
      </c>
      <c r="I33" s="1">
        <v>1.9173490458009378E-2</v>
      </c>
      <c r="J33" s="1">
        <v>47.82</v>
      </c>
      <c r="K33" s="1">
        <v>0.08</v>
      </c>
      <c r="L33" s="1">
        <v>3.3272734568148919E-3</v>
      </c>
    </row>
    <row r="34" spans="1:12" hidden="1" x14ac:dyDescent="0.3">
      <c r="A34" s="4" t="s">
        <v>87</v>
      </c>
      <c r="B34" s="4" t="s">
        <v>126</v>
      </c>
      <c r="C34" s="6">
        <v>0.24982628525203646</v>
      </c>
      <c r="D34" s="1">
        <v>45726</v>
      </c>
      <c r="E34" s="1">
        <v>39207</v>
      </c>
      <c r="F34" s="1">
        <v>3062</v>
      </c>
      <c r="G34" s="1">
        <v>157.779</v>
      </c>
      <c r="H34" s="1">
        <v>107.54624999999999</v>
      </c>
      <c r="I34" s="1">
        <v>4.1801919193355706E-2</v>
      </c>
      <c r="J34" s="1">
        <v>55.99</v>
      </c>
      <c r="K34" s="1">
        <v>18.899999999999999</v>
      </c>
      <c r="L34" s="1">
        <v>6.8098832413675406E-3</v>
      </c>
    </row>
    <row r="35" spans="1:12" hidden="1" x14ac:dyDescent="0.3">
      <c r="A35" s="4" t="s">
        <v>48</v>
      </c>
      <c r="B35" s="4" t="s">
        <v>126</v>
      </c>
      <c r="C35" s="6">
        <v>0.37135267803251371</v>
      </c>
      <c r="D35" s="1">
        <v>30644</v>
      </c>
      <c r="E35" s="1">
        <v>21444</v>
      </c>
      <c r="F35" s="1">
        <v>2766</v>
      </c>
      <c r="G35" s="1">
        <v>138.58699999999999</v>
      </c>
      <c r="H35" s="1">
        <v>108.75666666666666</v>
      </c>
      <c r="I35" s="1">
        <v>4.4696839133999106E-2</v>
      </c>
      <c r="J35" s="1">
        <v>46.13</v>
      </c>
      <c r="K35" s="1">
        <v>21.69</v>
      </c>
      <c r="L35" s="1">
        <v>1.0130980772097183E-2</v>
      </c>
    </row>
    <row r="36" spans="1:12" hidden="1" x14ac:dyDescent="0.3">
      <c r="A36" s="4" t="s">
        <v>26</v>
      </c>
      <c r="B36" s="4" t="s">
        <v>126</v>
      </c>
      <c r="C36" s="6">
        <v>0.17248304074496923</v>
      </c>
      <c r="D36" s="1">
        <v>43422</v>
      </c>
      <c r="E36" s="1">
        <v>19501</v>
      </c>
      <c r="F36" s="1">
        <v>1885</v>
      </c>
      <c r="G36" s="1">
        <v>154.01900000000001</v>
      </c>
      <c r="H36" s="1">
        <v>108.55908333333333</v>
      </c>
      <c r="I36" s="1">
        <v>2.4609604320770223E-2</v>
      </c>
      <c r="J36" s="1">
        <v>40.78</v>
      </c>
      <c r="K36" s="1">
        <v>6.58</v>
      </c>
      <c r="L36" s="1">
        <v>8.2775625220147947E-3</v>
      </c>
    </row>
    <row r="37" spans="1:12" hidden="1" x14ac:dyDescent="0.3">
      <c r="A37" s="4" t="s">
        <v>88</v>
      </c>
      <c r="B37" s="4" t="s">
        <v>126</v>
      </c>
      <c r="C37" s="6">
        <v>0.13802549257591401</v>
      </c>
      <c r="D37" s="1">
        <v>32743</v>
      </c>
      <c r="E37" s="1">
        <v>24334</v>
      </c>
      <c r="F37" s="1">
        <v>1080</v>
      </c>
      <c r="G37" s="1">
        <v>129.53299999999999</v>
      </c>
      <c r="H37" s="1">
        <v>108.81133333333332</v>
      </c>
      <c r="I37" s="1">
        <v>3.0229561361936132E-2</v>
      </c>
      <c r="J37" s="1">
        <v>51.82</v>
      </c>
      <c r="K37" s="1">
        <v>14.3</v>
      </c>
      <c r="L37" s="1">
        <v>3.8527872324036249E-3</v>
      </c>
    </row>
    <row r="38" spans="1:12" hidden="1" x14ac:dyDescent="0.3">
      <c r="A38" s="4" t="s">
        <v>89</v>
      </c>
      <c r="B38" s="4" t="s">
        <v>126</v>
      </c>
      <c r="C38" s="6">
        <v>0.17432429979687866</v>
      </c>
      <c r="D38" s="1">
        <v>40760</v>
      </c>
      <c r="E38" s="1">
        <v>34749</v>
      </c>
      <c r="F38" s="1">
        <v>1568</v>
      </c>
      <c r="G38" s="1">
        <v>126.95</v>
      </c>
      <c r="H38" s="1">
        <v>108.81525000000001</v>
      </c>
      <c r="I38" s="1">
        <v>2.7948388612247542E-2</v>
      </c>
      <c r="J38" s="1">
        <v>53.13</v>
      </c>
      <c r="K38" s="1">
        <v>11.43</v>
      </c>
      <c r="L38" s="1">
        <v>8.2771559830572029E-3</v>
      </c>
    </row>
    <row r="39" spans="1:12" hidden="1" x14ac:dyDescent="0.3">
      <c r="A39" s="4" t="s">
        <v>83</v>
      </c>
      <c r="B39" s="4" t="s">
        <v>126</v>
      </c>
      <c r="C39" s="6">
        <v>0.1651496253635257</v>
      </c>
      <c r="D39" s="1">
        <v>29073</v>
      </c>
      <c r="E39" s="1">
        <v>26119</v>
      </c>
      <c r="F39" s="1">
        <v>1160</v>
      </c>
      <c r="G39" s="1">
        <v>128.172</v>
      </c>
      <c r="H39" s="1">
        <v>109.44616666666667</v>
      </c>
      <c r="I39" s="1">
        <v>1.6179177073747865E-2</v>
      </c>
      <c r="J39" s="1">
        <v>42</v>
      </c>
      <c r="K39" s="1">
        <v>1.1100000000000001</v>
      </c>
      <c r="L39" s="1">
        <v>2.1000394373603261E-3</v>
      </c>
    </row>
    <row r="40" spans="1:12" hidden="1" x14ac:dyDescent="0.3">
      <c r="A40" s="4" t="s">
        <v>61</v>
      </c>
      <c r="B40" s="4" t="s">
        <v>126</v>
      </c>
      <c r="C40" s="6">
        <v>0.13921216745314463</v>
      </c>
      <c r="D40" s="1">
        <v>32105</v>
      </c>
      <c r="E40" s="1">
        <v>29412</v>
      </c>
      <c r="F40" s="1">
        <v>1087</v>
      </c>
      <c r="G40" s="1">
        <v>126.291</v>
      </c>
      <c r="H40" s="1">
        <v>108.91358333333334</v>
      </c>
      <c r="I40" s="1">
        <v>2.4865829578249201E-2</v>
      </c>
      <c r="J40" s="1">
        <v>50.01</v>
      </c>
      <c r="K40" s="1">
        <v>-1.3</v>
      </c>
      <c r="L40" s="1">
        <v>3.4238772720368588E-3</v>
      </c>
    </row>
    <row r="41" spans="1:12" hidden="1" x14ac:dyDescent="0.3">
      <c r="A41" s="4" t="s">
        <v>84</v>
      </c>
      <c r="B41" s="4" t="s">
        <v>126</v>
      </c>
      <c r="C41" s="6">
        <v>0.19792607291577818</v>
      </c>
      <c r="D41" s="1">
        <v>33230</v>
      </c>
      <c r="E41" s="1">
        <v>25185</v>
      </c>
      <c r="F41" s="1">
        <v>1589</v>
      </c>
      <c r="G41" s="1">
        <v>128.172</v>
      </c>
      <c r="H41" s="1">
        <v>109.45766666666667</v>
      </c>
      <c r="I41" s="1">
        <v>2.2897833014321089E-2</v>
      </c>
      <c r="J41" s="1">
        <v>47.51</v>
      </c>
      <c r="K41" s="1">
        <v>1.6</v>
      </c>
      <c r="L41" s="1">
        <v>3.0413089929640568E-3</v>
      </c>
    </row>
    <row r="42" spans="1:12" hidden="1" x14ac:dyDescent="0.3">
      <c r="A42" s="4" t="s">
        <v>62</v>
      </c>
      <c r="B42" s="4" t="s">
        <v>126</v>
      </c>
      <c r="C42" s="6">
        <v>0.17711270297053008</v>
      </c>
      <c r="D42" s="1">
        <v>30435</v>
      </c>
      <c r="E42" s="1">
        <v>26245</v>
      </c>
      <c r="F42" s="1">
        <v>1311</v>
      </c>
      <c r="G42" s="1">
        <v>126.291</v>
      </c>
      <c r="H42" s="1">
        <v>108.51908333333336</v>
      </c>
      <c r="I42" s="1">
        <v>2.6588073569030802E-2</v>
      </c>
      <c r="J42" s="1">
        <v>47.81</v>
      </c>
      <c r="K42" s="1">
        <v>2.46</v>
      </c>
      <c r="L42" s="1">
        <v>2.6603415792671326E-3</v>
      </c>
    </row>
    <row r="43" spans="1:12" hidden="1" x14ac:dyDescent="0.3">
      <c r="A43" s="4" t="s">
        <v>56</v>
      </c>
      <c r="B43" s="4" t="s">
        <v>126</v>
      </c>
      <c r="C43" s="6">
        <v>0.24653820409571811</v>
      </c>
      <c r="D43" s="1">
        <v>32485</v>
      </c>
      <c r="E43" s="1">
        <v>21953</v>
      </c>
      <c r="F43" s="1">
        <v>2125</v>
      </c>
      <c r="G43" s="1">
        <v>139.12299999999999</v>
      </c>
      <c r="H43" s="1">
        <v>107.33816666666668</v>
      </c>
      <c r="I43" s="1">
        <v>2.3480739402426391E-2</v>
      </c>
      <c r="J43" s="1">
        <v>47.66</v>
      </c>
      <c r="K43" s="1">
        <v>14.44</v>
      </c>
      <c r="L43" s="1">
        <v>2.9657371034793275E-3</v>
      </c>
    </row>
    <row r="44" spans="1:12" hidden="1" x14ac:dyDescent="0.3">
      <c r="A44" s="4" t="s">
        <v>63</v>
      </c>
      <c r="B44" s="4" t="s">
        <v>126</v>
      </c>
      <c r="C44" s="6">
        <v>0.14727741493151494</v>
      </c>
      <c r="D44" s="1">
        <v>33362</v>
      </c>
      <c r="E44" s="1">
        <v>25790</v>
      </c>
      <c r="F44" s="1">
        <v>1195</v>
      </c>
      <c r="G44" s="1">
        <v>126.291</v>
      </c>
      <c r="H44" s="1">
        <v>109.26483333333334</v>
      </c>
      <c r="I44" s="1">
        <v>3.1280274116889786E-2</v>
      </c>
      <c r="J44" s="1">
        <v>52.51</v>
      </c>
      <c r="K44" s="1">
        <v>10.36</v>
      </c>
      <c r="L44" s="1">
        <v>6.6708711793658122E-3</v>
      </c>
    </row>
    <row r="45" spans="1:12" hidden="1" x14ac:dyDescent="0.3">
      <c r="A45" s="4" t="s">
        <v>49</v>
      </c>
      <c r="B45" s="4" t="s">
        <v>126</v>
      </c>
      <c r="C45" s="6">
        <v>0.18868922279045053</v>
      </c>
      <c r="D45" s="1">
        <v>31899</v>
      </c>
      <c r="E45" s="1">
        <v>23032</v>
      </c>
      <c r="F45" s="1">
        <v>1463</v>
      </c>
      <c r="G45" s="1">
        <v>138.58699999999999</v>
      </c>
      <c r="H45" s="1">
        <v>108.59491666666666</v>
      </c>
      <c r="I45" s="1">
        <v>3.3953109049355029E-2</v>
      </c>
      <c r="J45" s="1">
        <v>48.58</v>
      </c>
      <c r="K45" s="1">
        <v>5.03</v>
      </c>
      <c r="L45" s="1">
        <v>6.0896338675000376E-3</v>
      </c>
    </row>
    <row r="46" spans="1:12" hidden="1" x14ac:dyDescent="0.3">
      <c r="A46" s="4" t="s">
        <v>64</v>
      </c>
      <c r="B46" s="4" t="s">
        <v>126</v>
      </c>
      <c r="C46" s="6">
        <v>0.1238490020906195</v>
      </c>
      <c r="D46" s="1">
        <v>33830</v>
      </c>
      <c r="E46" s="1">
        <v>31586</v>
      </c>
      <c r="F46" s="1">
        <v>1019</v>
      </c>
      <c r="G46" s="1">
        <v>126.291</v>
      </c>
      <c r="H46" s="1">
        <v>109.22724999999998</v>
      </c>
      <c r="I46" s="1">
        <v>2.7925817803274609E-2</v>
      </c>
      <c r="J46" s="1">
        <v>53.1</v>
      </c>
      <c r="K46" s="1">
        <v>13.47</v>
      </c>
      <c r="L46" s="1">
        <v>1.191486472724804E-2</v>
      </c>
    </row>
    <row r="47" spans="1:12" hidden="1" x14ac:dyDescent="0.3">
      <c r="A47" s="4" t="s">
        <v>75</v>
      </c>
      <c r="B47" s="4" t="s">
        <v>126</v>
      </c>
      <c r="C47" s="6">
        <v>0.15319419378149382</v>
      </c>
      <c r="D47" s="1">
        <v>34872</v>
      </c>
      <c r="E47" s="1">
        <v>32150</v>
      </c>
      <c r="F47" s="1">
        <v>1415</v>
      </c>
      <c r="G47" s="1">
        <v>152.64699999999999</v>
      </c>
      <c r="H47" s="1">
        <v>108.73116666666665</v>
      </c>
      <c r="I47" s="1">
        <v>3.6119627744480923E-2</v>
      </c>
      <c r="J47" s="1">
        <v>51.53</v>
      </c>
      <c r="K47" s="1">
        <v>21.06</v>
      </c>
      <c r="L47" s="1">
        <v>3.2719934945637441E-3</v>
      </c>
    </row>
    <row r="48" spans="1:12" hidden="1" x14ac:dyDescent="0.3">
      <c r="A48" s="4" t="s">
        <v>51</v>
      </c>
      <c r="B48" s="4" t="s">
        <v>126</v>
      </c>
      <c r="C48" s="6">
        <v>0.10399455600331332</v>
      </c>
      <c r="D48" s="1">
        <v>32889</v>
      </c>
      <c r="E48" s="1">
        <v>30110</v>
      </c>
      <c r="F48" s="1">
        <v>876</v>
      </c>
      <c r="G48" s="1">
        <v>132.39599999999999</v>
      </c>
      <c r="H48" s="1">
        <v>109.61616666666664</v>
      </c>
      <c r="I48" s="1">
        <v>2.1239240892420082E-2</v>
      </c>
      <c r="J48" s="1">
        <v>49.68</v>
      </c>
      <c r="K48" s="1">
        <v>6.79</v>
      </c>
      <c r="L48" s="1">
        <v>5.5125315240922177E-3</v>
      </c>
    </row>
    <row r="49" spans="1:12" hidden="1" x14ac:dyDescent="0.3">
      <c r="A49" s="4" t="s">
        <v>71</v>
      </c>
      <c r="B49" s="4" t="s">
        <v>126</v>
      </c>
      <c r="C49" s="6">
        <v>0.11297647590225413</v>
      </c>
      <c r="D49" s="1">
        <v>30626</v>
      </c>
      <c r="E49" s="1">
        <v>21991</v>
      </c>
      <c r="F49" s="1">
        <v>839</v>
      </c>
      <c r="G49" s="1">
        <v>118.496</v>
      </c>
      <c r="H49" s="1">
        <v>110.748</v>
      </c>
      <c r="I49" s="1">
        <v>3.3486438489991631E-2</v>
      </c>
      <c r="J49" s="1">
        <v>51.16</v>
      </c>
      <c r="K49" s="1">
        <v>20.45</v>
      </c>
      <c r="L49" s="1">
        <v>5.0613004640810257E-3</v>
      </c>
    </row>
    <row r="50" spans="1:12" hidden="1" x14ac:dyDescent="0.3">
      <c r="A50" s="4" t="s">
        <v>78</v>
      </c>
      <c r="B50" s="4" t="s">
        <v>126</v>
      </c>
      <c r="C50" s="6">
        <v>0.15001190100078285</v>
      </c>
      <c r="D50" s="1">
        <v>34198</v>
      </c>
      <c r="E50" s="1">
        <v>26009</v>
      </c>
      <c r="F50" s="1">
        <v>1267</v>
      </c>
      <c r="G50" s="1">
        <v>131.774</v>
      </c>
      <c r="H50" s="1">
        <v>108.08950000000003</v>
      </c>
      <c r="I50" s="1">
        <v>3.6426266915909659E-2</v>
      </c>
      <c r="J50" s="1">
        <v>52.48</v>
      </c>
      <c r="K50" s="1">
        <v>18.04</v>
      </c>
      <c r="L50" s="1">
        <v>4.4520651772210536E-3</v>
      </c>
    </row>
    <row r="51" spans="1:12" hidden="1" x14ac:dyDescent="0.3">
      <c r="A51" s="4" t="s">
        <v>65</v>
      </c>
      <c r="B51" s="4" t="s">
        <v>126</v>
      </c>
      <c r="C51" s="6">
        <v>0.15803255666051452</v>
      </c>
      <c r="D51" s="1">
        <v>34708</v>
      </c>
      <c r="E51" s="1">
        <v>29224</v>
      </c>
      <c r="F51" s="1">
        <v>1334</v>
      </c>
      <c r="G51" s="1">
        <v>126.291</v>
      </c>
      <c r="H51" s="1">
        <v>109.34108333333332</v>
      </c>
      <c r="I51" s="1">
        <v>3.7316472802741446E-2</v>
      </c>
      <c r="J51" s="1">
        <v>50.06</v>
      </c>
      <c r="K51" s="1">
        <v>6.11</v>
      </c>
      <c r="L51" s="1">
        <v>5.791785317824219E-3</v>
      </c>
    </row>
    <row r="52" spans="1:12" hidden="1" x14ac:dyDescent="0.3">
      <c r="A52" s="4" t="s">
        <v>66</v>
      </c>
      <c r="B52" s="4" t="s">
        <v>126</v>
      </c>
      <c r="C52" s="6">
        <v>0.14148287531309856</v>
      </c>
      <c r="D52" s="1">
        <v>27928</v>
      </c>
      <c r="E52" s="1">
        <v>24171</v>
      </c>
      <c r="F52" s="1">
        <v>961</v>
      </c>
      <c r="G52" s="1">
        <v>126.291</v>
      </c>
      <c r="H52" s="1">
        <v>109.53258333333333</v>
      </c>
      <c r="I52" s="1">
        <v>1.7133630356128339E-2</v>
      </c>
      <c r="J52" s="1">
        <v>43.13</v>
      </c>
      <c r="K52" s="1">
        <v>-5.62</v>
      </c>
      <c r="L52" s="1">
        <v>2.3981102173848039E-3</v>
      </c>
    </row>
    <row r="53" spans="1:12" ht="15" hidden="1" thickBot="1" x14ac:dyDescent="0.35">
      <c r="A53" s="19" t="s">
        <v>52</v>
      </c>
      <c r="B53" s="39" t="s">
        <v>126</v>
      </c>
      <c r="C53" s="7">
        <v>0.14926332560646996</v>
      </c>
      <c r="D53" s="5">
        <v>36098</v>
      </c>
      <c r="E53" s="5">
        <v>32772</v>
      </c>
      <c r="F53" s="5">
        <v>1380</v>
      </c>
      <c r="G53" s="5">
        <v>132.39599999999999</v>
      </c>
      <c r="H53" s="5">
        <v>108.71408333333333</v>
      </c>
      <c r="I53" s="5">
        <v>3.4272245089700532E-2</v>
      </c>
      <c r="J53" s="5">
        <v>53.56</v>
      </c>
      <c r="K53" s="5">
        <v>10.76</v>
      </c>
      <c r="L53" s="5">
        <v>4.7442257030456169E-3</v>
      </c>
    </row>
    <row r="54" spans="1:12" hidden="1" x14ac:dyDescent="0.3">
      <c r="A54" s="4" t="s">
        <v>67</v>
      </c>
      <c r="B54" s="4" t="s">
        <v>127</v>
      </c>
      <c r="C54" s="1">
        <v>0.16590703272276888</v>
      </c>
      <c r="D54" s="1">
        <v>26719</v>
      </c>
      <c r="E54" s="1">
        <v>21365</v>
      </c>
      <c r="F54" s="1">
        <v>1092</v>
      </c>
      <c r="G54" s="1">
        <v>105.06699999999999</v>
      </c>
      <c r="H54" s="1">
        <v>96.493666666666641</v>
      </c>
      <c r="I54" s="1">
        <v>2.4988039692787293E-2</v>
      </c>
      <c r="J54" s="1">
        <v>48.73</v>
      </c>
      <c r="K54" s="1">
        <v>0.05</v>
      </c>
      <c r="L54" s="1">
        <v>3.3180207106222959E-3</v>
      </c>
    </row>
    <row r="55" spans="1:12" hidden="1" x14ac:dyDescent="0.3">
      <c r="A55" s="4" t="s">
        <v>76</v>
      </c>
      <c r="B55" s="4" t="s">
        <v>127</v>
      </c>
      <c r="C55" s="1">
        <v>0.24014144959197922</v>
      </c>
      <c r="D55" s="1">
        <v>25161</v>
      </c>
      <c r="E55" s="1">
        <v>19798</v>
      </c>
      <c r="F55" s="1">
        <v>1516</v>
      </c>
      <c r="G55" s="1">
        <v>111.364</v>
      </c>
      <c r="H55" s="1">
        <v>96.732749999999996</v>
      </c>
      <c r="I55" s="1">
        <v>2.9328607111412271E-2</v>
      </c>
      <c r="J55" s="1">
        <v>47.86</v>
      </c>
      <c r="K55" s="1">
        <v>11.92</v>
      </c>
      <c r="L55" s="1">
        <v>7.9806658512882461E-3</v>
      </c>
    </row>
    <row r="56" spans="1:12" hidden="1" x14ac:dyDescent="0.3">
      <c r="A56" s="4" t="s">
        <v>42</v>
      </c>
      <c r="B56" s="4" t="s">
        <v>127</v>
      </c>
      <c r="C56" s="1">
        <v>0.17811986465667512</v>
      </c>
      <c r="D56" s="1">
        <v>24714</v>
      </c>
      <c r="E56" s="1">
        <v>21567</v>
      </c>
      <c r="F56" s="1">
        <v>1087</v>
      </c>
      <c r="G56" s="1">
        <v>113.831</v>
      </c>
      <c r="H56" s="1">
        <v>96.672000000000011</v>
      </c>
      <c r="I56" s="1">
        <v>2.8038740237403784E-2</v>
      </c>
      <c r="J56" s="1">
        <v>48.2</v>
      </c>
      <c r="K56" s="1">
        <v>13.75</v>
      </c>
      <c r="L56" s="1">
        <v>2.2358812417176532E-3</v>
      </c>
    </row>
    <row r="57" spans="1:12" hidden="1" x14ac:dyDescent="0.3">
      <c r="A57" s="4" t="s">
        <v>90</v>
      </c>
      <c r="B57" s="4" t="s">
        <v>127</v>
      </c>
      <c r="C57" s="1"/>
      <c r="D57" s="1"/>
      <c r="E57" s="1">
        <v>38711</v>
      </c>
      <c r="F57" s="1">
        <v>1911</v>
      </c>
      <c r="G57" s="1">
        <v>114.884</v>
      </c>
      <c r="H57" s="1">
        <v>96.427666666666667</v>
      </c>
      <c r="I57" s="1">
        <v>3.2858168018779568E-2</v>
      </c>
      <c r="J57" s="1">
        <v>53.83</v>
      </c>
      <c r="K57" s="1">
        <v>8.36</v>
      </c>
      <c r="L57" s="1">
        <v>2.2258170451366507E-3</v>
      </c>
    </row>
    <row r="58" spans="1:12" hidden="1" x14ac:dyDescent="0.3">
      <c r="A58" s="4" t="s">
        <v>16</v>
      </c>
      <c r="B58" s="4" t="s">
        <v>127</v>
      </c>
      <c r="C58" s="1">
        <v>0.17207450109342873</v>
      </c>
      <c r="D58" s="1">
        <v>29637</v>
      </c>
      <c r="E58" s="1">
        <v>22651</v>
      </c>
      <c r="F58" s="1">
        <v>1348</v>
      </c>
      <c r="G58" s="1">
        <v>107.6</v>
      </c>
      <c r="H58" s="1">
        <v>97.09608333333334</v>
      </c>
      <c r="I58" s="1">
        <v>2.3994304853711765E-2</v>
      </c>
      <c r="J58" s="1">
        <v>43.81</v>
      </c>
      <c r="K58" s="1">
        <v>-3.35</v>
      </c>
      <c r="L58" s="1">
        <v>1.8915743733977539E-3</v>
      </c>
    </row>
    <row r="59" spans="1:12" hidden="1" x14ac:dyDescent="0.3">
      <c r="A59" s="4" t="s">
        <v>58</v>
      </c>
      <c r="B59" s="4" t="s">
        <v>127</v>
      </c>
      <c r="C59" s="1">
        <v>0.1339612641308231</v>
      </c>
      <c r="D59" s="1">
        <v>24593</v>
      </c>
      <c r="E59" s="1">
        <v>20036</v>
      </c>
      <c r="F59" s="1">
        <v>814</v>
      </c>
      <c r="G59" s="1">
        <v>108.253</v>
      </c>
      <c r="H59" s="1">
        <v>95.743833333333313</v>
      </c>
      <c r="I59" s="1">
        <v>2.5192746911632955E-2</v>
      </c>
      <c r="J59" s="1">
        <v>45.67</v>
      </c>
      <c r="K59" s="1">
        <v>-2.63</v>
      </c>
      <c r="L59" s="1">
        <v>4.7508485911494152E-3</v>
      </c>
    </row>
    <row r="60" spans="1:12" hidden="1" x14ac:dyDescent="0.3">
      <c r="A60" s="4" t="s">
        <v>79</v>
      </c>
      <c r="B60" s="4" t="s">
        <v>127</v>
      </c>
      <c r="C60" s="1">
        <v>0.16913196342191489</v>
      </c>
      <c r="D60" s="1">
        <v>23780</v>
      </c>
      <c r="E60" s="1">
        <v>18706</v>
      </c>
      <c r="F60" s="1">
        <v>917</v>
      </c>
      <c r="G60" s="1">
        <v>103.768</v>
      </c>
      <c r="H60" s="1">
        <v>96.393583333333325</v>
      </c>
      <c r="I60" s="1">
        <v>2.0951364329899348E-2</v>
      </c>
      <c r="J60" s="1">
        <v>42.8</v>
      </c>
      <c r="K60" s="1">
        <v>-1.99</v>
      </c>
      <c r="L60" s="1">
        <v>3.0012892237453724E-3</v>
      </c>
    </row>
    <row r="61" spans="1:12" hidden="1" x14ac:dyDescent="0.3">
      <c r="A61" s="4" t="s">
        <v>72</v>
      </c>
      <c r="B61" s="4" t="s">
        <v>127</v>
      </c>
      <c r="C61" s="1">
        <v>0.25381155146733064</v>
      </c>
      <c r="D61" s="1">
        <v>37044</v>
      </c>
      <c r="E61" s="1">
        <v>31073</v>
      </c>
      <c r="F61" s="1">
        <v>2530</v>
      </c>
      <c r="G61" s="1">
        <v>130.708</v>
      </c>
      <c r="H61" s="1">
        <v>96.742583333333343</v>
      </c>
      <c r="I61" s="1">
        <v>2.5963792596290124E-2</v>
      </c>
      <c r="J61" s="1">
        <v>54.87</v>
      </c>
      <c r="K61" s="1">
        <v>11.96</v>
      </c>
      <c r="L61" s="1">
        <v>2.5776605132501983E-3</v>
      </c>
    </row>
    <row r="62" spans="1:12" hidden="1" x14ac:dyDescent="0.3">
      <c r="A62" s="4" t="s">
        <v>91</v>
      </c>
      <c r="B62" s="4" t="s">
        <v>127</v>
      </c>
      <c r="C62" s="1">
        <v>0.28181269117707597</v>
      </c>
      <c r="D62" s="1">
        <v>36364</v>
      </c>
      <c r="E62" s="1">
        <v>31099</v>
      </c>
      <c r="F62" s="1">
        <v>2511</v>
      </c>
      <c r="G62" s="1">
        <v>114.884</v>
      </c>
      <c r="H62" s="1">
        <v>96.1965</v>
      </c>
      <c r="I62" s="1">
        <v>3.1957294011628112E-2</v>
      </c>
      <c r="J62" s="1">
        <v>49.77</v>
      </c>
      <c r="K62" s="1">
        <v>6.18</v>
      </c>
      <c r="L62" s="1">
        <v>3.4393734321015146E-3</v>
      </c>
    </row>
    <row r="63" spans="1:12" hidden="1" x14ac:dyDescent="0.3">
      <c r="A63" s="4" t="s">
        <v>59</v>
      </c>
      <c r="B63" s="4" t="s">
        <v>127</v>
      </c>
      <c r="C63" s="1">
        <v>0.15624373947027434</v>
      </c>
      <c r="D63" s="1">
        <v>31240</v>
      </c>
      <c r="E63" s="1">
        <v>29444</v>
      </c>
      <c r="F63" s="1">
        <v>1206</v>
      </c>
      <c r="G63" s="1">
        <v>108.253</v>
      </c>
      <c r="H63" s="1">
        <v>96.61966666666666</v>
      </c>
      <c r="I63" s="1">
        <v>2.945640910745792E-2</v>
      </c>
      <c r="J63" s="1">
        <v>51.86</v>
      </c>
      <c r="K63" s="1">
        <v>1.44</v>
      </c>
      <c r="L63" s="1">
        <v>3.4755090038367828E-3</v>
      </c>
    </row>
    <row r="64" spans="1:12" hidden="1" x14ac:dyDescent="0.3">
      <c r="A64" s="4" t="s">
        <v>80</v>
      </c>
      <c r="B64" s="4" t="s">
        <v>127</v>
      </c>
      <c r="C64" s="1">
        <v>0.16897565991116512</v>
      </c>
      <c r="D64" s="1">
        <v>23205</v>
      </c>
      <c r="E64" s="1">
        <v>20499</v>
      </c>
      <c r="F64" s="1">
        <v>894</v>
      </c>
      <c r="G64" s="1">
        <v>103.768</v>
      </c>
      <c r="H64" s="1">
        <v>96.381583333333325</v>
      </c>
      <c r="I64" s="1">
        <v>1.8850554999281188E-2</v>
      </c>
      <c r="J64" s="1">
        <v>42.04</v>
      </c>
      <c r="K64" s="1">
        <v>-4.1100000000000003</v>
      </c>
      <c r="L64" s="1">
        <v>2.9761379313823656E-3</v>
      </c>
    </row>
    <row r="65" spans="1:12" hidden="1" x14ac:dyDescent="0.3">
      <c r="A65" s="4" t="s">
        <v>43</v>
      </c>
      <c r="B65" s="4" t="s">
        <v>127</v>
      </c>
      <c r="C65" s="1">
        <v>0.23074304291881728</v>
      </c>
      <c r="D65" s="1">
        <v>25905</v>
      </c>
      <c r="E65" s="1">
        <v>18079</v>
      </c>
      <c r="F65" s="1">
        <v>1476</v>
      </c>
      <c r="G65" s="1">
        <v>113.831</v>
      </c>
      <c r="H65" s="1">
        <v>97.234833333333313</v>
      </c>
      <c r="I65" s="1">
        <v>2.718706658679889E-2</v>
      </c>
      <c r="J65" s="1">
        <v>39.450000000000003</v>
      </c>
      <c r="K65" s="1">
        <v>3.19</v>
      </c>
      <c r="L65" s="1">
        <v>2.3459813968357505E-3</v>
      </c>
    </row>
    <row r="66" spans="1:12" hidden="1" x14ac:dyDescent="0.3">
      <c r="A66" s="4" t="s">
        <v>57</v>
      </c>
      <c r="B66" s="4" t="s">
        <v>127</v>
      </c>
      <c r="C66" s="1">
        <v>0.1708353039522218</v>
      </c>
      <c r="D66" s="1">
        <v>30651</v>
      </c>
      <c r="E66" s="1">
        <v>23818</v>
      </c>
      <c r="F66" s="1">
        <v>1461</v>
      </c>
      <c r="G66" s="1">
        <v>114.568</v>
      </c>
      <c r="H66" s="1">
        <v>96.519916666666674</v>
      </c>
      <c r="I66" s="1">
        <v>2.6877319127447955E-2</v>
      </c>
      <c r="J66" s="1">
        <v>49.04</v>
      </c>
      <c r="K66" s="1">
        <v>1.76</v>
      </c>
      <c r="L66" s="1">
        <v>2.3197737445043252E-3</v>
      </c>
    </row>
    <row r="67" spans="1:12" hidden="1" x14ac:dyDescent="0.3">
      <c r="A67" s="4" t="s">
        <v>77</v>
      </c>
      <c r="B67" s="4" t="s">
        <v>127</v>
      </c>
      <c r="C67" s="1">
        <v>0.15296560788642202</v>
      </c>
      <c r="D67" s="1">
        <v>28557</v>
      </c>
      <c r="E67" s="1">
        <v>27201</v>
      </c>
      <c r="F67" s="1">
        <v>1096</v>
      </c>
      <c r="G67" s="1">
        <v>111.364</v>
      </c>
      <c r="H67" s="1">
        <v>96.412416666666672</v>
      </c>
      <c r="I67" s="1">
        <v>2.6145003102801535E-2</v>
      </c>
      <c r="J67" s="1">
        <v>49.02</v>
      </c>
      <c r="K67" s="1">
        <v>7.93</v>
      </c>
      <c r="L67" s="1">
        <v>1.4421960207870368E-3</v>
      </c>
    </row>
    <row r="68" spans="1:12" hidden="1" x14ac:dyDescent="0.3">
      <c r="A68" s="4" t="s">
        <v>21</v>
      </c>
      <c r="B68" s="4" t="s">
        <v>127</v>
      </c>
      <c r="C68" s="1">
        <v>0.22312576115369853</v>
      </c>
      <c r="D68" s="1">
        <v>37090</v>
      </c>
      <c r="E68" s="1">
        <v>18923</v>
      </c>
      <c r="F68" s="1">
        <v>2116</v>
      </c>
      <c r="G68" s="1">
        <v>125.31100000000001</v>
      </c>
      <c r="H68" s="1">
        <v>97.522999999999982</v>
      </c>
      <c r="I68" s="1">
        <v>2.980832472047355E-2</v>
      </c>
      <c r="J68" s="1">
        <v>42.09</v>
      </c>
      <c r="K68" s="1">
        <v>-6.9</v>
      </c>
      <c r="L68" s="1">
        <v>3.9932349901343608E-4</v>
      </c>
    </row>
    <row r="69" spans="1:12" hidden="1" x14ac:dyDescent="0.3">
      <c r="A69" s="4" t="s">
        <v>68</v>
      </c>
      <c r="B69" s="4" t="s">
        <v>127</v>
      </c>
      <c r="C69" s="1">
        <v>0.1300058418773514</v>
      </c>
      <c r="D69" s="1">
        <v>25698</v>
      </c>
      <c r="E69" s="1">
        <v>21974</v>
      </c>
      <c r="F69" s="1">
        <v>823</v>
      </c>
      <c r="G69" s="1">
        <v>105.06699999999999</v>
      </c>
      <c r="H69" s="1">
        <v>96.485000000000014</v>
      </c>
      <c r="I69" s="1">
        <v>1.6515728310959727E-2</v>
      </c>
      <c r="J69" s="1">
        <v>45.73</v>
      </c>
      <c r="K69" s="1">
        <v>-1.76</v>
      </c>
      <c r="L69" s="1">
        <v>3.6846323382087758E-3</v>
      </c>
    </row>
    <row r="70" spans="1:12" hidden="1" x14ac:dyDescent="0.3">
      <c r="A70" s="4" t="s">
        <v>44</v>
      </c>
      <c r="B70" s="4" t="s">
        <v>127</v>
      </c>
      <c r="C70" s="1">
        <v>0.19457815349059854</v>
      </c>
      <c r="D70" s="1">
        <v>25246</v>
      </c>
      <c r="E70" s="1">
        <v>18275</v>
      </c>
      <c r="F70" s="1">
        <v>1213</v>
      </c>
      <c r="G70" s="1">
        <v>113.831</v>
      </c>
      <c r="H70" s="1">
        <v>96.371499999999983</v>
      </c>
      <c r="I70" s="1">
        <v>2.409327084712954E-2</v>
      </c>
      <c r="J70" s="1">
        <v>43.26</v>
      </c>
      <c r="K70" s="1">
        <v>-0.2</v>
      </c>
      <c r="L70" s="1">
        <v>2.2400794661504761E-3</v>
      </c>
    </row>
    <row r="71" spans="1:12" hidden="1" x14ac:dyDescent="0.3">
      <c r="A71" s="4" t="s">
        <v>81</v>
      </c>
      <c r="B71" s="4" t="s">
        <v>127</v>
      </c>
      <c r="C71" s="1">
        <v>0.17686611860949675</v>
      </c>
      <c r="D71" s="1">
        <v>30546</v>
      </c>
      <c r="E71" s="1">
        <v>24319</v>
      </c>
      <c r="F71" s="1">
        <v>1326</v>
      </c>
      <c r="G71" s="1">
        <v>109.235</v>
      </c>
      <c r="H71" s="1">
        <v>96.474166666666648</v>
      </c>
      <c r="I71" s="1">
        <v>1.9550614597208561E-2</v>
      </c>
      <c r="J71" s="1">
        <v>48.68</v>
      </c>
      <c r="K71" s="1">
        <v>1.39</v>
      </c>
      <c r="L71" s="1">
        <v>1.7670953972435813E-3</v>
      </c>
    </row>
    <row r="72" spans="1:12" hidden="1" x14ac:dyDescent="0.3">
      <c r="A72" s="4" t="s">
        <v>69</v>
      </c>
      <c r="B72" s="4" t="s">
        <v>127</v>
      </c>
      <c r="C72" s="1">
        <v>0.13174933738796479</v>
      </c>
      <c r="D72" s="1">
        <v>25019</v>
      </c>
      <c r="E72" s="1">
        <v>23222</v>
      </c>
      <c r="F72" s="1">
        <v>812</v>
      </c>
      <c r="G72" s="1">
        <v>105.06699999999999</v>
      </c>
      <c r="H72" s="1">
        <v>96.212666666666678</v>
      </c>
      <c r="I72" s="1">
        <v>2.1812982324487126E-2</v>
      </c>
      <c r="J72" s="1">
        <v>49.48</v>
      </c>
      <c r="K72" s="1">
        <v>-0.41</v>
      </c>
      <c r="L72" s="1">
        <v>4.5583149952845015E-3</v>
      </c>
    </row>
    <row r="73" spans="1:12" hidden="1" x14ac:dyDescent="0.3">
      <c r="A73" s="4" t="s">
        <v>92</v>
      </c>
      <c r="B73" s="4" t="s">
        <v>127</v>
      </c>
      <c r="C73" s="1">
        <v>0.31107951363558195</v>
      </c>
      <c r="D73" s="1">
        <v>37797</v>
      </c>
      <c r="E73" s="1">
        <v>32913</v>
      </c>
      <c r="F73" s="1">
        <v>2881</v>
      </c>
      <c r="G73" s="1">
        <v>114.884</v>
      </c>
      <c r="H73" s="1">
        <v>96.143749999999997</v>
      </c>
      <c r="I73" s="1">
        <v>3.0581799409374513E-2</v>
      </c>
      <c r="J73" s="1">
        <v>51.52</v>
      </c>
      <c r="K73" s="1">
        <v>6.56</v>
      </c>
      <c r="L73" s="1">
        <v>6.0117236938517218E-3</v>
      </c>
    </row>
    <row r="74" spans="1:12" hidden="1" x14ac:dyDescent="0.3">
      <c r="A74" s="4" t="s">
        <v>73</v>
      </c>
      <c r="B74" s="4" t="s">
        <v>127</v>
      </c>
      <c r="C74" s="1">
        <v>0.22223467282192563</v>
      </c>
      <c r="D74" s="1">
        <v>32943</v>
      </c>
      <c r="E74" s="1">
        <v>27864</v>
      </c>
      <c r="F74" s="1">
        <v>1970</v>
      </c>
      <c r="G74" s="1">
        <v>130.708</v>
      </c>
      <c r="H74" s="1">
        <v>96.915666666666667</v>
      </c>
      <c r="I74" s="1">
        <v>2.9748788301548534E-2</v>
      </c>
      <c r="J74" s="1">
        <v>55.47</v>
      </c>
      <c r="K74" s="1">
        <v>14.57</v>
      </c>
      <c r="L74" s="1">
        <v>3.2193840253980921E-3</v>
      </c>
    </row>
    <row r="75" spans="1:12" hidden="1" x14ac:dyDescent="0.3">
      <c r="A75" s="4" t="s">
        <v>45</v>
      </c>
      <c r="B75" s="4" t="s">
        <v>127</v>
      </c>
      <c r="C75" s="1">
        <v>0.18986616780664581</v>
      </c>
      <c r="D75" s="1">
        <v>25190</v>
      </c>
      <c r="E75" s="1">
        <v>18353</v>
      </c>
      <c r="F75" s="1">
        <v>1181</v>
      </c>
      <c r="G75" s="1">
        <v>113.831</v>
      </c>
      <c r="H75" s="1">
        <v>96.882333333333307</v>
      </c>
      <c r="I75" s="1">
        <v>2.8566729709727817E-2</v>
      </c>
      <c r="J75" s="1">
        <v>43.42</v>
      </c>
      <c r="K75" s="1">
        <v>5.54</v>
      </c>
      <c r="L75" s="1">
        <v>2.4263355535454867E-3</v>
      </c>
    </row>
    <row r="76" spans="1:12" hidden="1" x14ac:dyDescent="0.3">
      <c r="A76" s="4" t="s">
        <v>70</v>
      </c>
      <c r="B76" s="4" t="s">
        <v>127</v>
      </c>
      <c r="C76" s="1">
        <v>0.13673702000232646</v>
      </c>
      <c r="D76" s="1">
        <v>31083</v>
      </c>
      <c r="E76" s="1">
        <v>20914</v>
      </c>
      <c r="F76" s="1">
        <v>1047</v>
      </c>
      <c r="G76" s="1">
        <v>105.06699999999999</v>
      </c>
      <c r="H76" s="1">
        <v>96.766749999999988</v>
      </c>
      <c r="I76" s="1">
        <v>3.579517750129764E-2</v>
      </c>
      <c r="J76" s="1">
        <v>59.92</v>
      </c>
      <c r="K76" s="1">
        <v>14.26</v>
      </c>
      <c r="L76" s="1">
        <v>4.3293958507007249E-3</v>
      </c>
    </row>
    <row r="77" spans="1:12" hidden="1" x14ac:dyDescent="0.3">
      <c r="A77" s="4" t="s">
        <v>46</v>
      </c>
      <c r="B77" s="4" t="s">
        <v>127</v>
      </c>
      <c r="C77" s="1">
        <v>0.1977879275581689</v>
      </c>
      <c r="D77" s="1">
        <v>25082</v>
      </c>
      <c r="E77" s="1">
        <v>20380</v>
      </c>
      <c r="F77" s="1">
        <v>1225</v>
      </c>
      <c r="G77" s="1">
        <v>113.831</v>
      </c>
      <c r="H77" s="1">
        <v>96.759166666666658</v>
      </c>
      <c r="I77" s="1">
        <v>2.8024818630128557E-2</v>
      </c>
      <c r="J77" s="1">
        <v>42.13</v>
      </c>
      <c r="K77" s="1">
        <v>6.1</v>
      </c>
      <c r="L77" s="1">
        <v>2.8830693244501202E-3</v>
      </c>
    </row>
    <row r="78" spans="1:12" hidden="1" x14ac:dyDescent="0.3">
      <c r="A78" s="4" t="s">
        <v>50</v>
      </c>
      <c r="B78" s="4" t="s">
        <v>127</v>
      </c>
      <c r="C78" s="1">
        <v>0.16926600034138989</v>
      </c>
      <c r="D78" s="1">
        <v>31084</v>
      </c>
      <c r="E78" s="1">
        <v>28749</v>
      </c>
      <c r="F78" s="1">
        <v>1369</v>
      </c>
      <c r="G78" s="1">
        <v>111.958</v>
      </c>
      <c r="H78" s="1">
        <v>96.730916666666658</v>
      </c>
      <c r="I78" s="1">
        <v>3.3481501743828218E-2</v>
      </c>
      <c r="J78" s="1">
        <v>51.89</v>
      </c>
      <c r="K78" s="1">
        <v>7.99</v>
      </c>
      <c r="L78" s="1">
        <v>4.3356356424810233E-3</v>
      </c>
    </row>
    <row r="79" spans="1:12" hidden="1" x14ac:dyDescent="0.3">
      <c r="A79" s="4" t="s">
        <v>27</v>
      </c>
      <c r="B79" s="4" t="s">
        <v>127</v>
      </c>
      <c r="C79" s="1">
        <v>0.32170334550877761</v>
      </c>
      <c r="D79" s="1">
        <v>35728</v>
      </c>
      <c r="E79" s="1">
        <v>28906</v>
      </c>
      <c r="F79" s="1">
        <v>2867</v>
      </c>
      <c r="G79" s="1">
        <v>126.178</v>
      </c>
      <c r="H79" s="1">
        <v>96.614333333333335</v>
      </c>
      <c r="I79" s="1">
        <v>3.6753216382557304E-2</v>
      </c>
      <c r="J79" s="1">
        <v>56.02</v>
      </c>
      <c r="K79" s="1">
        <v>16.2</v>
      </c>
      <c r="L79" s="1">
        <v>3.9427482133176485E-3</v>
      </c>
    </row>
    <row r="80" spans="1:12" hidden="1" x14ac:dyDescent="0.3">
      <c r="A80" s="4" t="s">
        <v>47</v>
      </c>
      <c r="B80" s="4" t="s">
        <v>127</v>
      </c>
      <c r="C80" s="1">
        <v>0.14834475493740312</v>
      </c>
      <c r="D80" s="1">
        <v>24160</v>
      </c>
      <c r="E80" s="1">
        <v>18320</v>
      </c>
      <c r="F80" s="1">
        <v>885</v>
      </c>
      <c r="G80" s="1">
        <v>113.831</v>
      </c>
      <c r="H80" s="1">
        <v>96.73599999999999</v>
      </c>
      <c r="I80" s="1">
        <v>2.0698982446297517E-2</v>
      </c>
      <c r="J80" s="1">
        <v>41.35</v>
      </c>
      <c r="K80" s="1">
        <v>-4.51</v>
      </c>
      <c r="L80" s="1">
        <v>2.4087171426377414E-3</v>
      </c>
    </row>
    <row r="81" spans="1:12" hidden="1" x14ac:dyDescent="0.3">
      <c r="A81" s="4" t="s">
        <v>25</v>
      </c>
      <c r="B81" s="4" t="s">
        <v>127</v>
      </c>
      <c r="C81" s="1">
        <v>0.16116233546001288</v>
      </c>
      <c r="D81" s="1">
        <v>30286</v>
      </c>
      <c r="E81" s="1">
        <v>27470</v>
      </c>
      <c r="F81" s="1">
        <v>1200</v>
      </c>
      <c r="G81" s="1">
        <v>110.98699999999999</v>
      </c>
      <c r="H81" s="1">
        <v>96.543000000000006</v>
      </c>
      <c r="I81" s="1">
        <v>3.1383543201077058E-2</v>
      </c>
      <c r="J81" s="1">
        <v>53.2</v>
      </c>
      <c r="K81" s="1">
        <v>8.6300000000000008</v>
      </c>
      <c r="L81" s="1">
        <v>5.0399936643700004E-3</v>
      </c>
    </row>
    <row r="82" spans="1:12" hidden="1" x14ac:dyDescent="0.3">
      <c r="A82" s="4" t="s">
        <v>55</v>
      </c>
      <c r="B82" s="4" t="s">
        <v>127</v>
      </c>
      <c r="C82" s="1">
        <v>0.23959612614049391</v>
      </c>
      <c r="D82" s="1">
        <v>29899</v>
      </c>
      <c r="E82" s="1">
        <v>20595</v>
      </c>
      <c r="F82" s="1">
        <v>1931</v>
      </c>
      <c r="G82" s="1">
        <v>114.839</v>
      </c>
      <c r="H82" s="1">
        <v>97.208083333333335</v>
      </c>
      <c r="I82" s="1">
        <v>2.8375143687876123E-2</v>
      </c>
      <c r="J82" s="1">
        <v>48.62</v>
      </c>
      <c r="K82" s="1">
        <v>8.4499999999999993</v>
      </c>
      <c r="L82" s="1">
        <v>1.4605449996619108E-3</v>
      </c>
    </row>
    <row r="83" spans="1:12" hidden="1" x14ac:dyDescent="0.3">
      <c r="A83" s="4" t="s">
        <v>60</v>
      </c>
      <c r="B83" s="4" t="s">
        <v>127</v>
      </c>
      <c r="C83" s="1">
        <v>0.14493379746733046</v>
      </c>
      <c r="D83" s="1">
        <v>28009</v>
      </c>
      <c r="E83" s="1">
        <v>21175</v>
      </c>
      <c r="F83" s="1">
        <v>1003</v>
      </c>
      <c r="G83" s="1">
        <v>108.253</v>
      </c>
      <c r="H83" s="1">
        <v>96.049166666666665</v>
      </c>
      <c r="I83" s="1">
        <v>2.038400331215795E-2</v>
      </c>
      <c r="J83" s="1">
        <v>45.12</v>
      </c>
      <c r="K83" s="1">
        <v>-7.75</v>
      </c>
      <c r="L83" s="1">
        <v>1.552574038374455E-3</v>
      </c>
    </row>
    <row r="84" spans="1:12" hidden="1" x14ac:dyDescent="0.3">
      <c r="A84" s="4" t="s">
        <v>74</v>
      </c>
      <c r="B84" s="4" t="s">
        <v>127</v>
      </c>
      <c r="C84" s="1">
        <v>0.12858333257029597</v>
      </c>
      <c r="D84" s="1">
        <v>31474</v>
      </c>
      <c r="E84" s="1">
        <v>28290</v>
      </c>
      <c r="F84" s="1">
        <v>1089</v>
      </c>
      <c r="G84" s="1">
        <v>130.708</v>
      </c>
      <c r="H84" s="1">
        <v>95.991499999999988</v>
      </c>
      <c r="I84" s="1">
        <v>2.2787652529882227E-2</v>
      </c>
      <c r="J84" s="1">
        <v>54.96</v>
      </c>
      <c r="K84" s="1">
        <v>10.57</v>
      </c>
      <c r="L84" s="1">
        <v>2.1091977655902749E-3</v>
      </c>
    </row>
    <row r="85" spans="1:12" hidden="1" x14ac:dyDescent="0.3">
      <c r="A85" s="4" t="s">
        <v>82</v>
      </c>
      <c r="B85" s="4" t="s">
        <v>127</v>
      </c>
      <c r="C85" s="1">
        <v>0.16326290151943831</v>
      </c>
      <c r="D85" s="1">
        <v>26977</v>
      </c>
      <c r="E85" s="1">
        <v>23579</v>
      </c>
      <c r="F85" s="1">
        <v>1081</v>
      </c>
      <c r="G85" s="1">
        <v>109.235</v>
      </c>
      <c r="H85" s="1">
        <v>96.717583333333337</v>
      </c>
      <c r="I85" s="1">
        <v>1.8969175467136695E-2</v>
      </c>
      <c r="J85" s="1">
        <v>47.24</v>
      </c>
      <c r="K85" s="1">
        <v>-4.5599999999999996</v>
      </c>
      <c r="L85" s="1">
        <v>2.1519526027157462E-3</v>
      </c>
    </row>
    <row r="86" spans="1:12" hidden="1" x14ac:dyDescent="0.3">
      <c r="A86" s="4" t="s">
        <v>87</v>
      </c>
      <c r="B86" s="4" t="s">
        <v>127</v>
      </c>
      <c r="C86" s="1">
        <v>0.23848771655809259</v>
      </c>
      <c r="D86" s="1">
        <v>40929</v>
      </c>
      <c r="E86" s="1">
        <v>35601</v>
      </c>
      <c r="F86" s="1">
        <v>2658</v>
      </c>
      <c r="G86" s="1">
        <v>136.465</v>
      </c>
      <c r="H86" s="1">
        <v>96.754583333333343</v>
      </c>
      <c r="I86" s="1">
        <v>3.4387090820891635E-2</v>
      </c>
      <c r="J86" s="1">
        <v>55.68</v>
      </c>
      <c r="K86" s="1">
        <v>15.35</v>
      </c>
      <c r="L86" s="1">
        <v>4.175079077037536E-3</v>
      </c>
    </row>
    <row r="87" spans="1:12" hidden="1" x14ac:dyDescent="0.3">
      <c r="A87" s="4" t="s">
        <v>48</v>
      </c>
      <c r="B87" s="4" t="s">
        <v>127</v>
      </c>
      <c r="C87" s="1">
        <v>0.3154240514789553</v>
      </c>
      <c r="D87" s="1">
        <v>26076</v>
      </c>
      <c r="E87" s="1">
        <v>18922</v>
      </c>
      <c r="F87" s="1">
        <v>2031</v>
      </c>
      <c r="G87" s="1">
        <v>113.831</v>
      </c>
      <c r="H87" s="1">
        <v>96.139166666666654</v>
      </c>
      <c r="I87" s="1">
        <v>3.9511407141825619E-2</v>
      </c>
      <c r="J87" s="1">
        <v>47.38</v>
      </c>
      <c r="K87" s="1">
        <v>13.79</v>
      </c>
      <c r="L87" s="1">
        <v>3.8991640470142056E-3</v>
      </c>
    </row>
    <row r="88" spans="1:12" hidden="1" x14ac:dyDescent="0.3">
      <c r="A88" s="4" t="s">
        <v>26</v>
      </c>
      <c r="B88" s="4" t="s">
        <v>127</v>
      </c>
      <c r="C88" s="1">
        <v>0.18175438385696052</v>
      </c>
      <c r="D88" s="1">
        <v>37829</v>
      </c>
      <c r="E88" s="1">
        <v>17531</v>
      </c>
      <c r="F88" s="1">
        <v>1758</v>
      </c>
      <c r="G88" s="1">
        <v>122.196</v>
      </c>
      <c r="H88" s="1">
        <v>96.48233333333333</v>
      </c>
      <c r="I88" s="1">
        <v>3.3964623078347841E-2</v>
      </c>
      <c r="J88" s="1">
        <v>47.23</v>
      </c>
      <c r="K88" s="1">
        <v>2.14</v>
      </c>
      <c r="L88" s="1">
        <v>6.3900722355991852E-3</v>
      </c>
    </row>
    <row r="89" spans="1:12" hidden="1" x14ac:dyDescent="0.3">
      <c r="A89" s="4" t="s">
        <v>88</v>
      </c>
      <c r="B89" s="4" t="s">
        <v>127</v>
      </c>
      <c r="C89" s="1">
        <v>0.14523825484790881</v>
      </c>
      <c r="D89" s="1">
        <v>28531</v>
      </c>
      <c r="E89" s="1">
        <v>21393</v>
      </c>
      <c r="F89" s="1">
        <v>1006</v>
      </c>
      <c r="G89" s="1">
        <v>107.538</v>
      </c>
      <c r="H89" s="1">
        <v>96.950833333333321</v>
      </c>
      <c r="I89" s="1">
        <v>2.2118228566752045E-2</v>
      </c>
      <c r="J89" s="1">
        <v>50.14</v>
      </c>
      <c r="K89" s="1">
        <v>11.85</v>
      </c>
      <c r="L89" s="1">
        <v>1.5231560984748824E-3</v>
      </c>
    </row>
    <row r="90" spans="1:12" hidden="1" x14ac:dyDescent="0.3">
      <c r="A90" s="4" t="s">
        <v>89</v>
      </c>
      <c r="B90" s="4" t="s">
        <v>127</v>
      </c>
      <c r="C90" s="1"/>
      <c r="D90" s="1"/>
      <c r="E90" s="1">
        <v>31190</v>
      </c>
      <c r="F90" s="1">
        <v>1405</v>
      </c>
      <c r="G90" s="1">
        <v>108.393</v>
      </c>
      <c r="H90" s="1">
        <v>96.168333333333337</v>
      </c>
      <c r="I90" s="1">
        <v>2.7657925053354623E-2</v>
      </c>
      <c r="J90" s="1">
        <v>53.4</v>
      </c>
      <c r="K90" s="1">
        <v>10.84</v>
      </c>
      <c r="L90" s="1">
        <v>4.0274633466861453E-3</v>
      </c>
    </row>
    <row r="91" spans="1:12" hidden="1" x14ac:dyDescent="0.3">
      <c r="A91" s="4" t="s">
        <v>83</v>
      </c>
      <c r="B91" s="4" t="s">
        <v>127</v>
      </c>
      <c r="C91" s="1">
        <v>0.18479205172174443</v>
      </c>
      <c r="D91" s="1">
        <v>25642</v>
      </c>
      <c r="E91" s="1">
        <v>22030</v>
      </c>
      <c r="F91" s="1">
        <v>1163</v>
      </c>
      <c r="G91" s="1">
        <v>109.235</v>
      </c>
      <c r="H91" s="1">
        <v>96.596666666666678</v>
      </c>
      <c r="I91" s="1">
        <v>1.6738173835166008E-2</v>
      </c>
      <c r="J91" s="1">
        <v>41.46</v>
      </c>
      <c r="K91" s="1">
        <v>-3.06</v>
      </c>
      <c r="L91" s="1">
        <v>2.1015671224373007E-3</v>
      </c>
    </row>
    <row r="92" spans="1:12" hidden="1" x14ac:dyDescent="0.3">
      <c r="A92" s="4" t="s">
        <v>61</v>
      </c>
      <c r="B92" s="4" t="s">
        <v>127</v>
      </c>
      <c r="C92" s="1">
        <v>0.1665248730715399</v>
      </c>
      <c r="D92" s="1">
        <v>28971</v>
      </c>
      <c r="E92" s="1">
        <v>27101</v>
      </c>
      <c r="F92" s="1">
        <v>1192</v>
      </c>
      <c r="G92" s="1">
        <v>108.253</v>
      </c>
      <c r="H92" s="1">
        <v>96.765833333333333</v>
      </c>
      <c r="I92" s="1">
        <v>2.4241676181071991E-2</v>
      </c>
      <c r="J92" s="1">
        <v>44.7</v>
      </c>
      <c r="K92" s="1">
        <v>-4.33</v>
      </c>
      <c r="L92" s="1">
        <v>1.9625389576326101E-3</v>
      </c>
    </row>
    <row r="93" spans="1:12" hidden="1" x14ac:dyDescent="0.3">
      <c r="A93" s="4" t="s">
        <v>84</v>
      </c>
      <c r="B93" s="4" t="s">
        <v>127</v>
      </c>
      <c r="C93" s="1">
        <v>0.20938795402567972</v>
      </c>
      <c r="D93" s="1">
        <v>29129</v>
      </c>
      <c r="E93" s="1">
        <v>22157</v>
      </c>
      <c r="F93" s="1">
        <v>1497</v>
      </c>
      <c r="G93" s="1">
        <v>109.235</v>
      </c>
      <c r="H93" s="1">
        <v>96.134416666666667</v>
      </c>
      <c r="I93" s="1">
        <v>1.9141575667996076E-2</v>
      </c>
      <c r="J93" s="1">
        <v>45.63</v>
      </c>
      <c r="K93" s="1">
        <v>3.46</v>
      </c>
      <c r="L93" s="1">
        <v>1.529032504682662E-3</v>
      </c>
    </row>
    <row r="94" spans="1:12" hidden="1" x14ac:dyDescent="0.3">
      <c r="A94" s="4" t="s">
        <v>62</v>
      </c>
      <c r="B94" s="4" t="s">
        <v>127</v>
      </c>
      <c r="C94" s="1">
        <v>0.20574707039857462</v>
      </c>
      <c r="D94" s="1">
        <v>26989</v>
      </c>
      <c r="E94" s="1">
        <v>20735</v>
      </c>
      <c r="F94" s="1">
        <v>1372</v>
      </c>
      <c r="G94" s="1">
        <v>108.253</v>
      </c>
      <c r="H94" s="1">
        <v>96.468166666666676</v>
      </c>
      <c r="I94" s="1">
        <v>2.3899382453472832E-2</v>
      </c>
      <c r="J94" s="1">
        <v>46.35</v>
      </c>
      <c r="K94" s="1">
        <v>-3.65</v>
      </c>
      <c r="L94" s="1">
        <v>2.5582777481122144E-3</v>
      </c>
    </row>
    <row r="95" spans="1:12" hidden="1" x14ac:dyDescent="0.3">
      <c r="A95" s="4" t="s">
        <v>56</v>
      </c>
      <c r="B95" s="4" t="s">
        <v>127</v>
      </c>
      <c r="C95" s="1">
        <v>0.22539905561685333</v>
      </c>
      <c r="D95" s="1">
        <v>27865</v>
      </c>
      <c r="E95" s="1">
        <v>21134</v>
      </c>
      <c r="F95" s="1">
        <v>1693</v>
      </c>
      <c r="G95" s="1">
        <v>114.839</v>
      </c>
      <c r="H95" s="1">
        <v>96.721749999999986</v>
      </c>
      <c r="I95" s="1">
        <v>2.6723350777115591E-2</v>
      </c>
      <c r="J95" s="1">
        <v>48.94</v>
      </c>
      <c r="K95" s="1">
        <v>12.93</v>
      </c>
      <c r="L95" s="1">
        <v>2.829623665943388E-3</v>
      </c>
    </row>
    <row r="96" spans="1:12" hidden="1" x14ac:dyDescent="0.3">
      <c r="A96" s="4" t="s">
        <v>63</v>
      </c>
      <c r="B96" s="4" t="s">
        <v>127</v>
      </c>
      <c r="C96" s="1">
        <v>0.15768375075699412</v>
      </c>
      <c r="D96" s="1">
        <v>29158</v>
      </c>
      <c r="E96" s="1">
        <v>22012</v>
      </c>
      <c r="F96" s="1">
        <v>1136</v>
      </c>
      <c r="G96" s="1">
        <v>108.253</v>
      </c>
      <c r="H96" s="1">
        <v>96.091333333333338</v>
      </c>
      <c r="I96" s="1">
        <v>2.8583167038384788E-2</v>
      </c>
      <c r="J96" s="1">
        <v>51.5</v>
      </c>
      <c r="K96" s="1">
        <v>0.46</v>
      </c>
      <c r="L96" s="1">
        <v>5.7257633264206804E-3</v>
      </c>
    </row>
    <row r="97" spans="1:12" hidden="1" x14ac:dyDescent="0.3">
      <c r="A97" s="4" t="s">
        <v>49</v>
      </c>
      <c r="B97" s="4" t="s">
        <v>127</v>
      </c>
      <c r="C97" s="1">
        <v>0.20796496789038912</v>
      </c>
      <c r="D97" s="1">
        <v>27535</v>
      </c>
      <c r="E97" s="1">
        <v>20429</v>
      </c>
      <c r="F97" s="1">
        <v>1414</v>
      </c>
      <c r="G97" s="1">
        <v>113.831</v>
      </c>
      <c r="H97" s="1">
        <v>96.824666666666687</v>
      </c>
      <c r="I97" s="1">
        <v>2.4017893825774388E-2</v>
      </c>
      <c r="J97" s="1">
        <v>46.95</v>
      </c>
      <c r="K97" s="1">
        <v>3.43</v>
      </c>
      <c r="L97" s="1">
        <v>2.3671481895594947E-3</v>
      </c>
    </row>
    <row r="98" spans="1:12" hidden="1" x14ac:dyDescent="0.3">
      <c r="A98" s="4" t="s">
        <v>64</v>
      </c>
      <c r="B98" s="4" t="s">
        <v>127</v>
      </c>
      <c r="C98" s="1">
        <v>0.13910027619038232</v>
      </c>
      <c r="D98" s="1">
        <v>30202</v>
      </c>
      <c r="E98" s="1">
        <v>28019</v>
      </c>
      <c r="F98" s="1">
        <v>1038</v>
      </c>
      <c r="G98" s="1">
        <v>108.253</v>
      </c>
      <c r="H98" s="1">
        <v>96.09708333333333</v>
      </c>
      <c r="I98" s="1">
        <v>3.0711060948081265E-2</v>
      </c>
      <c r="J98" s="1">
        <v>54.17</v>
      </c>
      <c r="K98" s="1">
        <v>3.3</v>
      </c>
      <c r="L98" s="1">
        <v>1.2799097065462754E-2</v>
      </c>
    </row>
    <row r="99" spans="1:12" hidden="1" x14ac:dyDescent="0.3">
      <c r="A99" s="4" t="s">
        <v>75</v>
      </c>
      <c r="B99" s="4" t="s">
        <v>127</v>
      </c>
      <c r="C99" s="1">
        <v>0.16028810228743817</v>
      </c>
      <c r="D99" s="1">
        <v>30952</v>
      </c>
      <c r="E99" s="1">
        <v>30427</v>
      </c>
      <c r="F99" s="1">
        <v>1335</v>
      </c>
      <c r="G99" s="1">
        <v>130.708</v>
      </c>
      <c r="H99" s="1">
        <v>97.07774999999998</v>
      </c>
      <c r="I99" s="1">
        <v>2.7047299793190618E-2</v>
      </c>
      <c r="J99" s="1">
        <v>50.04</v>
      </c>
      <c r="K99" s="1">
        <v>15.11</v>
      </c>
      <c r="L99" s="1">
        <v>2.0065284419438574E-3</v>
      </c>
    </row>
    <row r="100" spans="1:12" hidden="1" x14ac:dyDescent="0.3">
      <c r="A100" s="4" t="s">
        <v>51</v>
      </c>
      <c r="B100" s="4" t="s">
        <v>127</v>
      </c>
      <c r="C100" s="1">
        <v>0.11525407613275165</v>
      </c>
      <c r="D100" s="1">
        <v>29278</v>
      </c>
      <c r="E100" s="1">
        <v>25241</v>
      </c>
      <c r="F100" s="1">
        <v>878</v>
      </c>
      <c r="G100" s="1">
        <v>111.958</v>
      </c>
      <c r="H100" s="1">
        <v>96.762249999999995</v>
      </c>
      <c r="I100" s="1">
        <v>2.7739797283238714E-2</v>
      </c>
      <c r="J100" s="1">
        <v>51.43</v>
      </c>
      <c r="K100" s="1">
        <v>0.45</v>
      </c>
      <c r="L100" s="1">
        <v>5.6029486074369115E-3</v>
      </c>
    </row>
    <row r="101" spans="1:12" hidden="1" x14ac:dyDescent="0.3">
      <c r="A101" s="4" t="s">
        <v>71</v>
      </c>
      <c r="B101" s="4" t="s">
        <v>127</v>
      </c>
      <c r="C101" s="1">
        <v>0.11968723335281253</v>
      </c>
      <c r="D101" s="1">
        <v>26489</v>
      </c>
      <c r="E101" s="1">
        <v>18940</v>
      </c>
      <c r="F101" s="1">
        <v>781</v>
      </c>
      <c r="G101" s="1">
        <v>105.06699999999999</v>
      </c>
      <c r="H101" s="1">
        <v>96.250833333333318</v>
      </c>
      <c r="I101" s="1">
        <v>2.5717531943246275E-2</v>
      </c>
      <c r="J101" s="1">
        <v>48.89</v>
      </c>
      <c r="K101" s="1">
        <v>12</v>
      </c>
      <c r="L101" s="1">
        <v>3.6893121964064121E-3</v>
      </c>
    </row>
    <row r="102" spans="1:12" hidden="1" x14ac:dyDescent="0.3">
      <c r="A102" s="4" t="s">
        <v>78</v>
      </c>
      <c r="B102" s="4" t="s">
        <v>127</v>
      </c>
      <c r="C102" s="1">
        <v>0.15923696499426643</v>
      </c>
      <c r="D102" s="1">
        <v>29710</v>
      </c>
      <c r="E102" s="1">
        <v>23825</v>
      </c>
      <c r="F102" s="1">
        <v>1187</v>
      </c>
      <c r="G102" s="1">
        <v>111.364</v>
      </c>
      <c r="H102" s="1">
        <v>96.719916666666663</v>
      </c>
      <c r="I102" s="1">
        <v>2.5286638152642912E-2</v>
      </c>
      <c r="J102" s="1">
        <v>51.35</v>
      </c>
      <c r="K102" s="1">
        <v>11.81</v>
      </c>
      <c r="L102" s="1">
        <v>1.2963179546512421E-3</v>
      </c>
    </row>
    <row r="103" spans="1:12" hidden="1" x14ac:dyDescent="0.3">
      <c r="A103" s="4" t="s">
        <v>65</v>
      </c>
      <c r="B103" s="4" t="s">
        <v>127</v>
      </c>
      <c r="C103" s="1">
        <v>0.16268898514209965</v>
      </c>
      <c r="D103" s="1">
        <v>31296</v>
      </c>
      <c r="E103" s="1">
        <v>27580</v>
      </c>
      <c r="F103" s="1">
        <v>1258</v>
      </c>
      <c r="G103" s="1">
        <v>108.253</v>
      </c>
      <c r="H103" s="1">
        <v>96.508583333333334</v>
      </c>
      <c r="I103" s="1">
        <v>2.6817299572377471E-2</v>
      </c>
      <c r="J103" s="1">
        <v>52.24</v>
      </c>
      <c r="K103" s="1">
        <v>0.81</v>
      </c>
      <c r="L103" s="1">
        <v>1.8966973228867502E-3</v>
      </c>
    </row>
    <row r="104" spans="1:12" hidden="1" x14ac:dyDescent="0.3">
      <c r="A104" s="4" t="s">
        <v>66</v>
      </c>
      <c r="B104" s="4" t="s">
        <v>127</v>
      </c>
      <c r="C104" s="1">
        <v>0.16684999199629721</v>
      </c>
      <c r="D104" s="1">
        <v>24524</v>
      </c>
      <c r="E104" s="1">
        <v>19328</v>
      </c>
      <c r="F104" s="1">
        <v>1011</v>
      </c>
      <c r="G104" s="1">
        <v>108.253</v>
      </c>
      <c r="H104" s="1">
        <v>96.177250000000001</v>
      </c>
      <c r="I104" s="1">
        <v>2.1896430228760977E-2</v>
      </c>
      <c r="J104" s="1">
        <v>42.97</v>
      </c>
      <c r="K104" s="1">
        <v>-11.71</v>
      </c>
      <c r="L104" s="1">
        <v>2.7728603429409506E-3</v>
      </c>
    </row>
    <row r="105" spans="1:12" ht="15" hidden="1" thickBot="1" x14ac:dyDescent="0.35">
      <c r="A105" s="19" t="s">
        <v>52</v>
      </c>
      <c r="B105" s="19" t="s">
        <v>127</v>
      </c>
      <c r="C105" s="5">
        <v>0.15514395503901732</v>
      </c>
      <c r="D105" s="5">
        <v>32328</v>
      </c>
      <c r="E105" s="5">
        <v>28597</v>
      </c>
      <c r="F105" s="5">
        <v>1305</v>
      </c>
      <c r="G105" s="5">
        <v>111.958</v>
      </c>
      <c r="H105" s="5">
        <v>96.403083333333328</v>
      </c>
      <c r="I105" s="5">
        <v>2.8521875009818697E-2</v>
      </c>
      <c r="J105" s="5">
        <v>52.85</v>
      </c>
      <c r="K105" s="5">
        <v>8.32</v>
      </c>
      <c r="L105" s="5">
        <v>4.7045959881065469E-3</v>
      </c>
    </row>
    <row r="106" spans="1:12" x14ac:dyDescent="0.3">
      <c r="A106" s="4" t="s">
        <v>67</v>
      </c>
      <c r="B106" s="4">
        <v>2015</v>
      </c>
      <c r="C106" s="1">
        <v>0.18548489754262557</v>
      </c>
      <c r="D106" s="1">
        <v>24100</v>
      </c>
      <c r="E106" s="1">
        <v>18884</v>
      </c>
      <c r="F106" s="1">
        <v>1065</v>
      </c>
      <c r="G106" s="1">
        <v>100.497</v>
      </c>
      <c r="H106" s="1">
        <v>93.449999999999989</v>
      </c>
      <c r="I106" s="1">
        <v>1.6308479902681333E-2</v>
      </c>
      <c r="J106" s="1">
        <v>45.32</v>
      </c>
      <c r="K106" s="1">
        <v>-5.47</v>
      </c>
      <c r="L106" s="1">
        <v>3.3681382736073799E-3</v>
      </c>
    </row>
    <row r="107" spans="1:12" x14ac:dyDescent="0.3">
      <c r="A107" s="4" t="s">
        <v>76</v>
      </c>
      <c r="B107" s="4">
        <v>2015</v>
      </c>
      <c r="C107" s="1">
        <v>0.24083433169117541</v>
      </c>
      <c r="D107" s="1">
        <v>22536</v>
      </c>
      <c r="E107" s="1">
        <v>17635</v>
      </c>
      <c r="F107" s="1">
        <v>1317</v>
      </c>
      <c r="G107" s="1">
        <v>100.91800000000001</v>
      </c>
      <c r="H107" s="1">
        <v>93.750583333333338</v>
      </c>
      <c r="I107" s="1">
        <v>2.1582202499451496E-2</v>
      </c>
      <c r="J107" s="1">
        <v>44.96</v>
      </c>
      <c r="K107" s="1">
        <v>-0.38</v>
      </c>
      <c r="L107" s="1">
        <v>4.1093298444729431E-3</v>
      </c>
    </row>
    <row r="108" spans="1:12" x14ac:dyDescent="0.3">
      <c r="A108" s="4" t="s">
        <v>42</v>
      </c>
      <c r="B108" s="4">
        <v>2015</v>
      </c>
      <c r="C108" s="1">
        <v>0.20139721785162526</v>
      </c>
      <c r="D108" s="1">
        <v>22039</v>
      </c>
      <c r="E108" s="1">
        <v>18724</v>
      </c>
      <c r="F108" s="1">
        <v>1060</v>
      </c>
      <c r="G108" s="1">
        <v>101.029</v>
      </c>
      <c r="H108" s="1">
        <v>93.498333333333335</v>
      </c>
      <c r="I108" s="1">
        <v>2.5079469660344748E-2</v>
      </c>
      <c r="J108" s="1">
        <v>44.14</v>
      </c>
      <c r="K108" s="1">
        <v>8.6199999999999992</v>
      </c>
      <c r="L108" s="1">
        <v>2.1805134260586331E-3</v>
      </c>
    </row>
    <row r="109" spans="1:12" x14ac:dyDescent="0.3">
      <c r="A109" s="4" t="s">
        <v>90</v>
      </c>
      <c r="B109" s="4">
        <v>2015</v>
      </c>
      <c r="C109" s="1"/>
      <c r="D109" s="1"/>
      <c r="E109" s="1">
        <v>35074</v>
      </c>
      <c r="F109" s="1">
        <v>1826</v>
      </c>
      <c r="G109" s="1">
        <v>100.953</v>
      </c>
      <c r="H109" s="1">
        <v>93.272750000000016</v>
      </c>
      <c r="I109" s="1">
        <v>2.9708201502867314E-2</v>
      </c>
      <c r="J109" s="1">
        <v>52.25</v>
      </c>
      <c r="K109" s="1">
        <v>4.45</v>
      </c>
      <c r="L109" s="1">
        <v>2.9970832509392921E-3</v>
      </c>
    </row>
    <row r="110" spans="1:12" x14ac:dyDescent="0.3">
      <c r="A110" s="4" t="s">
        <v>16</v>
      </c>
      <c r="B110" s="4">
        <v>2015</v>
      </c>
      <c r="C110" s="1">
        <v>0.1947084436454288</v>
      </c>
      <c r="D110" s="1">
        <v>27986</v>
      </c>
      <c r="E110" s="1">
        <v>20497</v>
      </c>
      <c r="F110" s="1">
        <v>1393</v>
      </c>
      <c r="G110" s="1">
        <v>99.712000000000003</v>
      </c>
      <c r="H110" s="1">
        <v>94.05725000000001</v>
      </c>
      <c r="I110" s="1">
        <v>1.7335899218914243E-2</v>
      </c>
      <c r="J110" s="1">
        <v>41.27</v>
      </c>
      <c r="K110" s="1">
        <v>-8.5500000000000007</v>
      </c>
      <c r="L110" s="1">
        <v>2.1384493768722133E-3</v>
      </c>
    </row>
    <row r="111" spans="1:12" x14ac:dyDescent="0.3">
      <c r="A111" s="4" t="s">
        <v>58</v>
      </c>
      <c r="B111" s="4">
        <v>2015</v>
      </c>
      <c r="C111" s="1">
        <v>0.2047485127576967</v>
      </c>
      <c r="D111" s="1">
        <v>22442</v>
      </c>
      <c r="E111" s="1">
        <v>18220</v>
      </c>
      <c r="F111" s="1">
        <v>1098</v>
      </c>
      <c r="G111" s="1">
        <v>100.28</v>
      </c>
      <c r="H111" s="1">
        <v>92.575166666666675</v>
      </c>
      <c r="I111" s="1">
        <v>1.6571168713051386E-2</v>
      </c>
      <c r="J111" s="1">
        <v>41.41</v>
      </c>
      <c r="K111" s="1">
        <v>-12.31</v>
      </c>
      <c r="L111" s="1">
        <v>7.6216462028194636E-3</v>
      </c>
    </row>
    <row r="112" spans="1:12" x14ac:dyDescent="0.3">
      <c r="A112" s="4" t="s">
        <v>79</v>
      </c>
      <c r="B112" s="4">
        <v>2015</v>
      </c>
      <c r="C112" s="1">
        <v>0.19699528029218857</v>
      </c>
      <c r="D112" s="1">
        <v>21824</v>
      </c>
      <c r="E112" s="1">
        <v>16731</v>
      </c>
      <c r="F112" s="1">
        <v>948</v>
      </c>
      <c r="G112" s="1">
        <v>100.09399999999999</v>
      </c>
      <c r="H112" s="1">
        <v>93.640916666666669</v>
      </c>
      <c r="I112" s="1">
        <v>1.6278595663506763E-2</v>
      </c>
      <c r="J112" s="1">
        <v>39.1</v>
      </c>
      <c r="K112" s="1">
        <v>-4.8</v>
      </c>
      <c r="L112" s="1">
        <v>3.2341677223945366E-3</v>
      </c>
    </row>
    <row r="113" spans="1:12" x14ac:dyDescent="0.3">
      <c r="A113" s="4" t="s">
        <v>72</v>
      </c>
      <c r="B113" s="4">
        <v>2015</v>
      </c>
      <c r="C113" s="1">
        <v>0.2354463060712802</v>
      </c>
      <c r="D113" s="1">
        <v>33620</v>
      </c>
      <c r="E113" s="1">
        <v>27849</v>
      </c>
      <c r="F113" s="1">
        <v>2060</v>
      </c>
      <c r="G113" s="1">
        <v>102.068</v>
      </c>
      <c r="H113" s="1">
        <v>92.878666666666675</v>
      </c>
      <c r="I113" s="1">
        <v>1.7596736521623586E-2</v>
      </c>
      <c r="J113" s="1">
        <v>51.32</v>
      </c>
      <c r="K113" s="1">
        <v>3.62</v>
      </c>
      <c r="L113" s="1">
        <v>1.4687028527919112E-3</v>
      </c>
    </row>
    <row r="114" spans="1:12" x14ac:dyDescent="0.3">
      <c r="A114" s="4" t="s">
        <v>91</v>
      </c>
      <c r="B114" s="4">
        <v>2015</v>
      </c>
      <c r="C114" s="1">
        <v>0.32386459066795681</v>
      </c>
      <c r="D114" s="1">
        <v>34177</v>
      </c>
      <c r="E114" s="1">
        <v>28852</v>
      </c>
      <c r="F114" s="1">
        <v>2623</v>
      </c>
      <c r="G114" s="1">
        <v>100.953</v>
      </c>
      <c r="H114" s="1">
        <v>92.763083333333341</v>
      </c>
      <c r="I114" s="1">
        <v>2.3290026332397552E-2</v>
      </c>
      <c r="J114" s="1">
        <v>47.79</v>
      </c>
      <c r="K114" s="1">
        <v>-1.06</v>
      </c>
      <c r="L114" s="1">
        <v>4.3542033905682141E-3</v>
      </c>
    </row>
    <row r="115" spans="1:12" x14ac:dyDescent="0.3">
      <c r="A115" s="4" t="s">
        <v>59</v>
      </c>
      <c r="B115" s="4">
        <v>2015</v>
      </c>
      <c r="C115" s="1">
        <v>0.17423568453925525</v>
      </c>
      <c r="D115" s="1">
        <v>28822</v>
      </c>
      <c r="E115" s="1">
        <v>25585</v>
      </c>
      <c r="F115" s="1">
        <v>1200</v>
      </c>
      <c r="G115" s="1">
        <v>100.28</v>
      </c>
      <c r="H115" s="1">
        <v>93.521749999999997</v>
      </c>
      <c r="I115" s="1">
        <v>2.2994379151762903E-2</v>
      </c>
      <c r="J115" s="1">
        <v>48.19</v>
      </c>
      <c r="K115" s="1">
        <v>-7.62</v>
      </c>
      <c r="L115" s="1">
        <v>3.5631672353448607E-3</v>
      </c>
    </row>
    <row r="116" spans="1:12" x14ac:dyDescent="0.3">
      <c r="A116" s="4" t="s">
        <v>80</v>
      </c>
      <c r="B116" s="4">
        <v>2015</v>
      </c>
      <c r="C116" s="1">
        <v>0.19540713025590747</v>
      </c>
      <c r="D116" s="1">
        <v>21514</v>
      </c>
      <c r="E116" s="1">
        <v>17435</v>
      </c>
      <c r="F116" s="1">
        <v>927</v>
      </c>
      <c r="G116" s="1">
        <v>100.09399999999999</v>
      </c>
      <c r="H116" s="1">
        <v>93.496750000000006</v>
      </c>
      <c r="I116" s="1">
        <v>1.3343441628288785E-2</v>
      </c>
      <c r="J116" s="1">
        <v>40.270000000000003</v>
      </c>
      <c r="K116" s="1">
        <v>-6.88</v>
      </c>
      <c r="L116" s="1">
        <v>4.9622538872219502E-3</v>
      </c>
    </row>
    <row r="117" spans="1:12" x14ac:dyDescent="0.3">
      <c r="A117" s="4" t="s">
        <v>43</v>
      </c>
      <c r="B117" s="4">
        <v>2015</v>
      </c>
      <c r="C117" s="1">
        <v>0.24366977098544187</v>
      </c>
      <c r="D117" s="1">
        <v>23560</v>
      </c>
      <c r="E117" s="1">
        <v>16255</v>
      </c>
      <c r="F117" s="1">
        <v>1371</v>
      </c>
      <c r="G117" s="1">
        <v>101.029</v>
      </c>
      <c r="H117" s="1">
        <v>94.540083333333328</v>
      </c>
      <c r="I117" s="1">
        <v>1.9269780147127595E-2</v>
      </c>
      <c r="J117" s="1">
        <v>36.25</v>
      </c>
      <c r="K117" s="1">
        <v>-0.88</v>
      </c>
      <c r="L117" s="1">
        <v>1.1932750886087379E-3</v>
      </c>
    </row>
    <row r="118" spans="1:12" x14ac:dyDescent="0.3">
      <c r="A118" s="4" t="s">
        <v>18</v>
      </c>
      <c r="B118" s="4">
        <v>2015</v>
      </c>
      <c r="C118" s="1">
        <v>0.1988482220973565</v>
      </c>
      <c r="D118" s="1">
        <v>28197</v>
      </c>
      <c r="E118" s="1">
        <v>21329</v>
      </c>
      <c r="F118" s="1">
        <v>1513</v>
      </c>
      <c r="G118" s="1">
        <v>100.895</v>
      </c>
      <c r="H118" s="1">
        <v>93.379333333333321</v>
      </c>
      <c r="I118" s="1">
        <v>1.8908744162042725E-2</v>
      </c>
      <c r="J118" s="1">
        <v>45.89</v>
      </c>
      <c r="K118" s="1">
        <v>-4.6100000000000003</v>
      </c>
      <c r="L118" s="1">
        <v>3.617696465525933E-3</v>
      </c>
    </row>
    <row r="119" spans="1:12" x14ac:dyDescent="0.3">
      <c r="A119" s="4" t="s">
        <v>77</v>
      </c>
      <c r="B119" s="4">
        <v>2015</v>
      </c>
      <c r="C119" s="1">
        <v>0.17151570547202077</v>
      </c>
      <c r="D119" s="1">
        <v>25493</v>
      </c>
      <c r="E119" s="1">
        <v>23661</v>
      </c>
      <c r="F119" s="1">
        <v>1061</v>
      </c>
      <c r="G119" s="1">
        <v>100.91800000000001</v>
      </c>
      <c r="H119" s="1">
        <v>93.562333333333342</v>
      </c>
      <c r="I119" s="1">
        <v>2.112387026533202E-2</v>
      </c>
      <c r="J119" s="1">
        <v>46.76</v>
      </c>
      <c r="K119" s="1">
        <v>-3.81</v>
      </c>
      <c r="L119" s="1">
        <v>1.5833028521775566E-3</v>
      </c>
    </row>
    <row r="120" spans="1:12" x14ac:dyDescent="0.3">
      <c r="A120" s="4" t="s">
        <v>21</v>
      </c>
      <c r="B120" s="4">
        <v>2015</v>
      </c>
      <c r="C120" s="1">
        <v>0.23381344702478485</v>
      </c>
      <c r="D120" s="1">
        <v>35577</v>
      </c>
      <c r="E120" s="1">
        <v>17757</v>
      </c>
      <c r="F120" s="1">
        <v>2057</v>
      </c>
      <c r="G120" s="1">
        <v>101.215</v>
      </c>
      <c r="H120" s="1">
        <v>95.411249999999995</v>
      </c>
      <c r="I120" s="1">
        <v>1.4419140073341798E-2</v>
      </c>
      <c r="J120" s="1">
        <v>42.9</v>
      </c>
      <c r="K120" s="1">
        <v>-0.04</v>
      </c>
      <c r="L120" s="1">
        <v>2.3972562097243156E-3</v>
      </c>
    </row>
    <row r="121" spans="1:12" x14ac:dyDescent="0.3">
      <c r="A121" s="4" t="s">
        <v>68</v>
      </c>
      <c r="B121" s="4">
        <v>2015</v>
      </c>
      <c r="C121" s="1">
        <v>0.15504751676857023</v>
      </c>
      <c r="D121" s="1">
        <v>23119</v>
      </c>
      <c r="E121" s="1">
        <v>19744</v>
      </c>
      <c r="F121" s="1">
        <v>854</v>
      </c>
      <c r="G121" s="1">
        <v>100.497</v>
      </c>
      <c r="H121" s="1">
        <v>93.513166666666677</v>
      </c>
      <c r="I121" s="1">
        <v>1.3100700196413172E-2</v>
      </c>
      <c r="J121" s="1">
        <v>39.1</v>
      </c>
      <c r="K121" s="1">
        <v>-10.81</v>
      </c>
      <c r="L121" s="1">
        <v>3.836772672679103E-3</v>
      </c>
    </row>
    <row r="122" spans="1:12" x14ac:dyDescent="0.3">
      <c r="A122" s="4" t="s">
        <v>44</v>
      </c>
      <c r="B122" s="4">
        <v>2015</v>
      </c>
      <c r="C122" s="1">
        <v>0.21761273273389095</v>
      </c>
      <c r="D122" s="1">
        <v>22879</v>
      </c>
      <c r="E122" s="1">
        <v>16862</v>
      </c>
      <c r="F122" s="1">
        <v>1189</v>
      </c>
      <c r="G122" s="1">
        <v>101.029</v>
      </c>
      <c r="H122" s="1">
        <v>93.32074999999999</v>
      </c>
      <c r="I122" s="1">
        <v>1.8099297269645594E-2</v>
      </c>
      <c r="J122" s="1">
        <v>40.11</v>
      </c>
      <c r="K122" s="1">
        <v>-4.5599999999999996</v>
      </c>
      <c r="L122" s="1">
        <v>2.1882553157259012E-3</v>
      </c>
    </row>
    <row r="123" spans="1:12" x14ac:dyDescent="0.3">
      <c r="A123" s="4" t="s">
        <v>81</v>
      </c>
      <c r="B123" s="4">
        <v>2015</v>
      </c>
      <c r="C123" s="1">
        <v>0.21329974939179999</v>
      </c>
      <c r="D123" s="1">
        <v>27947</v>
      </c>
      <c r="E123" s="1">
        <v>21843</v>
      </c>
      <c r="F123" s="1">
        <v>1415</v>
      </c>
      <c r="G123" s="1">
        <v>99.953999999999994</v>
      </c>
      <c r="H123" s="1">
        <v>93.28133333333335</v>
      </c>
      <c r="I123" s="1">
        <v>1.8884914424820529E-2</v>
      </c>
      <c r="J123" s="1">
        <v>45.85</v>
      </c>
      <c r="K123" s="1">
        <v>-4.07</v>
      </c>
      <c r="L123" s="1">
        <v>2.712039432361364E-3</v>
      </c>
    </row>
    <row r="124" spans="1:12" x14ac:dyDescent="0.3">
      <c r="A124" s="4" t="s">
        <v>69</v>
      </c>
      <c r="B124" s="4">
        <v>2015</v>
      </c>
      <c r="C124" s="1">
        <v>0.14624744245237567</v>
      </c>
      <c r="D124" s="1">
        <v>22415</v>
      </c>
      <c r="E124" s="1">
        <v>20663</v>
      </c>
      <c r="F124" s="1">
        <v>781</v>
      </c>
      <c r="G124" s="1">
        <v>100.497</v>
      </c>
      <c r="H124" s="1">
        <v>93.033666666666662</v>
      </c>
      <c r="I124" s="1">
        <v>1.301995182519709E-2</v>
      </c>
      <c r="J124" s="1">
        <v>43.77</v>
      </c>
      <c r="K124" s="1">
        <v>-13.73</v>
      </c>
      <c r="L124" s="1">
        <v>7.1182931794879344E-3</v>
      </c>
    </row>
    <row r="125" spans="1:12" x14ac:dyDescent="0.3">
      <c r="A125" s="4" t="s">
        <v>92</v>
      </c>
      <c r="B125" s="4">
        <v>2015</v>
      </c>
      <c r="C125" s="1"/>
      <c r="D125" s="1"/>
      <c r="E125" s="1">
        <v>29424</v>
      </c>
      <c r="F125" s="1">
        <v>2874</v>
      </c>
      <c r="G125" s="1">
        <v>100.953</v>
      </c>
      <c r="H125" s="1">
        <v>92.767916666666679</v>
      </c>
      <c r="I125" s="1">
        <v>2.5894419070523998E-2</v>
      </c>
      <c r="J125" s="1">
        <v>50.85</v>
      </c>
      <c r="K125" s="1">
        <v>2.11</v>
      </c>
      <c r="L125" s="1">
        <v>5.8046911837329141E-3</v>
      </c>
    </row>
    <row r="126" spans="1:12" x14ac:dyDescent="0.3">
      <c r="A126" s="4" t="s">
        <v>73</v>
      </c>
      <c r="B126" s="4">
        <v>2015</v>
      </c>
      <c r="C126" s="1">
        <v>0.22706007530477679</v>
      </c>
      <c r="D126" s="1">
        <v>29514</v>
      </c>
      <c r="E126" s="1">
        <v>26721</v>
      </c>
      <c r="F126" s="1">
        <v>1744</v>
      </c>
      <c r="G126" s="1">
        <v>102.068</v>
      </c>
      <c r="H126" s="1">
        <v>92.893583333333353</v>
      </c>
      <c r="I126" s="1">
        <v>2.494641818515007E-2</v>
      </c>
      <c r="J126" s="1">
        <v>50.07</v>
      </c>
      <c r="K126" s="1">
        <v>3.18</v>
      </c>
      <c r="L126" s="1">
        <v>2.9904893938548895E-3</v>
      </c>
    </row>
    <row r="127" spans="1:12" x14ac:dyDescent="0.3">
      <c r="A127" s="4" t="s">
        <v>45</v>
      </c>
      <c r="B127" s="4">
        <v>2015</v>
      </c>
      <c r="C127" s="1">
        <v>0.20884005012886972</v>
      </c>
      <c r="D127" s="1">
        <v>23018</v>
      </c>
      <c r="E127" s="1">
        <v>17320</v>
      </c>
      <c r="F127" s="1">
        <v>1148</v>
      </c>
      <c r="G127" s="1">
        <v>101.029</v>
      </c>
      <c r="H127" s="1">
        <v>93.655416666666667</v>
      </c>
      <c r="I127" s="1">
        <v>1.8979676157231517E-2</v>
      </c>
      <c r="J127" s="1">
        <v>41.44</v>
      </c>
      <c r="K127" s="1">
        <v>-2.0099999999999998</v>
      </c>
      <c r="L127" s="1">
        <v>2.5738664794499491E-3</v>
      </c>
    </row>
    <row r="128" spans="1:12" x14ac:dyDescent="0.3">
      <c r="A128" s="4" t="s">
        <v>70</v>
      </c>
      <c r="B128" s="4">
        <v>2015</v>
      </c>
      <c r="C128" s="1">
        <v>0.14591679285207099</v>
      </c>
      <c r="D128" s="1">
        <v>28449</v>
      </c>
      <c r="E128" s="1">
        <v>17794</v>
      </c>
      <c r="F128" s="1">
        <v>989</v>
      </c>
      <c r="G128" s="1">
        <v>100.497</v>
      </c>
      <c r="H128" s="1">
        <v>93.624749999999992</v>
      </c>
      <c r="I128" s="1">
        <v>2.1152132951759262E-2</v>
      </c>
      <c r="J128" s="1">
        <v>53.79</v>
      </c>
      <c r="K128" s="1">
        <v>-1.05</v>
      </c>
      <c r="L128" s="1">
        <v>5.4437375338016285E-3</v>
      </c>
    </row>
    <row r="129" spans="1:12" x14ac:dyDescent="0.3">
      <c r="A129" s="4" t="s">
        <v>46</v>
      </c>
      <c r="B129" s="4">
        <v>2015</v>
      </c>
      <c r="C129" s="1">
        <v>0.2203479403504621</v>
      </c>
      <c r="D129" s="1">
        <v>22595</v>
      </c>
      <c r="E129" s="1">
        <v>17177</v>
      </c>
      <c r="F129" s="1">
        <v>1189</v>
      </c>
      <c r="G129" s="1">
        <v>101.029</v>
      </c>
      <c r="H129" s="1">
        <v>93.797666666666672</v>
      </c>
      <c r="I129" s="1">
        <v>2.2995402073393754E-2</v>
      </c>
      <c r="J129" s="1">
        <v>38.700000000000003</v>
      </c>
      <c r="K129" s="1">
        <v>-1.45</v>
      </c>
      <c r="L129" s="1">
        <v>3.0902835868827365E-3</v>
      </c>
    </row>
    <row r="130" spans="1:12" x14ac:dyDescent="0.3">
      <c r="A130" s="4" t="s">
        <v>50</v>
      </c>
      <c r="B130" s="4">
        <v>2015</v>
      </c>
      <c r="C130" s="1">
        <v>0.18918656911650006</v>
      </c>
      <c r="D130" s="1">
        <v>28357</v>
      </c>
      <c r="E130" s="1">
        <v>25867</v>
      </c>
      <c r="F130" s="1">
        <v>1350</v>
      </c>
      <c r="G130" s="1">
        <v>99.885999999999996</v>
      </c>
      <c r="H130" s="1">
        <v>93.358916666666673</v>
      </c>
      <c r="I130" s="1">
        <v>2.357912870274417E-2</v>
      </c>
      <c r="J130" s="1">
        <v>50.75</v>
      </c>
      <c r="K130" s="1">
        <v>-5.33</v>
      </c>
      <c r="L130" s="1">
        <v>3.7818123090588534E-3</v>
      </c>
    </row>
    <row r="131" spans="1:12" x14ac:dyDescent="0.3">
      <c r="A131" s="4" t="s">
        <v>27</v>
      </c>
      <c r="B131" s="4">
        <v>2015</v>
      </c>
      <c r="C131" s="1">
        <v>0.26503507968481138</v>
      </c>
      <c r="D131" s="1">
        <v>30921</v>
      </c>
      <c r="E131" s="1">
        <v>25732</v>
      </c>
      <c r="F131" s="1">
        <v>1977</v>
      </c>
      <c r="G131" s="1">
        <v>102.261</v>
      </c>
      <c r="H131" s="1">
        <v>93.342583333333337</v>
      </c>
      <c r="I131" s="1">
        <v>2.7650140926174242E-2</v>
      </c>
      <c r="J131" s="1">
        <v>53.39</v>
      </c>
      <c r="K131" s="1">
        <v>2.11</v>
      </c>
      <c r="L131" s="1">
        <v>3.4613605147766503E-3</v>
      </c>
    </row>
    <row r="132" spans="1:12" x14ac:dyDescent="0.3">
      <c r="A132" s="4" t="s">
        <v>47</v>
      </c>
      <c r="B132" s="4">
        <v>2015</v>
      </c>
      <c r="C132" s="1">
        <v>0.17718751144388575</v>
      </c>
      <c r="D132" s="1">
        <v>21789</v>
      </c>
      <c r="E132" s="1">
        <v>17128</v>
      </c>
      <c r="F132" s="1">
        <v>922</v>
      </c>
      <c r="G132" s="1">
        <v>101.029</v>
      </c>
      <c r="H132" s="1">
        <v>93.805666666666681</v>
      </c>
      <c r="I132" s="1">
        <v>1.4314321965238394E-2</v>
      </c>
      <c r="J132" s="1">
        <v>38.729999999999997</v>
      </c>
      <c r="K132" s="1">
        <v>-8.18</v>
      </c>
      <c r="L132" s="1">
        <v>3.3248238225537705E-3</v>
      </c>
    </row>
    <row r="133" spans="1:12" x14ac:dyDescent="0.3">
      <c r="A133" s="4" t="s">
        <v>25</v>
      </c>
      <c r="B133" s="4">
        <v>2015</v>
      </c>
      <c r="C133" s="1">
        <v>0.17223281884402536</v>
      </c>
      <c r="D133" s="1">
        <v>27471</v>
      </c>
      <c r="E133" s="1">
        <v>25594</v>
      </c>
      <c r="F133" s="1">
        <v>1125</v>
      </c>
      <c r="G133" s="1">
        <v>101.19799999999999</v>
      </c>
      <c r="H133" s="1">
        <v>93.61633333333333</v>
      </c>
      <c r="I133" s="1">
        <v>2.4055914941665906E-2</v>
      </c>
      <c r="J133" s="1">
        <v>51.08</v>
      </c>
      <c r="K133" s="1">
        <v>-1.38</v>
      </c>
      <c r="L133" s="1">
        <v>3.8100885340936687E-3</v>
      </c>
    </row>
    <row r="134" spans="1:12" x14ac:dyDescent="0.3">
      <c r="A134" s="4" t="s">
        <v>55</v>
      </c>
      <c r="B134" s="4">
        <v>2015</v>
      </c>
      <c r="C134" s="1">
        <v>0.19425415013859498</v>
      </c>
      <c r="D134" s="1">
        <v>26520</v>
      </c>
      <c r="E134" s="1">
        <v>18321</v>
      </c>
      <c r="F134" s="1">
        <v>1343</v>
      </c>
      <c r="G134" s="1">
        <v>100.637</v>
      </c>
      <c r="H134" s="1">
        <v>94.501666666666665</v>
      </c>
      <c r="I134" s="1">
        <v>2.6849816916513565E-2</v>
      </c>
      <c r="J134" s="1">
        <v>44.38</v>
      </c>
      <c r="K134" s="1">
        <v>2.11</v>
      </c>
      <c r="L134" s="1">
        <v>7.1376157814141586E-4</v>
      </c>
    </row>
    <row r="135" spans="1:12" x14ac:dyDescent="0.3">
      <c r="A135" s="4" t="s">
        <v>60</v>
      </c>
      <c r="B135" s="4">
        <v>2015</v>
      </c>
      <c r="C135" s="1">
        <v>0.16216876973233904</v>
      </c>
      <c r="D135" s="1">
        <v>26141</v>
      </c>
      <c r="E135" s="1">
        <v>19456</v>
      </c>
      <c r="F135" s="1">
        <v>1013</v>
      </c>
      <c r="G135" s="1">
        <v>100.28</v>
      </c>
      <c r="H135" s="1">
        <v>92.405166666666673</v>
      </c>
      <c r="I135" s="1">
        <v>1.4155341628510936E-2</v>
      </c>
      <c r="J135" s="1">
        <v>39.39</v>
      </c>
      <c r="K135" s="1">
        <v>-11.62</v>
      </c>
      <c r="L135" s="1">
        <v>3.5315345383243463E-3</v>
      </c>
    </row>
    <row r="136" spans="1:12" x14ac:dyDescent="0.3">
      <c r="A136" s="4" t="s">
        <v>74</v>
      </c>
      <c r="B136" s="4">
        <v>2015</v>
      </c>
      <c r="C136" s="1">
        <v>0.13257306650157186</v>
      </c>
      <c r="D136" s="1">
        <v>28202</v>
      </c>
      <c r="E136" s="1">
        <v>29091</v>
      </c>
      <c r="F136" s="1">
        <v>973</v>
      </c>
      <c r="G136" s="1">
        <v>102.068</v>
      </c>
      <c r="H136" s="1">
        <v>92.161833333333334</v>
      </c>
      <c r="I136" s="1">
        <v>1.7216744757802806E-2</v>
      </c>
      <c r="J136" s="1">
        <v>54.21</v>
      </c>
      <c r="K136" s="1">
        <v>-2.88</v>
      </c>
      <c r="L136" s="1">
        <v>1.8760220077104963E-3</v>
      </c>
    </row>
    <row r="137" spans="1:12" x14ac:dyDescent="0.3">
      <c r="A137" s="4" t="s">
        <v>82</v>
      </c>
      <c r="B137" s="4">
        <v>2015</v>
      </c>
      <c r="C137" s="1">
        <v>0.186776962888756</v>
      </c>
      <c r="D137" s="1">
        <v>24946</v>
      </c>
      <c r="E137" s="1">
        <v>22265</v>
      </c>
      <c r="F137" s="1">
        <v>1106</v>
      </c>
      <c r="G137" s="1">
        <v>99.953999999999994</v>
      </c>
      <c r="H137" s="1">
        <v>93.348583333333337</v>
      </c>
      <c r="I137" s="1">
        <v>1.628529167378737E-2</v>
      </c>
      <c r="J137" s="1">
        <v>44.86</v>
      </c>
      <c r="K137" s="1">
        <v>-7.95</v>
      </c>
      <c r="L137" s="1">
        <v>2.33362601875151E-3</v>
      </c>
    </row>
    <row r="138" spans="1:12" x14ac:dyDescent="0.3">
      <c r="A138" s="4" t="s">
        <v>87</v>
      </c>
      <c r="B138" s="4">
        <v>2015</v>
      </c>
      <c r="C138" s="1">
        <v>0.21961658181146193</v>
      </c>
      <c r="D138" s="1">
        <v>37225</v>
      </c>
      <c r="E138" s="1">
        <v>32275</v>
      </c>
      <c r="F138" s="1">
        <v>2153</v>
      </c>
      <c r="G138" s="1">
        <v>102.077</v>
      </c>
      <c r="H138" s="1">
        <v>93.721333333333348</v>
      </c>
      <c r="I138" s="1">
        <v>2.4502423180005083E-2</v>
      </c>
      <c r="J138" s="1">
        <v>54.06</v>
      </c>
      <c r="K138" s="1">
        <v>5.59</v>
      </c>
      <c r="L138" s="1">
        <v>2.200715986152547E-3</v>
      </c>
    </row>
    <row r="139" spans="1:12" x14ac:dyDescent="0.3">
      <c r="A139" s="4" t="s">
        <v>48</v>
      </c>
      <c r="B139" s="4">
        <v>2015</v>
      </c>
      <c r="C139" s="1">
        <v>0.2990706889292748</v>
      </c>
      <c r="D139" s="1">
        <v>23102</v>
      </c>
      <c r="E139" s="1">
        <v>17077</v>
      </c>
      <c r="F139" s="1">
        <v>1650</v>
      </c>
      <c r="G139" s="1">
        <v>101.029</v>
      </c>
      <c r="H139" s="1">
        <v>92.478583333333304</v>
      </c>
      <c r="I139" s="1">
        <v>2.7255823147467759E-2</v>
      </c>
      <c r="J139" s="1">
        <v>43.02</v>
      </c>
      <c r="K139" s="1">
        <v>5.64</v>
      </c>
      <c r="L139" s="1">
        <v>1.8342845461526986E-3</v>
      </c>
    </row>
    <row r="140" spans="1:12" x14ac:dyDescent="0.3">
      <c r="A140" s="4" t="s">
        <v>26</v>
      </c>
      <c r="B140" s="4">
        <v>2015</v>
      </c>
      <c r="C140" s="1">
        <v>0.19911765564080455</v>
      </c>
      <c r="D140" s="1">
        <v>35196</v>
      </c>
      <c r="E140" s="1">
        <v>16506</v>
      </c>
      <c r="F140" s="1">
        <v>1733</v>
      </c>
      <c r="G140" s="1">
        <v>102.202</v>
      </c>
      <c r="H140" s="1">
        <v>93.655749999999998</v>
      </c>
      <c r="I140" s="1">
        <v>1.9770050476724622E-2</v>
      </c>
      <c r="J140" s="1">
        <v>37.57</v>
      </c>
      <c r="K140" s="1">
        <v>5.25</v>
      </c>
      <c r="L140" s="1">
        <v>8.3894185829126947E-3</v>
      </c>
    </row>
    <row r="141" spans="1:12" x14ac:dyDescent="0.3">
      <c r="A141" s="4" t="s">
        <v>88</v>
      </c>
      <c r="B141" s="4">
        <v>2015</v>
      </c>
      <c r="C141" s="1">
        <v>0.1669378291433963</v>
      </c>
      <c r="D141" s="1">
        <v>25819</v>
      </c>
      <c r="E141" s="1">
        <v>19901</v>
      </c>
      <c r="F141" s="1">
        <v>1012</v>
      </c>
      <c r="G141" s="1">
        <v>100.35899999999999</v>
      </c>
      <c r="H141" s="1">
        <v>94.355833333333351</v>
      </c>
      <c r="I141" s="1">
        <v>1.9109404561340377E-2</v>
      </c>
      <c r="J141" s="1">
        <v>45.36</v>
      </c>
      <c r="K141" s="1">
        <v>2.16</v>
      </c>
      <c r="L141" s="1">
        <v>1.899422608240509E-3</v>
      </c>
    </row>
    <row r="142" spans="1:12" x14ac:dyDescent="0.3">
      <c r="A142" s="4" t="s">
        <v>96</v>
      </c>
      <c r="B142" s="4">
        <v>2015</v>
      </c>
      <c r="C142" s="1"/>
      <c r="D142" s="1"/>
      <c r="E142" s="1">
        <v>28761</v>
      </c>
      <c r="F142" s="1">
        <v>1384</v>
      </c>
      <c r="G142" s="1">
        <v>100.08199999999999</v>
      </c>
      <c r="H142" s="1">
        <v>93.063583333333341</v>
      </c>
      <c r="I142" s="1">
        <v>2.3896289634584279E-2</v>
      </c>
      <c r="J142" s="1">
        <v>50.73</v>
      </c>
      <c r="K142" s="1">
        <v>2.52</v>
      </c>
      <c r="L142" s="1">
        <v>3.2007444463180508E-3</v>
      </c>
    </row>
    <row r="143" spans="1:12" x14ac:dyDescent="0.3">
      <c r="A143" s="4" t="s">
        <v>83</v>
      </c>
      <c r="B143" s="4">
        <v>2015</v>
      </c>
      <c r="C143" s="1">
        <v>0.22297447898337039</v>
      </c>
      <c r="D143" s="1">
        <v>23787</v>
      </c>
      <c r="E143" s="1">
        <v>19284</v>
      </c>
      <c r="F143" s="1">
        <v>1259</v>
      </c>
      <c r="G143" s="1">
        <v>99.953999999999994</v>
      </c>
      <c r="H143" s="1">
        <v>93.649833333333319</v>
      </c>
      <c r="I143" s="1">
        <v>1.2016671325508573E-2</v>
      </c>
      <c r="J143" s="1">
        <v>38.36</v>
      </c>
      <c r="K143" s="1">
        <v>-12.07</v>
      </c>
      <c r="L143" s="1">
        <v>2.8612617818971012E-3</v>
      </c>
    </row>
    <row r="144" spans="1:12" x14ac:dyDescent="0.3">
      <c r="A144" s="4" t="s">
        <v>61</v>
      </c>
      <c r="B144" s="4">
        <v>2015</v>
      </c>
      <c r="C144" s="1">
        <v>0.18506295018195915</v>
      </c>
      <c r="D144" s="1">
        <v>26887</v>
      </c>
      <c r="E144" s="1">
        <v>23857</v>
      </c>
      <c r="F144" s="1">
        <v>1189</v>
      </c>
      <c r="G144" s="1">
        <v>100.28</v>
      </c>
      <c r="H144" s="1">
        <v>93.700583333333341</v>
      </c>
      <c r="I144" s="1">
        <v>1.8351552383533594E-2</v>
      </c>
      <c r="J144" s="1">
        <v>45.02</v>
      </c>
      <c r="K144" s="1">
        <v>-8.48</v>
      </c>
      <c r="L144" s="1">
        <v>5.8240732375703921E-3</v>
      </c>
    </row>
    <row r="145" spans="1:12" x14ac:dyDescent="0.3">
      <c r="A145" s="4" t="s">
        <v>84</v>
      </c>
      <c r="B145" s="4">
        <v>2015</v>
      </c>
      <c r="C145" s="1">
        <v>0.23605504181939335</v>
      </c>
      <c r="D145" s="1">
        <v>26877</v>
      </c>
      <c r="E145" s="1">
        <v>19932</v>
      </c>
      <c r="F145" s="1">
        <v>1506</v>
      </c>
      <c r="G145" s="1">
        <v>99.953999999999994</v>
      </c>
      <c r="H145" s="1">
        <v>92.76</v>
      </c>
      <c r="I145" s="1">
        <v>1.594196167511458E-2</v>
      </c>
      <c r="J145" s="1">
        <v>43.01</v>
      </c>
      <c r="K145" s="1">
        <v>-2.78</v>
      </c>
      <c r="L145" s="1">
        <v>2.2662644319983447E-3</v>
      </c>
    </row>
    <row r="146" spans="1:12" x14ac:dyDescent="0.3">
      <c r="A146" s="4" t="s">
        <v>62</v>
      </c>
      <c r="B146" s="4">
        <v>2015</v>
      </c>
      <c r="C146" s="1">
        <v>0.22747028913737483</v>
      </c>
      <c r="D146" s="1">
        <v>25002</v>
      </c>
      <c r="E146" s="1">
        <v>18417</v>
      </c>
      <c r="F146" s="1">
        <v>1359</v>
      </c>
      <c r="G146" s="1">
        <v>100.28</v>
      </c>
      <c r="H146" s="1">
        <v>93.4345</v>
      </c>
      <c r="I146" s="1">
        <v>2.0286097320231587E-2</v>
      </c>
      <c r="J146" s="1">
        <v>46.07</v>
      </c>
      <c r="K146" s="1">
        <v>-9.7899999999999991</v>
      </c>
      <c r="L146" s="1">
        <v>4.1632905611455676E-3</v>
      </c>
    </row>
    <row r="147" spans="1:12" x14ac:dyDescent="0.3">
      <c r="A147" s="4" t="s">
        <v>56</v>
      </c>
      <c r="B147" s="4">
        <v>2015</v>
      </c>
      <c r="C147" s="1">
        <v>0.19584233497948167</v>
      </c>
      <c r="D147" s="1">
        <v>24738</v>
      </c>
      <c r="E147" s="1">
        <v>19494</v>
      </c>
      <c r="F147" s="1">
        <v>1263</v>
      </c>
      <c r="G147" s="1">
        <v>100.637</v>
      </c>
      <c r="H147" s="1">
        <v>93.514583333333334</v>
      </c>
      <c r="I147" s="1">
        <v>1.8764347739295337E-2</v>
      </c>
      <c r="J147" s="1">
        <v>46.26</v>
      </c>
      <c r="K147" s="1">
        <v>-0.2</v>
      </c>
      <c r="L147" s="1">
        <v>1.3035233057191336E-3</v>
      </c>
    </row>
    <row r="148" spans="1:12" x14ac:dyDescent="0.3">
      <c r="A148" s="4" t="s">
        <v>63</v>
      </c>
      <c r="B148" s="4">
        <v>2015</v>
      </c>
      <c r="C148" s="1">
        <v>0.17419830713907863</v>
      </c>
      <c r="D148" s="1">
        <v>26594</v>
      </c>
      <c r="E148" s="1">
        <v>21609</v>
      </c>
      <c r="F148" s="1">
        <v>1107</v>
      </c>
      <c r="G148" s="1">
        <v>100.28</v>
      </c>
      <c r="H148" s="1">
        <v>92.625499999999988</v>
      </c>
      <c r="I148" s="1">
        <v>2.4027416386367965E-2</v>
      </c>
      <c r="J148" s="1">
        <v>49.57</v>
      </c>
      <c r="K148" s="1">
        <v>-10.130000000000001</v>
      </c>
      <c r="L148" s="1">
        <v>7.3300755219902263E-3</v>
      </c>
    </row>
    <row r="149" spans="1:12" x14ac:dyDescent="0.3">
      <c r="A149" s="4" t="s">
        <v>49</v>
      </c>
      <c r="B149" s="4">
        <v>2015</v>
      </c>
      <c r="C149" s="1">
        <v>0.23006329422114416</v>
      </c>
      <c r="D149" s="1">
        <v>25099</v>
      </c>
      <c r="E149" s="1">
        <v>18594</v>
      </c>
      <c r="F149" s="1">
        <v>1379</v>
      </c>
      <c r="G149" s="1">
        <v>101.029</v>
      </c>
      <c r="H149" s="1">
        <v>93.765916666666669</v>
      </c>
      <c r="I149" s="1">
        <v>1.8409666852092218E-2</v>
      </c>
      <c r="J149" s="1">
        <v>42.69</v>
      </c>
      <c r="K149" s="1">
        <v>0.24</v>
      </c>
      <c r="L149" s="1">
        <v>1.983538331582092E-3</v>
      </c>
    </row>
    <row r="150" spans="1:12" x14ac:dyDescent="0.3">
      <c r="A150" s="4" t="s">
        <v>64</v>
      </c>
      <c r="B150" s="4">
        <v>2015</v>
      </c>
      <c r="C150" s="1">
        <v>0.16103090576879181</v>
      </c>
      <c r="D150" s="1">
        <v>27859</v>
      </c>
      <c r="E150" s="1">
        <v>23763</v>
      </c>
      <c r="F150" s="1">
        <v>1072</v>
      </c>
      <c r="G150" s="1">
        <v>100.28</v>
      </c>
      <c r="H150" s="1">
        <v>92.48233333333333</v>
      </c>
      <c r="I150" s="1">
        <v>2.0592048875898293E-2</v>
      </c>
      <c r="J150" s="1">
        <v>47.41</v>
      </c>
      <c r="K150" s="1">
        <v>-10.95</v>
      </c>
      <c r="L150" s="1">
        <v>1.0911368481199042E-2</v>
      </c>
    </row>
    <row r="151" spans="1:12" x14ac:dyDescent="0.3">
      <c r="A151" s="4" t="s">
        <v>75</v>
      </c>
      <c r="B151" s="4">
        <v>2015</v>
      </c>
      <c r="C151" s="1">
        <v>0.16926198314787222</v>
      </c>
      <c r="D151" s="1">
        <v>28105</v>
      </c>
      <c r="E151" s="1">
        <v>27832</v>
      </c>
      <c r="F151" s="1">
        <v>1238</v>
      </c>
      <c r="G151" s="1">
        <v>102.068</v>
      </c>
      <c r="H151" s="1">
        <v>93.565749999999994</v>
      </c>
      <c r="I151" s="1">
        <v>2.0599898629230753E-2</v>
      </c>
      <c r="J151" s="1">
        <v>48.24</v>
      </c>
      <c r="K151" s="1">
        <v>-1.4</v>
      </c>
      <c r="L151" s="1">
        <v>1.7771327164724984E-3</v>
      </c>
    </row>
    <row r="152" spans="1:12" x14ac:dyDescent="0.3">
      <c r="A152" s="4" t="s">
        <v>51</v>
      </c>
      <c r="B152" s="4">
        <v>2015</v>
      </c>
      <c r="C152" s="1">
        <v>0.13130172547918134</v>
      </c>
      <c r="D152" s="1">
        <v>27027</v>
      </c>
      <c r="E152" s="1">
        <v>24012</v>
      </c>
      <c r="F152" s="1">
        <v>893</v>
      </c>
      <c r="G152" s="1">
        <v>99.885999999999996</v>
      </c>
      <c r="H152" s="1">
        <v>93.596333333333305</v>
      </c>
      <c r="I152" s="1">
        <v>1.8563038032994559E-2</v>
      </c>
      <c r="J152" s="1">
        <v>49.73</v>
      </c>
      <c r="K152" s="1">
        <v>-10.91</v>
      </c>
      <c r="L152" s="1">
        <v>6.6795266749201049E-3</v>
      </c>
    </row>
    <row r="153" spans="1:12" x14ac:dyDescent="0.3">
      <c r="A153" s="4" t="s">
        <v>71</v>
      </c>
      <c r="B153" s="4">
        <v>2015</v>
      </c>
      <c r="C153" s="1">
        <v>0.13881109149017085</v>
      </c>
      <c r="D153" s="1">
        <v>23767</v>
      </c>
      <c r="E153" s="1">
        <v>16982</v>
      </c>
      <c r="F153" s="1">
        <v>786</v>
      </c>
      <c r="G153" s="1">
        <v>100.497</v>
      </c>
      <c r="H153" s="1">
        <v>92.742249999999999</v>
      </c>
      <c r="I153" s="1">
        <v>1.8536973712485812E-2</v>
      </c>
      <c r="J153" s="1">
        <v>43.53</v>
      </c>
      <c r="K153" s="1">
        <v>-3.67</v>
      </c>
      <c r="L153" s="1">
        <v>4.7463767593395167E-3</v>
      </c>
    </row>
    <row r="154" spans="1:12" x14ac:dyDescent="0.3">
      <c r="A154" s="4" t="s">
        <v>78</v>
      </c>
      <c r="B154" s="4">
        <v>2015</v>
      </c>
      <c r="C154" s="1">
        <v>0.17053215555121251</v>
      </c>
      <c r="D154" s="1">
        <v>26655</v>
      </c>
      <c r="E154" s="1">
        <v>21862</v>
      </c>
      <c r="F154" s="1">
        <v>1103</v>
      </c>
      <c r="G154" s="1">
        <v>100.91800000000001</v>
      </c>
      <c r="H154" s="1">
        <v>93.682916666666657</v>
      </c>
      <c r="I154" s="1">
        <v>1.8034730263455371E-2</v>
      </c>
      <c r="J154" s="1">
        <v>47.56</v>
      </c>
      <c r="K154" s="1">
        <v>-0.91</v>
      </c>
      <c r="L154" s="1">
        <v>1.2975191826415525E-3</v>
      </c>
    </row>
    <row r="155" spans="1:12" x14ac:dyDescent="0.3">
      <c r="A155" s="4" t="s">
        <v>65</v>
      </c>
      <c r="B155" s="4">
        <v>2015</v>
      </c>
      <c r="C155" s="1">
        <v>0.17739168028430216</v>
      </c>
      <c r="D155" s="1">
        <v>28899</v>
      </c>
      <c r="E155" s="1">
        <v>23737</v>
      </c>
      <c r="F155" s="1">
        <v>1225</v>
      </c>
      <c r="G155" s="1">
        <v>100.28</v>
      </c>
      <c r="H155" s="1">
        <v>93.282416666666663</v>
      </c>
      <c r="I155" s="1">
        <v>1.747902289240872E-2</v>
      </c>
      <c r="J155" s="1">
        <v>48.94</v>
      </c>
      <c r="K155" s="1">
        <v>-4.8099999999999996</v>
      </c>
      <c r="L155" s="1">
        <v>2.1319125649834313E-3</v>
      </c>
    </row>
    <row r="156" spans="1:12" x14ac:dyDescent="0.3">
      <c r="A156" s="4" t="s">
        <v>66</v>
      </c>
      <c r="B156" s="4">
        <v>2015</v>
      </c>
      <c r="C156" s="1">
        <v>0.19941929093767094</v>
      </c>
      <c r="D156" s="1">
        <v>22664</v>
      </c>
      <c r="E156" s="1">
        <v>18984</v>
      </c>
      <c r="F156" s="1">
        <v>1080</v>
      </c>
      <c r="G156" s="1">
        <v>100.28</v>
      </c>
      <c r="H156" s="1">
        <v>93.281750000000002</v>
      </c>
      <c r="I156" s="1">
        <v>1.6370832333893019E-2</v>
      </c>
      <c r="J156" s="1">
        <v>41.54</v>
      </c>
      <c r="K156" s="1">
        <v>-15.51</v>
      </c>
      <c r="L156" s="1">
        <v>5.4569441112976734E-3</v>
      </c>
    </row>
    <row r="157" spans="1:12" x14ac:dyDescent="0.3">
      <c r="A157" s="4" t="s">
        <v>52</v>
      </c>
      <c r="B157" s="4">
        <v>2015</v>
      </c>
      <c r="C157" s="1">
        <v>0.16962166120949571</v>
      </c>
      <c r="D157" s="1">
        <v>30105</v>
      </c>
      <c r="E157" s="1">
        <v>25194</v>
      </c>
      <c r="F157" s="1">
        <v>1285</v>
      </c>
      <c r="G157" s="1">
        <v>99.885999999999996</v>
      </c>
      <c r="H157" s="1">
        <v>93.465249999999969</v>
      </c>
      <c r="I157" s="1">
        <v>2.3058432687660956E-2</v>
      </c>
      <c r="J157" s="1">
        <v>49.91</v>
      </c>
      <c r="K157" s="1">
        <v>-5.07</v>
      </c>
      <c r="L157" s="1">
        <v>3.3493513639035739E-3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10966-2625-44D2-8DD6-105DA81F1C3C}">
  <sheetPr>
    <tabColor rgb="FF00B050"/>
  </sheetPr>
  <dimension ref="A1:U157"/>
  <sheetViews>
    <sheetView showGridLines="0" zoomScale="85" zoomScaleNormal="85" workbookViewId="0">
      <selection activeCell="E7" sqref="E7"/>
    </sheetView>
  </sheetViews>
  <sheetFormatPr baseColWidth="10" defaultRowHeight="14.4" x14ac:dyDescent="0.3"/>
  <cols>
    <col min="1" max="1" width="24.44140625" bestFit="1" customWidth="1"/>
    <col min="2" max="2" width="26.33203125" bestFit="1" customWidth="1"/>
    <col min="5" max="5" width="6.109375" bestFit="1" customWidth="1"/>
    <col min="6" max="6" width="24.44140625" bestFit="1" customWidth="1"/>
    <col min="7" max="7" width="19.33203125" bestFit="1" customWidth="1"/>
    <col min="8" max="8" width="7.44140625" bestFit="1" customWidth="1"/>
    <col min="9" max="9" width="14.109375" bestFit="1" customWidth="1"/>
    <col min="10" max="10" width="16.21875" bestFit="1" customWidth="1"/>
    <col min="11" max="11" width="18.77734375" bestFit="1" customWidth="1"/>
    <col min="12" max="12" width="20" bestFit="1" customWidth="1"/>
    <col min="13" max="13" width="16" bestFit="1" customWidth="1"/>
    <col min="14" max="14" width="29.33203125" bestFit="1" customWidth="1"/>
    <col min="15" max="15" width="12.109375" bestFit="1" customWidth="1"/>
    <col min="16" max="16" width="24.88671875" bestFit="1" customWidth="1"/>
    <col min="17" max="17" width="32.21875" bestFit="1" customWidth="1"/>
  </cols>
  <sheetData>
    <row r="1" spans="1:21" x14ac:dyDescent="0.3">
      <c r="A1" t="s">
        <v>149</v>
      </c>
      <c r="F1" s="22" t="s">
        <v>13</v>
      </c>
      <c r="G1" s="23" t="s">
        <v>97</v>
      </c>
      <c r="H1" s="24" t="s">
        <v>10</v>
      </c>
      <c r="I1" s="24" t="s">
        <v>12</v>
      </c>
      <c r="J1" s="24" t="s">
        <v>36</v>
      </c>
      <c r="K1" s="24" t="s">
        <v>35</v>
      </c>
      <c r="L1" s="24" t="s">
        <v>119</v>
      </c>
      <c r="M1" s="24" t="s">
        <v>34</v>
      </c>
      <c r="N1" s="24" t="s">
        <v>33</v>
      </c>
      <c r="O1" s="24" t="s">
        <v>11</v>
      </c>
      <c r="P1" s="24" t="s">
        <v>100</v>
      </c>
      <c r="Q1" s="25" t="s">
        <v>32</v>
      </c>
    </row>
    <row r="2" spans="1:21" x14ac:dyDescent="0.3">
      <c r="F2" s="26" t="s">
        <v>28</v>
      </c>
      <c r="G2" s="27" t="s">
        <v>67</v>
      </c>
      <c r="H2" s="28">
        <v>2022</v>
      </c>
      <c r="I2" s="27">
        <f>J2/P2</f>
        <v>0.1425005990498944</v>
      </c>
      <c r="J2" s="27">
        <f>K2*12</f>
        <v>4404.4085154341365</v>
      </c>
      <c r="K2" s="27">
        <f t="shared" ref="K2:K53" si="0">PMT(Q2/12,25*12, -L2)</f>
        <v>367.03404295284469</v>
      </c>
      <c r="L2" s="27">
        <f>Tabla58[[#This Row],[Precio vivienda]]*0.8</f>
        <v>86020.992000000013</v>
      </c>
      <c r="M2" s="27">
        <f>O2*N2</f>
        <v>107526.24</v>
      </c>
      <c r="N2" s="27">
        <v>100.68</v>
      </c>
      <c r="O2" s="27">
        <v>1068</v>
      </c>
      <c r="P2" s="29">
        <v>30908</v>
      </c>
      <c r="Q2" s="30">
        <v>2.0579166699999998E-2</v>
      </c>
      <c r="S2" s="48" t="s">
        <v>67</v>
      </c>
      <c r="T2" s="42">
        <v>0.1425005990498944</v>
      </c>
      <c r="U2" t="str" cm="1">
        <f t="array" ref="U2">_xlfn.IFS(T2=Tabla58[[#This Row],[Accesibilidad]],"OK",S2=Tabla58[[#This Row],[Provincias]],"OK")</f>
        <v>OK</v>
      </c>
    </row>
    <row r="3" spans="1:21" x14ac:dyDescent="0.3">
      <c r="A3" s="2" t="s">
        <v>13</v>
      </c>
      <c r="B3" s="2" t="s">
        <v>33</v>
      </c>
      <c r="F3" s="26" t="s">
        <v>22</v>
      </c>
      <c r="G3" s="27" t="s">
        <v>76</v>
      </c>
      <c r="H3" s="28">
        <v>2022</v>
      </c>
      <c r="I3" s="27">
        <f t="shared" ref="I3:I66" si="1">J3/P3</f>
        <v>0.25875139127786156</v>
      </c>
      <c r="J3" s="27">
        <f t="shared" ref="J3:J53" si="2">K3*12</f>
        <v>7494.7340483632597</v>
      </c>
      <c r="K3" s="27">
        <f t="shared" si="0"/>
        <v>624.56117069693835</v>
      </c>
      <c r="L3" s="27">
        <f>Tabla58[[#This Row],[Precio vivienda]]*0.8</f>
        <v>146377.07999999999</v>
      </c>
      <c r="M3" s="27">
        <f t="shared" ref="M3:M52" si="3">O3*N3</f>
        <v>182971.34999999998</v>
      </c>
      <c r="N3" s="27">
        <v>98.85</v>
      </c>
      <c r="O3" s="27">
        <v>1851</v>
      </c>
      <c r="P3" s="27">
        <v>28965</v>
      </c>
      <c r="Q3" s="30">
        <v>2.0579166699999998E-2</v>
      </c>
      <c r="S3" s="49" t="s">
        <v>76</v>
      </c>
      <c r="T3" s="43">
        <v>0.25875139127786156</v>
      </c>
      <c r="U3" t="str" cm="1">
        <f t="array" ref="U3">_xlfn.IFS(T3=Tabla58[[#This Row],[Accesibilidad]],"OK",S3=Tabla58[[#This Row],[Provincias]],"OK")</f>
        <v>OK</v>
      </c>
    </row>
    <row r="4" spans="1:21" x14ac:dyDescent="0.3">
      <c r="A4" s="2" t="s">
        <v>14</v>
      </c>
      <c r="B4" s="2">
        <v>100.44</v>
      </c>
      <c r="F4" s="26" t="s">
        <v>14</v>
      </c>
      <c r="G4" s="27" t="s">
        <v>42</v>
      </c>
      <c r="H4" s="28">
        <v>2022</v>
      </c>
      <c r="I4" s="27">
        <f t="shared" si="1"/>
        <v>0.16273172513391532</v>
      </c>
      <c r="J4" s="27">
        <f t="shared" si="2"/>
        <v>4628.4157262588196</v>
      </c>
      <c r="K4" s="27">
        <f t="shared" si="0"/>
        <v>385.7013105215683</v>
      </c>
      <c r="L4" s="27">
        <f>Tabla58[[#This Row],[Precio vivienda]]*0.8</f>
        <v>90396</v>
      </c>
      <c r="M4" s="27">
        <f t="shared" si="3"/>
        <v>112995</v>
      </c>
      <c r="N4" s="27">
        <v>100.44</v>
      </c>
      <c r="O4" s="27">
        <v>1125</v>
      </c>
      <c r="P4" s="27">
        <v>28442</v>
      </c>
      <c r="Q4" s="30">
        <v>2.0579166699999998E-2</v>
      </c>
      <c r="S4" s="48" t="s">
        <v>42</v>
      </c>
      <c r="T4" s="42">
        <v>0.16273172513391532</v>
      </c>
      <c r="U4" t="str" cm="1">
        <f t="array" ref="U4">_xlfn.IFS(T4=Tabla58[[#This Row],[Accesibilidad]],"OK",S4=Tabla58[[#This Row],[Provincias]],"OK")</f>
        <v>OK</v>
      </c>
    </row>
    <row r="5" spans="1:21" x14ac:dyDescent="0.3">
      <c r="A5" s="2" t="s">
        <v>15</v>
      </c>
      <c r="B5" s="2">
        <v>95.32</v>
      </c>
      <c r="F5" s="26" t="s">
        <v>31</v>
      </c>
      <c r="G5" s="27" t="s">
        <v>90</v>
      </c>
      <c r="H5" s="28">
        <v>2022</v>
      </c>
      <c r="I5" s="27">
        <f t="shared" si="1"/>
        <v>0.23768119903584917</v>
      </c>
      <c r="J5" s="27">
        <f t="shared" si="2"/>
        <v>9171.1667459972759</v>
      </c>
      <c r="K5" s="27">
        <f t="shared" si="0"/>
        <v>764.26389549977296</v>
      </c>
      <c r="L5" s="27">
        <f>Tabla58[[#This Row],[Precio vivienda]]*0.8</f>
        <v>179118.91200000001</v>
      </c>
      <c r="M5" s="27">
        <f t="shared" si="3"/>
        <v>223898.63999999998</v>
      </c>
      <c r="N5" s="27">
        <v>101.22</v>
      </c>
      <c r="O5" s="27">
        <v>2212</v>
      </c>
      <c r="P5" s="27">
        <v>38586</v>
      </c>
      <c r="Q5" s="30">
        <v>2.0579166699999998E-2</v>
      </c>
      <c r="S5" s="49" t="s">
        <v>90</v>
      </c>
      <c r="T5" s="43">
        <v>0.23768119903584917</v>
      </c>
      <c r="U5" t="str" cm="1">
        <f t="array" ref="U5">_xlfn.IFS(T5=Tabla58[[#This Row],[Accesibilidad]],"OK",S5=Tabla58[[#This Row],[Provincias]],"OK")</f>
        <v>OK</v>
      </c>
    </row>
    <row r="6" spans="1:21" x14ac:dyDescent="0.3">
      <c r="A6" s="3" t="s">
        <v>54</v>
      </c>
      <c r="B6" s="2">
        <v>93.83</v>
      </c>
      <c r="F6" s="31" t="s">
        <v>54</v>
      </c>
      <c r="G6" s="27" t="s">
        <v>16</v>
      </c>
      <c r="H6" s="28">
        <v>2022</v>
      </c>
      <c r="I6" s="27">
        <f t="shared" si="1"/>
        <v>0.15527577941627332</v>
      </c>
      <c r="J6" s="27">
        <f t="shared" si="2"/>
        <v>5161.6774593557575</v>
      </c>
      <c r="K6" s="27">
        <f t="shared" si="0"/>
        <v>430.13978827964644</v>
      </c>
      <c r="L6" s="27">
        <f>Tabla58[[#This Row],[Precio vivienda]]*0.8</f>
        <v>100810.952</v>
      </c>
      <c r="M6" s="27">
        <f t="shared" si="3"/>
        <v>126013.69</v>
      </c>
      <c r="N6" s="27">
        <v>93.83</v>
      </c>
      <c r="O6" s="27">
        <v>1343</v>
      </c>
      <c r="P6" s="27">
        <v>33242</v>
      </c>
      <c r="Q6" s="30">
        <v>2.0579166699999998E-2</v>
      </c>
      <c r="S6" s="48" t="s">
        <v>16</v>
      </c>
      <c r="T6" s="42">
        <v>0.15527577941627332</v>
      </c>
      <c r="U6" t="str" cm="1">
        <f t="array" ref="U6">_xlfn.IFS(T6=Tabla58[[#This Row],[Accesibilidad]],"OK",S6=Tabla58[[#This Row],[Provincias]],"OK")</f>
        <v>OK</v>
      </c>
    </row>
    <row r="7" spans="1:21" x14ac:dyDescent="0.3">
      <c r="A7" s="2" t="s">
        <v>27</v>
      </c>
      <c r="B7" s="2">
        <v>99.43</v>
      </c>
      <c r="F7" s="31" t="s">
        <v>19</v>
      </c>
      <c r="G7" s="27" t="s">
        <v>58</v>
      </c>
      <c r="H7" s="28">
        <v>2022</v>
      </c>
      <c r="I7" s="27">
        <f t="shared" si="1"/>
        <v>0.1219217141984783</v>
      </c>
      <c r="J7" s="27">
        <f t="shared" si="2"/>
        <v>3441.4842266804471</v>
      </c>
      <c r="K7" s="27">
        <f t="shared" si="0"/>
        <v>286.79035222337058</v>
      </c>
      <c r="L7" s="27">
        <f>Tabla58[[#This Row],[Precio vivienda]]*0.8</f>
        <v>67214.448000000004</v>
      </c>
      <c r="M7" s="27">
        <f t="shared" si="3"/>
        <v>84018.06</v>
      </c>
      <c r="N7" s="27">
        <v>100.38</v>
      </c>
      <c r="O7" s="27">
        <v>837</v>
      </c>
      <c r="P7" s="27">
        <v>28227</v>
      </c>
      <c r="Q7" s="30">
        <v>2.0579166699999998E-2</v>
      </c>
      <c r="S7" s="49" t="s">
        <v>58</v>
      </c>
      <c r="T7" s="43">
        <v>0.1219217141984783</v>
      </c>
      <c r="U7" t="str" cm="1">
        <f t="array" ref="U7">_xlfn.IFS(T7=Tabla58[[#This Row],[Accesibilidad]],"OK",S7=Tabla58[[#This Row],[Provincias]],"OK")</f>
        <v>OK</v>
      </c>
    </row>
    <row r="8" spans="1:21" x14ac:dyDescent="0.3">
      <c r="A8" s="2" t="s">
        <v>17</v>
      </c>
      <c r="B8" s="2">
        <v>92.01</v>
      </c>
      <c r="F8" s="31" t="s">
        <v>23</v>
      </c>
      <c r="G8" s="27" t="s">
        <v>79</v>
      </c>
      <c r="H8" s="28">
        <v>2022</v>
      </c>
      <c r="I8" s="27">
        <f t="shared" si="1"/>
        <v>0.15815893512065665</v>
      </c>
      <c r="J8" s="27">
        <f t="shared" si="2"/>
        <v>4308.7238694920488</v>
      </c>
      <c r="K8" s="27">
        <f t="shared" si="0"/>
        <v>359.06032245767074</v>
      </c>
      <c r="L8" s="27">
        <f>Tabla58[[#This Row],[Precio vivienda]]*0.8</f>
        <v>84152.207999999999</v>
      </c>
      <c r="M8" s="27">
        <f t="shared" si="3"/>
        <v>105190.26</v>
      </c>
      <c r="N8" s="27">
        <v>108.78</v>
      </c>
      <c r="O8" s="27">
        <v>967</v>
      </c>
      <c r="P8" s="27">
        <v>27243</v>
      </c>
      <c r="Q8" s="30">
        <v>2.0579166699999998E-2</v>
      </c>
      <c r="S8" s="48" t="s">
        <v>79</v>
      </c>
      <c r="T8" s="42">
        <v>0.15815893512065665</v>
      </c>
      <c r="U8" t="str" cm="1">
        <f t="array" ref="U8">_xlfn.IFS(T8=Tabla58[[#This Row],[Accesibilidad]],"OK",S8=Tabla58[[#This Row],[Provincias]],"OK")</f>
        <v>OK</v>
      </c>
    </row>
    <row r="9" spans="1:21" x14ac:dyDescent="0.3">
      <c r="A9" s="3" t="s">
        <v>57</v>
      </c>
      <c r="B9" s="2">
        <v>88.89</v>
      </c>
      <c r="F9" s="31" t="s">
        <v>20</v>
      </c>
      <c r="G9" s="27" t="s">
        <v>72</v>
      </c>
      <c r="H9" s="28">
        <v>2022</v>
      </c>
      <c r="I9" s="27">
        <f t="shared" si="1"/>
        <v>0.242622454974742</v>
      </c>
      <c r="J9" s="27">
        <f t="shared" si="2"/>
        <v>10091.638392219418</v>
      </c>
      <c r="K9" s="27">
        <f t="shared" si="0"/>
        <v>840.96986601828485</v>
      </c>
      <c r="L9" s="27">
        <f>Tabla58[[#This Row],[Precio vivienda]]*0.8</f>
        <v>197096.32800000001</v>
      </c>
      <c r="M9" s="27">
        <f t="shared" si="3"/>
        <v>246370.41</v>
      </c>
      <c r="N9" s="27">
        <v>92.17</v>
      </c>
      <c r="O9" s="27">
        <v>2673</v>
      </c>
      <c r="P9" s="27">
        <v>41594</v>
      </c>
      <c r="Q9" s="30">
        <v>2.0579166699999998E-2</v>
      </c>
      <c r="S9" s="49" t="s">
        <v>72</v>
      </c>
      <c r="T9" s="43">
        <v>0.242622454974742</v>
      </c>
      <c r="U9" t="str" cm="1">
        <f t="array" ref="U9">_xlfn.IFS(T9=Tabla58[[#This Row],[Accesibilidad]],"OK",S9=Tabla58[[#This Row],[Provincias]],"OK")</f>
        <v>OK</v>
      </c>
    </row>
    <row r="10" spans="1:21" x14ac:dyDescent="0.3">
      <c r="A10" s="2" t="s">
        <v>19</v>
      </c>
      <c r="B10" s="2">
        <v>100.38</v>
      </c>
      <c r="F10" s="31" t="s">
        <v>31</v>
      </c>
      <c r="G10" s="27" t="s">
        <v>91</v>
      </c>
      <c r="H10" s="28">
        <v>2022</v>
      </c>
      <c r="I10" s="27">
        <f t="shared" si="1"/>
        <v>0.27529253246948265</v>
      </c>
      <c r="J10" s="27">
        <f t="shared" si="2"/>
        <v>11202.754316313127</v>
      </c>
      <c r="K10" s="27">
        <f t="shared" si="0"/>
        <v>933.56285969276053</v>
      </c>
      <c r="L10" s="27">
        <f>Tabla58[[#This Row],[Precio vivienda]]*0.8</f>
        <v>218797.152</v>
      </c>
      <c r="M10" s="27">
        <f t="shared" si="3"/>
        <v>273496.44</v>
      </c>
      <c r="N10" s="27">
        <v>101.22</v>
      </c>
      <c r="O10" s="27">
        <v>2702</v>
      </c>
      <c r="P10" s="27">
        <v>40694</v>
      </c>
      <c r="Q10" s="30">
        <v>2.0579166699999998E-2</v>
      </c>
      <c r="S10" s="48" t="s">
        <v>91</v>
      </c>
      <c r="T10" s="42">
        <v>0.27529253246948265</v>
      </c>
      <c r="U10" t="str" cm="1">
        <f t="array" ref="U10">_xlfn.IFS(T10=Tabla58[[#This Row],[Accesibilidad]],"OK",S10=Tabla58[[#This Row],[Provincias]],"OK")</f>
        <v>OK</v>
      </c>
    </row>
    <row r="11" spans="1:21" x14ac:dyDescent="0.3">
      <c r="A11" s="2" t="s">
        <v>28</v>
      </c>
      <c r="B11" s="2">
        <v>100.68</v>
      </c>
      <c r="F11" s="31" t="s">
        <v>19</v>
      </c>
      <c r="G11" s="27" t="s">
        <v>59</v>
      </c>
      <c r="H11" s="28">
        <v>2022</v>
      </c>
      <c r="I11" s="27">
        <f t="shared" si="1"/>
        <v>0.1372944729848114</v>
      </c>
      <c r="J11" s="27">
        <f t="shared" si="2"/>
        <v>4740.7781521655379</v>
      </c>
      <c r="K11" s="27">
        <f t="shared" si="0"/>
        <v>395.06484601379481</v>
      </c>
      <c r="L11" s="27">
        <f>Tabla58[[#This Row],[Precio vivienda]]*0.8</f>
        <v>92590.512000000002</v>
      </c>
      <c r="M11" s="27">
        <f t="shared" si="3"/>
        <v>115738.14</v>
      </c>
      <c r="N11" s="27">
        <v>100.38</v>
      </c>
      <c r="O11" s="27">
        <v>1153</v>
      </c>
      <c r="P11" s="27">
        <v>34530</v>
      </c>
      <c r="Q11" s="30">
        <v>2.0579166699999998E-2</v>
      </c>
      <c r="S11" s="49" t="s">
        <v>59</v>
      </c>
      <c r="T11" s="43">
        <v>0.1372944729848114</v>
      </c>
      <c r="U11" t="str" cm="1">
        <f t="array" ref="U11">_xlfn.IFS(T11=Tabla58[[#This Row],[Accesibilidad]],"OK",S11=Tabla58[[#This Row],[Provincias]],"OK")</f>
        <v>OK</v>
      </c>
    </row>
    <row r="12" spans="1:21" x14ac:dyDescent="0.3">
      <c r="A12" s="2" t="s">
        <v>20</v>
      </c>
      <c r="B12" s="2">
        <v>92.17</v>
      </c>
      <c r="F12" s="31" t="s">
        <v>23</v>
      </c>
      <c r="G12" s="27" t="s">
        <v>80</v>
      </c>
      <c r="H12" s="28">
        <v>2022</v>
      </c>
      <c r="I12" s="27">
        <f t="shared" si="1"/>
        <v>0.15317791265622641</v>
      </c>
      <c r="J12" s="27">
        <f t="shared" si="2"/>
        <v>4063.6568448570306</v>
      </c>
      <c r="K12" s="27">
        <f t="shared" si="0"/>
        <v>338.63807040475257</v>
      </c>
      <c r="L12" s="27">
        <f>Tabla58[[#This Row],[Precio vivienda]]*0.8</f>
        <v>79365.888000000006</v>
      </c>
      <c r="M12" s="27">
        <f t="shared" si="3"/>
        <v>99207.360000000001</v>
      </c>
      <c r="N12" s="27">
        <v>108.78</v>
      </c>
      <c r="O12" s="27">
        <v>912</v>
      </c>
      <c r="P12" s="27">
        <v>26529</v>
      </c>
      <c r="Q12" s="30">
        <v>2.0579166699999998E-2</v>
      </c>
      <c r="S12" s="48" t="s">
        <v>80</v>
      </c>
      <c r="T12" s="42">
        <v>0.15317791265622641</v>
      </c>
      <c r="U12" t="str" cm="1">
        <f t="array" ref="U12">_xlfn.IFS(T12=Tabla58[[#This Row],[Accesibilidad]],"OK",S12=Tabla58[[#This Row],[Provincias]],"OK")</f>
        <v>OK</v>
      </c>
    </row>
    <row r="13" spans="1:21" x14ac:dyDescent="0.3">
      <c r="A13" s="3" t="s">
        <v>22</v>
      </c>
      <c r="B13" s="2">
        <v>98.85</v>
      </c>
      <c r="F13" s="31" t="s">
        <v>14</v>
      </c>
      <c r="G13" s="27" t="s">
        <v>43</v>
      </c>
      <c r="H13" s="28">
        <v>2022</v>
      </c>
      <c r="I13" s="27">
        <f t="shared" si="1"/>
        <v>0.22586401813939791</v>
      </c>
      <c r="J13" s="27">
        <f t="shared" si="2"/>
        <v>6788.3430651796043</v>
      </c>
      <c r="K13" s="27">
        <f t="shared" si="0"/>
        <v>565.69525543163365</v>
      </c>
      <c r="L13" s="27">
        <f>Tabla58[[#This Row],[Precio vivienda]]*0.8</f>
        <v>132580.80000000002</v>
      </c>
      <c r="M13" s="27">
        <f t="shared" si="3"/>
        <v>165726</v>
      </c>
      <c r="N13" s="27">
        <v>100.44</v>
      </c>
      <c r="O13" s="27">
        <v>1650</v>
      </c>
      <c r="P13" s="27">
        <v>30055</v>
      </c>
      <c r="Q13" s="30">
        <v>2.0579166699999998E-2</v>
      </c>
      <c r="S13" s="49" t="s">
        <v>43</v>
      </c>
      <c r="T13" s="43">
        <v>0.22586401813939791</v>
      </c>
      <c r="U13" t="str" cm="1">
        <f t="array" ref="U13">_xlfn.IFS(T13=Tabla58[[#This Row],[Accesibilidad]],"OK",S13=Tabla58[[#This Row],[Provincias]],"OK")</f>
        <v>OK</v>
      </c>
    </row>
    <row r="14" spans="1:21" x14ac:dyDescent="0.3">
      <c r="A14" s="2" t="s">
        <v>23</v>
      </c>
      <c r="B14" s="2">
        <v>108.78</v>
      </c>
      <c r="F14" s="31" t="s">
        <v>57</v>
      </c>
      <c r="G14" s="27" t="s">
        <v>18</v>
      </c>
      <c r="H14" s="28">
        <v>2022</v>
      </c>
      <c r="I14" s="27">
        <f t="shared" si="1"/>
        <v>0.15848545956602225</v>
      </c>
      <c r="J14" s="27">
        <f t="shared" si="2"/>
        <v>5461.5674221046929</v>
      </c>
      <c r="K14" s="27">
        <f t="shared" si="0"/>
        <v>455.13061850872441</v>
      </c>
      <c r="L14" s="27">
        <f>Tabla58[[#This Row],[Precio vivienda]]*0.8</f>
        <v>106668</v>
      </c>
      <c r="M14" s="27">
        <f t="shared" si="3"/>
        <v>133335</v>
      </c>
      <c r="N14" s="27">
        <v>88.89</v>
      </c>
      <c r="O14" s="27">
        <v>1500</v>
      </c>
      <c r="P14" s="27">
        <v>34461</v>
      </c>
      <c r="Q14" s="30">
        <v>2.0579166699999998E-2</v>
      </c>
      <c r="S14" s="48" t="s">
        <v>57</v>
      </c>
      <c r="T14" s="42">
        <v>0.15848545956602225</v>
      </c>
      <c r="U14" t="str" cm="1">
        <f t="array" ref="U14">_xlfn.IFS(T14=Tabla58[[#This Row],[Accesibilidad]],"OK",S14=Tabla58[[#This Row],[Provincias]],"OK")</f>
        <v>OK</v>
      </c>
    </row>
    <row r="15" spans="1:21" x14ac:dyDescent="0.3">
      <c r="A15" s="2" t="s">
        <v>24</v>
      </c>
      <c r="B15" s="2">
        <v>101.05</v>
      </c>
      <c r="F15" s="31" t="s">
        <v>22</v>
      </c>
      <c r="G15" s="27" t="s">
        <v>77</v>
      </c>
      <c r="H15" s="28">
        <v>2022</v>
      </c>
      <c r="I15" s="27">
        <f t="shared" si="1"/>
        <v>0.13858359907232204</v>
      </c>
      <c r="J15" s="27">
        <f t="shared" si="2"/>
        <v>4530.8521880704966</v>
      </c>
      <c r="K15" s="27">
        <f t="shared" si="0"/>
        <v>377.57101567254136</v>
      </c>
      <c r="L15" s="27">
        <f>Tabla58[[#This Row],[Precio vivienda]]*0.8</f>
        <v>88490.52</v>
      </c>
      <c r="M15" s="27">
        <f t="shared" si="3"/>
        <v>110613.15</v>
      </c>
      <c r="N15" s="27">
        <v>98.85</v>
      </c>
      <c r="O15" s="27">
        <v>1119</v>
      </c>
      <c r="P15" s="27">
        <v>32694</v>
      </c>
      <c r="Q15" s="30">
        <v>2.0579166699999998E-2</v>
      </c>
      <c r="S15" s="49" t="s">
        <v>77</v>
      </c>
      <c r="T15" s="43">
        <v>0.13858359907232204</v>
      </c>
      <c r="U15" t="str" cm="1">
        <f t="array" ref="U15">_xlfn.IFS(T15=Tabla58[[#This Row],[Accesibilidad]],"OK",S15=Tabla58[[#This Row],[Provincias]],"OK")</f>
        <v>OK</v>
      </c>
    </row>
    <row r="16" spans="1:21" x14ac:dyDescent="0.3">
      <c r="A16" s="2" t="s">
        <v>29</v>
      </c>
      <c r="B16" s="2">
        <v>91.08</v>
      </c>
      <c r="F16" s="31" t="s">
        <v>21</v>
      </c>
      <c r="G16" s="27" t="s">
        <v>21</v>
      </c>
      <c r="H16" s="28">
        <v>2022</v>
      </c>
      <c r="I16" s="27">
        <f t="shared" si="1"/>
        <v>0.19942254139542415</v>
      </c>
      <c r="J16" s="27">
        <f t="shared" si="2"/>
        <v>8439.1631067715589</v>
      </c>
      <c r="K16" s="27">
        <f t="shared" si="0"/>
        <v>703.26359223096324</v>
      </c>
      <c r="L16" s="27">
        <f>Tabla58[[#This Row],[Precio vivienda]]*0.8</f>
        <v>164822.40000000002</v>
      </c>
      <c r="M16" s="27">
        <f t="shared" si="3"/>
        <v>206028</v>
      </c>
      <c r="N16" s="27">
        <v>97</v>
      </c>
      <c r="O16" s="27">
        <v>2124</v>
      </c>
      <c r="P16" s="27">
        <v>42318</v>
      </c>
      <c r="Q16" s="30">
        <v>2.0579166699999998E-2</v>
      </c>
      <c r="S16" s="48" t="s">
        <v>21</v>
      </c>
      <c r="T16" s="42">
        <v>0.19942254139542415</v>
      </c>
      <c r="U16" t="str" cm="1">
        <f t="array" ref="U16">_xlfn.IFS(T16=Tabla58[[#This Row],[Accesibilidad]],"OK",S16=Tabla58[[#This Row],[Provincias]],"OK")</f>
        <v>OK</v>
      </c>
    </row>
    <row r="17" spans="1:21" x14ac:dyDescent="0.3">
      <c r="A17" s="2" t="s">
        <v>98</v>
      </c>
      <c r="B17" s="2">
        <v>102.16</v>
      </c>
      <c r="F17" s="31" t="s">
        <v>28</v>
      </c>
      <c r="G17" s="27" t="s">
        <v>68</v>
      </c>
      <c r="H17" s="28">
        <v>2022</v>
      </c>
      <c r="I17" s="27">
        <f t="shared" si="1"/>
        <v>0.10559861754966166</v>
      </c>
      <c r="J17" s="27">
        <f t="shared" si="2"/>
        <v>3092.9835080295898</v>
      </c>
      <c r="K17" s="27">
        <f t="shared" si="0"/>
        <v>257.74862566913248</v>
      </c>
      <c r="L17" s="27">
        <f>Tabla58[[#This Row],[Precio vivienda]]*0.8</f>
        <v>60408</v>
      </c>
      <c r="M17" s="27">
        <f t="shared" si="3"/>
        <v>75510</v>
      </c>
      <c r="N17" s="27">
        <v>100.68</v>
      </c>
      <c r="O17" s="27">
        <v>750</v>
      </c>
      <c r="P17" s="27">
        <v>29290</v>
      </c>
      <c r="Q17" s="30">
        <v>2.0579166699999998E-2</v>
      </c>
      <c r="S17" s="49" t="s">
        <v>68</v>
      </c>
      <c r="T17" s="43">
        <v>0.10559861754966166</v>
      </c>
      <c r="U17" t="str" cm="1">
        <f t="array" ref="U17">_xlfn.IFS(T17=Tabla58[[#This Row],[Accesibilidad]],"OK",S17=Tabla58[[#This Row],[Provincias]],"OK")</f>
        <v>OK</v>
      </c>
    </row>
    <row r="18" spans="1:21" x14ac:dyDescent="0.3">
      <c r="A18" s="2" t="s">
        <v>30</v>
      </c>
      <c r="B18" s="2">
        <v>110.63</v>
      </c>
      <c r="F18" s="31" t="s">
        <v>14</v>
      </c>
      <c r="G18" s="27" t="s">
        <v>44</v>
      </c>
      <c r="H18" s="28">
        <v>2022</v>
      </c>
      <c r="I18" s="27">
        <f t="shared" si="1"/>
        <v>0.16678975590121875</v>
      </c>
      <c r="J18" s="27">
        <f t="shared" si="2"/>
        <v>4850.579681119244</v>
      </c>
      <c r="K18" s="27">
        <f t="shared" si="0"/>
        <v>404.21497342660365</v>
      </c>
      <c r="L18" s="27">
        <f>Tabla58[[#This Row],[Precio vivienda]]*0.8</f>
        <v>94735.008000000002</v>
      </c>
      <c r="M18" s="27">
        <f t="shared" si="3"/>
        <v>118418.76</v>
      </c>
      <c r="N18" s="27">
        <v>100.44</v>
      </c>
      <c r="O18" s="27">
        <v>1179</v>
      </c>
      <c r="P18" s="27">
        <v>29082</v>
      </c>
      <c r="Q18" s="30">
        <v>2.0579166699999998E-2</v>
      </c>
      <c r="S18" s="48" t="s">
        <v>44</v>
      </c>
      <c r="T18" s="42">
        <v>0.16678975590121875</v>
      </c>
      <c r="U18" t="str" cm="1">
        <f t="array" ref="U18">_xlfn.IFS(T18=Tabla58[[#This Row],[Accesibilidad]],"OK",S18=Tabla58[[#This Row],[Provincias]],"OK")</f>
        <v>OK</v>
      </c>
    </row>
    <row r="19" spans="1:21" x14ac:dyDescent="0.3">
      <c r="A19" s="2" t="s">
        <v>31</v>
      </c>
      <c r="B19" s="2">
        <v>101.22</v>
      </c>
      <c r="F19" s="31" t="s">
        <v>24</v>
      </c>
      <c r="G19" s="27" t="s">
        <v>81</v>
      </c>
      <c r="H19" s="28">
        <v>2022</v>
      </c>
      <c r="I19" s="27">
        <f t="shared" si="1"/>
        <v>0.1529962623198195</v>
      </c>
      <c r="J19" s="27">
        <f t="shared" si="2"/>
        <v>5306.3693660382996</v>
      </c>
      <c r="K19" s="27">
        <f t="shared" si="0"/>
        <v>442.19744716985832</v>
      </c>
      <c r="L19" s="27">
        <f>Tabla58[[#This Row],[Precio vivienda]]*0.8</f>
        <v>103636.88</v>
      </c>
      <c r="M19" s="27">
        <f t="shared" si="3"/>
        <v>129546.09999999999</v>
      </c>
      <c r="N19" s="27">
        <v>101.05</v>
      </c>
      <c r="O19" s="27">
        <v>1282</v>
      </c>
      <c r="P19" s="27">
        <v>34683</v>
      </c>
      <c r="Q19" s="30">
        <v>2.0579166699999998E-2</v>
      </c>
      <c r="S19" s="49" t="s">
        <v>81</v>
      </c>
      <c r="T19" s="43">
        <v>0.1529962623198195</v>
      </c>
      <c r="U19" t="str" cm="1">
        <f t="array" ref="U19">_xlfn.IFS(T19=Tabla58[[#This Row],[Accesibilidad]],"OK",S19=Tabla58[[#This Row],[Provincias]],"OK")</f>
        <v>OK</v>
      </c>
    </row>
    <row r="20" spans="1:21" x14ac:dyDescent="0.3">
      <c r="A20" s="2" t="s">
        <v>25</v>
      </c>
      <c r="B20" s="2">
        <v>100.88</v>
      </c>
      <c r="F20" s="31" t="s">
        <v>28</v>
      </c>
      <c r="G20" s="27" t="s">
        <v>69</v>
      </c>
      <c r="H20" s="28">
        <v>2022</v>
      </c>
      <c r="I20" s="27">
        <f t="shared" si="1"/>
        <v>0.11252114514485112</v>
      </c>
      <c r="J20" s="27">
        <f t="shared" si="2"/>
        <v>3270.314562489953</v>
      </c>
      <c r="K20" s="27">
        <f t="shared" si="0"/>
        <v>272.52621354082942</v>
      </c>
      <c r="L20" s="27">
        <f>Tabla58[[#This Row],[Precio vivienda]]*0.8</f>
        <v>63871.392000000007</v>
      </c>
      <c r="M20" s="27">
        <f t="shared" si="3"/>
        <v>79839.240000000005</v>
      </c>
      <c r="N20" s="27">
        <v>100.68</v>
      </c>
      <c r="O20" s="27">
        <v>793</v>
      </c>
      <c r="P20" s="27">
        <v>29064</v>
      </c>
      <c r="Q20" s="30">
        <v>2.0579166699999998E-2</v>
      </c>
      <c r="S20" s="48" t="s">
        <v>69</v>
      </c>
      <c r="T20" s="42">
        <v>0.11252114514485112</v>
      </c>
      <c r="U20" t="str" cm="1">
        <f t="array" ref="U20">_xlfn.IFS(T20=Tabla58[[#This Row],[Accesibilidad]],"OK",S20=Tabla58[[#This Row],[Provincias]],"OK")</f>
        <v>OK</v>
      </c>
    </row>
    <row r="21" spans="1:21" x14ac:dyDescent="0.3">
      <c r="A21" s="52" t="s">
        <v>21</v>
      </c>
      <c r="B21" s="52">
        <v>97</v>
      </c>
      <c r="F21" s="31" t="s">
        <v>31</v>
      </c>
      <c r="G21" s="27" t="s">
        <v>92</v>
      </c>
      <c r="H21" s="28">
        <v>2022</v>
      </c>
      <c r="I21" s="27">
        <f t="shared" si="1"/>
        <v>0.32200283847885164</v>
      </c>
      <c r="J21" s="27">
        <f t="shared" si="2"/>
        <v>13972.347167274331</v>
      </c>
      <c r="K21" s="27">
        <f t="shared" si="0"/>
        <v>1164.3622639395276</v>
      </c>
      <c r="L21" s="27">
        <f>Tabla58[[#This Row],[Precio vivienda]]*0.8</f>
        <v>272889.12000000005</v>
      </c>
      <c r="M21" s="27">
        <f t="shared" si="3"/>
        <v>341111.4</v>
      </c>
      <c r="N21" s="27">
        <v>101.22</v>
      </c>
      <c r="O21" s="27">
        <v>3370</v>
      </c>
      <c r="P21" s="27">
        <v>43392</v>
      </c>
      <c r="Q21" s="30">
        <v>2.0579166699999998E-2</v>
      </c>
      <c r="S21" s="49" t="s">
        <v>92</v>
      </c>
      <c r="T21" s="43">
        <v>0.32200283847885164</v>
      </c>
      <c r="U21" t="str" cm="1">
        <f t="array" ref="U21">_xlfn.IFS(T21=Tabla58[[#This Row],[Accesibilidad]],"OK",S21=Tabla58[[#This Row],[Provincias]],"OK")</f>
        <v>OK</v>
      </c>
    </row>
    <row r="22" spans="1:21" x14ac:dyDescent="0.3">
      <c r="A22" s="52" t="s">
        <v>26</v>
      </c>
      <c r="B22" s="52">
        <v>97</v>
      </c>
      <c r="F22" s="31" t="s">
        <v>20</v>
      </c>
      <c r="G22" s="27" t="s">
        <v>73</v>
      </c>
      <c r="H22" s="28">
        <v>2022</v>
      </c>
      <c r="I22" s="27">
        <f t="shared" si="1"/>
        <v>0.21617489962632452</v>
      </c>
      <c r="J22" s="27">
        <f t="shared" si="2"/>
        <v>8094.452941608095</v>
      </c>
      <c r="K22" s="27">
        <f t="shared" si="0"/>
        <v>674.53774513400788</v>
      </c>
      <c r="L22" s="27">
        <f>Tabla58[[#This Row],[Precio vivienda]]*0.8</f>
        <v>158089.98400000003</v>
      </c>
      <c r="M22" s="27">
        <f t="shared" si="3"/>
        <v>197612.48</v>
      </c>
      <c r="N22" s="27">
        <v>92.17</v>
      </c>
      <c r="O22" s="27">
        <v>2144</v>
      </c>
      <c r="P22" s="27">
        <v>37444</v>
      </c>
      <c r="Q22" s="30">
        <v>2.0579166699999998E-2</v>
      </c>
      <c r="S22" s="48" t="s">
        <v>73</v>
      </c>
      <c r="T22" s="42">
        <v>0.21617489962632452</v>
      </c>
      <c r="U22" t="str" cm="1">
        <f t="array" ref="U22">_xlfn.IFS(T22=Tabla58[[#This Row],[Accesibilidad]],"OK",S22=Tabla58[[#This Row],[Provincias]],"OK")</f>
        <v>OK</v>
      </c>
    </row>
    <row r="23" spans="1:21" x14ac:dyDescent="0.3">
      <c r="F23" s="31" t="s">
        <v>14</v>
      </c>
      <c r="G23" s="27" t="s">
        <v>45</v>
      </c>
      <c r="H23" s="28">
        <v>2022</v>
      </c>
      <c r="I23" s="27">
        <f t="shared" si="1"/>
        <v>0.18766831417722402</v>
      </c>
      <c r="J23" s="27">
        <f t="shared" si="2"/>
        <v>5463.587630641523</v>
      </c>
      <c r="K23" s="27">
        <f t="shared" si="0"/>
        <v>455.29896922012693</v>
      </c>
      <c r="L23" s="27">
        <f>Tabla58[[#This Row],[Precio vivienda]]*0.8</f>
        <v>106707.45600000001</v>
      </c>
      <c r="M23" s="27">
        <f t="shared" si="3"/>
        <v>133384.32000000001</v>
      </c>
      <c r="N23" s="27">
        <v>100.44</v>
      </c>
      <c r="O23" s="27">
        <v>1328</v>
      </c>
      <c r="P23" s="27">
        <v>29113</v>
      </c>
      <c r="Q23" s="30">
        <v>2.0579166699999998E-2</v>
      </c>
      <c r="S23" s="49" t="s">
        <v>45</v>
      </c>
      <c r="T23" s="43">
        <v>0.18766831417722402</v>
      </c>
      <c r="U23" t="str" cm="1">
        <f t="array" ref="U23">_xlfn.IFS(T23=Tabla58[[#This Row],[Accesibilidad]],"OK",S23=Tabla58[[#This Row],[Provincias]],"OK")</f>
        <v>OK</v>
      </c>
    </row>
    <row r="24" spans="1:21" x14ac:dyDescent="0.3">
      <c r="F24" s="31" t="s">
        <v>28</v>
      </c>
      <c r="G24" s="27" t="s">
        <v>70</v>
      </c>
      <c r="H24" s="28">
        <v>2022</v>
      </c>
      <c r="I24" s="27">
        <f t="shared" si="1"/>
        <v>0.13448890524649207</v>
      </c>
      <c r="J24" s="27">
        <f t="shared" si="2"/>
        <v>4775.5665363976868</v>
      </c>
      <c r="K24" s="27">
        <f t="shared" si="0"/>
        <v>397.96387803314059</v>
      </c>
      <c r="L24" s="27">
        <f>Tabla58[[#This Row],[Precio vivienda]]*0.8</f>
        <v>93269.952000000005</v>
      </c>
      <c r="M24" s="27">
        <f t="shared" si="3"/>
        <v>116587.44</v>
      </c>
      <c r="N24" s="27">
        <v>100.68</v>
      </c>
      <c r="O24" s="27">
        <v>1158</v>
      </c>
      <c r="P24" s="27">
        <v>35509</v>
      </c>
      <c r="Q24" s="30">
        <v>2.0579166699999998E-2</v>
      </c>
      <c r="S24" s="48" t="s">
        <v>70</v>
      </c>
      <c r="T24" s="42">
        <v>0.13448890524649207</v>
      </c>
      <c r="U24" t="str" cm="1">
        <f t="array" ref="U24">_xlfn.IFS(T24=Tabla58[[#This Row],[Accesibilidad]],"OK",S24=Tabla58[[#This Row],[Provincias]],"OK")</f>
        <v>OK</v>
      </c>
    </row>
    <row r="25" spans="1:21" x14ac:dyDescent="0.3">
      <c r="F25" s="31" t="s">
        <v>14</v>
      </c>
      <c r="G25" s="27" t="s">
        <v>46</v>
      </c>
      <c r="H25" s="28">
        <v>2022</v>
      </c>
      <c r="I25" s="27">
        <f t="shared" si="1"/>
        <v>0.18330289401279035</v>
      </c>
      <c r="J25" s="27">
        <f t="shared" si="2"/>
        <v>5340.1632112746211</v>
      </c>
      <c r="K25" s="27">
        <f t="shared" si="0"/>
        <v>445.01360093955174</v>
      </c>
      <c r="L25" s="27">
        <f>Tabla58[[#This Row],[Precio vivienda]]*0.8</f>
        <v>104296.89600000001</v>
      </c>
      <c r="M25" s="27">
        <f t="shared" si="3"/>
        <v>130371.12</v>
      </c>
      <c r="N25" s="27">
        <v>100.44</v>
      </c>
      <c r="O25" s="27">
        <v>1298</v>
      </c>
      <c r="P25" s="27">
        <v>29133</v>
      </c>
      <c r="Q25" s="30">
        <v>2.0579166699999998E-2</v>
      </c>
      <c r="S25" s="49" t="s">
        <v>46</v>
      </c>
      <c r="T25" s="43">
        <v>0.18330289401279035</v>
      </c>
      <c r="U25" t="str" cm="1">
        <f t="array" ref="U25">_xlfn.IFS(T25=Tabla58[[#This Row],[Accesibilidad]],"OK",S25=Tabla58[[#This Row],[Provincias]],"OK")</f>
        <v>OK</v>
      </c>
    </row>
    <row r="26" spans="1:21" x14ac:dyDescent="0.3">
      <c r="F26" s="31" t="s">
        <v>15</v>
      </c>
      <c r="G26" s="27" t="s">
        <v>50</v>
      </c>
      <c r="H26" s="28">
        <v>2022</v>
      </c>
      <c r="I26" s="27">
        <f t="shared" si="1"/>
        <v>0.15214518245458689</v>
      </c>
      <c r="J26" s="27">
        <f t="shared" si="2"/>
        <v>5310.0190128475369</v>
      </c>
      <c r="K26" s="27">
        <f t="shared" si="0"/>
        <v>442.50158440396137</v>
      </c>
      <c r="L26" s="27">
        <f>Tabla58[[#This Row],[Precio vivienda]]*0.8</f>
        <v>103708.16</v>
      </c>
      <c r="M26" s="27">
        <f t="shared" si="3"/>
        <v>129635.2</v>
      </c>
      <c r="N26" s="27">
        <v>95.32</v>
      </c>
      <c r="O26" s="27">
        <v>1360</v>
      </c>
      <c r="P26" s="27">
        <v>34901</v>
      </c>
      <c r="Q26" s="30">
        <v>2.0579166699999998E-2</v>
      </c>
      <c r="S26" s="48" t="s">
        <v>50</v>
      </c>
      <c r="T26" s="42">
        <v>0.15214518245458689</v>
      </c>
      <c r="U26" t="str" cm="1">
        <f t="array" ref="U26">_xlfn.IFS(T26=Tabla58[[#This Row],[Accesibilidad]],"OK",S26=Tabla58[[#This Row],[Provincias]],"OK")</f>
        <v>OK</v>
      </c>
    </row>
    <row r="27" spans="1:21" x14ac:dyDescent="0.3">
      <c r="F27" s="31" t="s">
        <v>27</v>
      </c>
      <c r="G27" s="27" t="s">
        <v>27</v>
      </c>
      <c r="H27" s="28">
        <v>2022</v>
      </c>
      <c r="I27" s="27">
        <f t="shared" si="1"/>
        <v>0.36366762700493965</v>
      </c>
      <c r="J27" s="27">
        <f t="shared" si="2"/>
        <v>14763.814653519536</v>
      </c>
      <c r="K27" s="27">
        <f t="shared" si="0"/>
        <v>1230.3178877932946</v>
      </c>
      <c r="L27" s="27">
        <f>Tabla58[[#This Row],[Precio vivienda]]*0.8</f>
        <v>288347</v>
      </c>
      <c r="M27" s="27">
        <f t="shared" si="3"/>
        <v>360433.75</v>
      </c>
      <c r="N27" s="27">
        <v>99.43</v>
      </c>
      <c r="O27" s="27">
        <v>3625</v>
      </c>
      <c r="P27" s="27">
        <v>40597</v>
      </c>
      <c r="Q27" s="30">
        <v>2.0579166699999998E-2</v>
      </c>
      <c r="S27" s="49" t="s">
        <v>27</v>
      </c>
      <c r="T27" s="43">
        <v>0.36366762700493965</v>
      </c>
      <c r="U27" t="str" cm="1">
        <f t="array" ref="U27">_xlfn.IFS(T27=Tabla58[[#This Row],[Accesibilidad]],"OK",S27=Tabla58[[#This Row],[Provincias]],"OK")</f>
        <v>OK</v>
      </c>
    </row>
    <row r="28" spans="1:21" x14ac:dyDescent="0.3">
      <c r="F28" s="31" t="s">
        <v>14</v>
      </c>
      <c r="G28" s="27" t="s">
        <v>47</v>
      </c>
      <c r="H28" s="28">
        <v>2022</v>
      </c>
      <c r="I28" s="27">
        <f t="shared" si="1"/>
        <v>0.12044406619711764</v>
      </c>
      <c r="J28" s="27">
        <f t="shared" si="2"/>
        <v>3303.6602917207397</v>
      </c>
      <c r="K28" s="27">
        <f t="shared" si="0"/>
        <v>275.30502431006164</v>
      </c>
      <c r="L28" s="27">
        <f>Tabla58[[#This Row],[Precio vivienda]]*0.8</f>
        <v>64522.655999999995</v>
      </c>
      <c r="M28" s="27">
        <f t="shared" si="3"/>
        <v>80653.319999999992</v>
      </c>
      <c r="N28" s="27">
        <v>100.44</v>
      </c>
      <c r="O28" s="27">
        <v>803</v>
      </c>
      <c r="P28" s="27">
        <v>27429</v>
      </c>
      <c r="Q28" s="30">
        <v>2.0579166699999998E-2</v>
      </c>
      <c r="S28" s="48" t="s">
        <v>47</v>
      </c>
      <c r="T28" s="42">
        <v>0.12044406619711764</v>
      </c>
      <c r="U28" t="str" cm="1">
        <f t="array" ref="U28">_xlfn.IFS(T28=Tabla58[[#This Row],[Accesibilidad]],"OK",S28=Tabla58[[#This Row],[Provincias]],"OK")</f>
        <v>OK</v>
      </c>
    </row>
    <row r="29" spans="1:21" x14ac:dyDescent="0.3">
      <c r="F29" s="31" t="s">
        <v>25</v>
      </c>
      <c r="G29" s="27" t="s">
        <v>25</v>
      </c>
      <c r="H29" s="28">
        <v>2022</v>
      </c>
      <c r="I29" s="27">
        <f t="shared" si="1"/>
        <v>0.15628668208229485</v>
      </c>
      <c r="J29" s="27">
        <f t="shared" si="2"/>
        <v>5206.5345268895708</v>
      </c>
      <c r="K29" s="27">
        <f t="shared" si="0"/>
        <v>433.87787724079755</v>
      </c>
      <c r="L29" s="27">
        <f>Tabla58[[#This Row],[Precio vivienda]]*0.8</f>
        <v>101687.03999999999</v>
      </c>
      <c r="M29" s="27">
        <f t="shared" si="3"/>
        <v>127108.79999999999</v>
      </c>
      <c r="N29" s="27">
        <v>100.88</v>
      </c>
      <c r="O29" s="27">
        <v>1260</v>
      </c>
      <c r="P29" s="27">
        <v>33314</v>
      </c>
      <c r="Q29" s="30">
        <v>2.0579166699999998E-2</v>
      </c>
      <c r="S29" s="49" t="s">
        <v>25</v>
      </c>
      <c r="T29" s="43">
        <v>0.15628668208229485</v>
      </c>
      <c r="U29" t="str" cm="1">
        <f t="array" ref="U29">_xlfn.IFS(T29=Tabla58[[#This Row],[Accesibilidad]],"OK",S29=Tabla58[[#This Row],[Provincias]],"OK")</f>
        <v>OK</v>
      </c>
    </row>
    <row r="30" spans="1:21" x14ac:dyDescent="0.3">
      <c r="F30" s="31" t="s">
        <v>17</v>
      </c>
      <c r="G30" s="27" t="s">
        <v>55</v>
      </c>
      <c r="H30" s="28">
        <v>2022</v>
      </c>
      <c r="I30" s="27">
        <f t="shared" si="1"/>
        <v>0.22894536202240953</v>
      </c>
      <c r="J30" s="27">
        <f t="shared" si="2"/>
        <v>7786.431762382148</v>
      </c>
      <c r="K30" s="27">
        <f t="shared" si="0"/>
        <v>648.86931353184571</v>
      </c>
      <c r="L30" s="27">
        <f>Tabla58[[#This Row],[Precio vivienda]]*0.8</f>
        <v>152074.128</v>
      </c>
      <c r="M30" s="27">
        <f t="shared" si="3"/>
        <v>190092.66</v>
      </c>
      <c r="N30" s="27">
        <v>92.01</v>
      </c>
      <c r="O30" s="27">
        <v>2066</v>
      </c>
      <c r="P30" s="27">
        <v>34010</v>
      </c>
      <c r="Q30" s="30">
        <v>2.0579166699999998E-2</v>
      </c>
      <c r="S30" s="48" t="s">
        <v>55</v>
      </c>
      <c r="T30" s="42">
        <v>0.22894536202240953</v>
      </c>
      <c r="U30" t="str" cm="1">
        <f t="array" ref="U30">_xlfn.IFS(T30=Tabla58[[#This Row],[Accesibilidad]],"OK",S30=Tabla58[[#This Row],[Provincias]],"OK")</f>
        <v>OK</v>
      </c>
    </row>
    <row r="31" spans="1:21" x14ac:dyDescent="0.3">
      <c r="F31" s="31" t="s">
        <v>19</v>
      </c>
      <c r="G31" s="27" t="s">
        <v>60</v>
      </c>
      <c r="H31" s="28">
        <v>2022</v>
      </c>
      <c r="I31" s="27">
        <f t="shared" si="1"/>
        <v>0.12718051217253845</v>
      </c>
      <c r="J31" s="27">
        <f t="shared" si="2"/>
        <v>3992.4506381203273</v>
      </c>
      <c r="K31" s="27">
        <f t="shared" si="0"/>
        <v>332.70421984336059</v>
      </c>
      <c r="L31" s="27">
        <f>Tabla58[[#This Row],[Precio vivienda]]*0.8</f>
        <v>77975.183999999994</v>
      </c>
      <c r="M31" s="27">
        <f t="shared" si="3"/>
        <v>97468.98</v>
      </c>
      <c r="N31" s="27">
        <v>100.38</v>
      </c>
      <c r="O31" s="27">
        <v>971</v>
      </c>
      <c r="P31" s="27">
        <v>31392</v>
      </c>
      <c r="Q31" s="30">
        <v>2.0579166699999998E-2</v>
      </c>
      <c r="S31" s="49" t="s">
        <v>60</v>
      </c>
      <c r="T31" s="43">
        <v>0.12718051217253845</v>
      </c>
      <c r="U31" t="str" cm="1">
        <f t="array" ref="U31">_xlfn.IFS(T31=Tabla58[[#This Row],[Accesibilidad]],"OK",S31=Tabla58[[#This Row],[Provincias]],"OK")</f>
        <v>OK</v>
      </c>
    </row>
    <row r="32" spans="1:21" x14ac:dyDescent="0.3">
      <c r="F32" s="31" t="s">
        <v>20</v>
      </c>
      <c r="G32" s="27" t="s">
        <v>74</v>
      </c>
      <c r="H32" s="28">
        <v>2022</v>
      </c>
      <c r="I32" s="27">
        <f t="shared" si="1"/>
        <v>0.12732963491429805</v>
      </c>
      <c r="J32" s="27">
        <f t="shared" si="2"/>
        <v>4538.0281883455827</v>
      </c>
      <c r="K32" s="27">
        <f t="shared" si="0"/>
        <v>378.16901569546525</v>
      </c>
      <c r="L32" s="27">
        <f>Tabla58[[#This Row],[Precio vivienda]]*0.8</f>
        <v>88630.672000000006</v>
      </c>
      <c r="M32" s="27">
        <f t="shared" si="3"/>
        <v>110788.34</v>
      </c>
      <c r="N32" s="27">
        <v>92.17</v>
      </c>
      <c r="O32" s="27">
        <v>1202</v>
      </c>
      <c r="P32" s="27">
        <v>35640</v>
      </c>
      <c r="Q32" s="30">
        <v>2.0579166699999998E-2</v>
      </c>
      <c r="S32" s="48" t="s">
        <v>74</v>
      </c>
      <c r="T32" s="42">
        <v>0.12732963491429805</v>
      </c>
      <c r="U32" t="str" cm="1">
        <f t="array" ref="U32">_xlfn.IFS(T32=Tabla58[[#This Row],[Accesibilidad]],"OK",S32=Tabla58[[#This Row],[Provincias]],"OK")</f>
        <v>OK</v>
      </c>
    </row>
    <row r="33" spans="6:21" x14ac:dyDescent="0.3">
      <c r="F33" s="31" t="s">
        <v>24</v>
      </c>
      <c r="G33" s="27" t="s">
        <v>82</v>
      </c>
      <c r="H33" s="28">
        <v>2022</v>
      </c>
      <c r="I33" s="27">
        <f t="shared" si="1"/>
        <v>0.13222475922727642</v>
      </c>
      <c r="J33" s="27">
        <f t="shared" si="2"/>
        <v>4060.4901311104313</v>
      </c>
      <c r="K33" s="27">
        <f t="shared" si="0"/>
        <v>338.37417759253594</v>
      </c>
      <c r="L33" s="27">
        <f>Tabla58[[#This Row],[Precio vivienda]]*0.8</f>
        <v>79304.040000000008</v>
      </c>
      <c r="M33" s="27">
        <f t="shared" si="3"/>
        <v>99130.05</v>
      </c>
      <c r="N33" s="27">
        <v>101.05</v>
      </c>
      <c r="O33" s="27">
        <v>981</v>
      </c>
      <c r="P33" s="27">
        <v>30709</v>
      </c>
      <c r="Q33" s="30">
        <v>2.0579166699999998E-2</v>
      </c>
      <c r="S33" s="49" t="s">
        <v>82</v>
      </c>
      <c r="T33" s="43">
        <v>0.13222475922727642</v>
      </c>
      <c r="U33" t="str" cm="1">
        <f t="array" ref="U33">_xlfn.IFS(T33=Tabla58[[#This Row],[Accesibilidad]],"OK",S33=Tabla58[[#This Row],[Provincias]],"OK")</f>
        <v>OK</v>
      </c>
    </row>
    <row r="34" spans="6:21" x14ac:dyDescent="0.3">
      <c r="F34" s="31" t="s">
        <v>29</v>
      </c>
      <c r="G34" s="27" t="s">
        <v>87</v>
      </c>
      <c r="H34" s="28">
        <v>2022</v>
      </c>
      <c r="I34" s="27">
        <f t="shared" si="1"/>
        <v>0.24982628525203646</v>
      </c>
      <c r="J34" s="27">
        <f t="shared" si="2"/>
        <v>11423.556719434619</v>
      </c>
      <c r="K34" s="27">
        <f t="shared" si="0"/>
        <v>951.96305995288481</v>
      </c>
      <c r="L34" s="27">
        <f>Tabla58[[#This Row],[Precio vivienda]]*0.8</f>
        <v>223109.56800000003</v>
      </c>
      <c r="M34" s="27">
        <f t="shared" si="3"/>
        <v>278886.96000000002</v>
      </c>
      <c r="N34" s="27">
        <v>91.08</v>
      </c>
      <c r="O34" s="27">
        <v>3062</v>
      </c>
      <c r="P34" s="27">
        <v>45726</v>
      </c>
      <c r="Q34" s="30">
        <v>2.0579166699999998E-2</v>
      </c>
      <c r="S34" s="48" t="s">
        <v>87</v>
      </c>
      <c r="T34" s="42">
        <v>0.24982628525203646</v>
      </c>
      <c r="U34" t="str" cm="1">
        <f t="array" ref="U34">_xlfn.IFS(T34=Tabla58[[#This Row],[Accesibilidad]],"OK",S34=Tabla58[[#This Row],[Provincias]],"OK")</f>
        <v>OK</v>
      </c>
    </row>
    <row r="35" spans="6:21" x14ac:dyDescent="0.3">
      <c r="F35" s="31" t="s">
        <v>14</v>
      </c>
      <c r="G35" s="27" t="s">
        <v>48</v>
      </c>
      <c r="H35" s="28">
        <v>2022</v>
      </c>
      <c r="I35" s="27">
        <f t="shared" si="1"/>
        <v>0.37135267803251371</v>
      </c>
      <c r="J35" s="27">
        <f t="shared" si="2"/>
        <v>11379.731465628351</v>
      </c>
      <c r="K35" s="27">
        <f t="shared" si="0"/>
        <v>948.31095546902918</v>
      </c>
      <c r="L35" s="27">
        <f>Tabla58[[#This Row],[Precio vivienda]]*0.8</f>
        <v>222253.63199999998</v>
      </c>
      <c r="M35" s="27">
        <f t="shared" si="3"/>
        <v>277817.03999999998</v>
      </c>
      <c r="N35" s="27">
        <v>100.44</v>
      </c>
      <c r="O35" s="27">
        <v>2766</v>
      </c>
      <c r="P35" s="27">
        <v>30644</v>
      </c>
      <c r="Q35" s="30">
        <v>2.0579166699999998E-2</v>
      </c>
      <c r="S35" s="49" t="s">
        <v>48</v>
      </c>
      <c r="T35" s="43">
        <v>0.37135267803251371</v>
      </c>
      <c r="U35" t="str" cm="1">
        <f t="array" ref="U35">_xlfn.IFS(T35=Tabla58[[#This Row],[Accesibilidad]],"OK",S35=Tabla58[[#This Row],[Provincias]],"OK")</f>
        <v>OK</v>
      </c>
    </row>
    <row r="36" spans="6:21" x14ac:dyDescent="0.3">
      <c r="F36" s="31" t="s">
        <v>26</v>
      </c>
      <c r="G36" s="27" t="s">
        <v>26</v>
      </c>
      <c r="H36" s="28">
        <v>2022</v>
      </c>
      <c r="I36" s="27">
        <f t="shared" si="1"/>
        <v>0.17248304074496923</v>
      </c>
      <c r="J36" s="27">
        <f t="shared" si="2"/>
        <v>7489.5585952280544</v>
      </c>
      <c r="K36" s="27">
        <f t="shared" si="0"/>
        <v>624.12988293567116</v>
      </c>
      <c r="L36" s="27">
        <f>Tabla58[[#This Row],[Precio vivienda]]*0.8</f>
        <v>146276</v>
      </c>
      <c r="M36" s="27">
        <f t="shared" si="3"/>
        <v>182845</v>
      </c>
      <c r="N36" s="27">
        <v>97</v>
      </c>
      <c r="O36" s="27">
        <v>1885</v>
      </c>
      <c r="P36" s="27">
        <v>43422</v>
      </c>
      <c r="Q36" s="30">
        <v>2.0579166699999998E-2</v>
      </c>
      <c r="S36" s="48" t="s">
        <v>26</v>
      </c>
      <c r="T36" s="42">
        <v>0.17248304074496923</v>
      </c>
      <c r="U36" t="str" cm="1">
        <f t="array" ref="U36">_xlfn.IFS(T36=Tabla58[[#This Row],[Accesibilidad]],"OK",S36=Tabla58[[#This Row],[Provincias]],"OK")</f>
        <v>OK</v>
      </c>
    </row>
    <row r="37" spans="6:21" x14ac:dyDescent="0.3">
      <c r="F37" s="31" t="s">
        <v>98</v>
      </c>
      <c r="G37" s="27" t="s">
        <v>88</v>
      </c>
      <c r="H37" s="28">
        <v>2022</v>
      </c>
      <c r="I37" s="27">
        <f t="shared" si="1"/>
        <v>0.13802549257591401</v>
      </c>
      <c r="J37" s="27">
        <f t="shared" si="2"/>
        <v>4519.3687034131526</v>
      </c>
      <c r="K37" s="27">
        <f t="shared" si="0"/>
        <v>376.61405861776268</v>
      </c>
      <c r="L37" s="27">
        <f>Tabla58[[#This Row],[Precio vivienda]]*0.8</f>
        <v>88266.240000000005</v>
      </c>
      <c r="M37" s="27">
        <f t="shared" si="3"/>
        <v>110332.8</v>
      </c>
      <c r="N37" s="27">
        <v>102.16</v>
      </c>
      <c r="O37" s="27">
        <v>1080</v>
      </c>
      <c r="P37" s="27">
        <v>32743</v>
      </c>
      <c r="Q37" s="30">
        <v>2.0579166699999998E-2</v>
      </c>
      <c r="S37" s="49" t="s">
        <v>88</v>
      </c>
      <c r="T37" s="43">
        <v>0.13802549257591401</v>
      </c>
      <c r="U37" t="str" cm="1">
        <f t="array" ref="U37">_xlfn.IFS(T37=Tabla58[[#This Row],[Accesibilidad]],"OK",S37=Tabla58[[#This Row],[Provincias]],"OK")</f>
        <v>OK</v>
      </c>
    </row>
    <row r="38" spans="6:21" x14ac:dyDescent="0.3">
      <c r="F38" s="31" t="s">
        <v>30</v>
      </c>
      <c r="G38" s="27" t="s">
        <v>96</v>
      </c>
      <c r="H38" s="28">
        <v>2022</v>
      </c>
      <c r="I38" s="27">
        <f t="shared" si="1"/>
        <v>0.17432429979687866</v>
      </c>
      <c r="J38" s="27">
        <f t="shared" si="2"/>
        <v>7105.458459720774</v>
      </c>
      <c r="K38" s="27">
        <f t="shared" si="0"/>
        <v>592.12153831006447</v>
      </c>
      <c r="L38" s="27">
        <f>Tabla58[[#This Row],[Precio vivienda]]*0.8</f>
        <v>138774.272</v>
      </c>
      <c r="M38" s="27">
        <f t="shared" si="3"/>
        <v>173467.84</v>
      </c>
      <c r="N38" s="27">
        <v>110.63</v>
      </c>
      <c r="O38" s="27">
        <v>1568</v>
      </c>
      <c r="P38" s="27">
        <v>40760</v>
      </c>
      <c r="Q38" s="30">
        <v>2.0579166699999998E-2</v>
      </c>
      <c r="S38" s="48" t="s">
        <v>89</v>
      </c>
      <c r="T38" s="42">
        <v>0.17432429979687866</v>
      </c>
      <c r="U38" t="str" cm="1">
        <f t="array" ref="U38">_xlfn.IFS(T38=Tabla58[[#This Row],[Accesibilidad]],"OK",S38=Tabla58[[#This Row],[Provincias]],"OK")</f>
        <v>OK</v>
      </c>
    </row>
    <row r="39" spans="6:21" x14ac:dyDescent="0.3">
      <c r="F39" s="31" t="s">
        <v>24</v>
      </c>
      <c r="G39" s="27" t="s">
        <v>83</v>
      </c>
      <c r="H39" s="28">
        <v>2022</v>
      </c>
      <c r="I39" s="27">
        <f t="shared" si="1"/>
        <v>0.1651496253635257</v>
      </c>
      <c r="J39" s="27">
        <f t="shared" si="2"/>
        <v>4801.3950581937825</v>
      </c>
      <c r="K39" s="27">
        <f t="shared" si="0"/>
        <v>400.11625484948183</v>
      </c>
      <c r="L39" s="27">
        <f>Tabla58[[#This Row],[Precio vivienda]]*0.8</f>
        <v>93774.400000000009</v>
      </c>
      <c r="M39" s="27">
        <f t="shared" si="3"/>
        <v>117218</v>
      </c>
      <c r="N39" s="27">
        <v>101.05</v>
      </c>
      <c r="O39" s="27">
        <v>1160</v>
      </c>
      <c r="P39" s="27">
        <v>29073</v>
      </c>
      <c r="Q39" s="30">
        <v>2.0579166699999998E-2</v>
      </c>
      <c r="S39" s="49" t="s">
        <v>83</v>
      </c>
      <c r="T39" s="43">
        <v>0.1651496253635257</v>
      </c>
      <c r="U39" t="str" cm="1">
        <f t="array" ref="U39">_xlfn.IFS(T39=Tabla58[[#This Row],[Accesibilidad]],"OK",S39=Tabla58[[#This Row],[Provincias]],"OK")</f>
        <v>OK</v>
      </c>
    </row>
    <row r="40" spans="6:21" x14ac:dyDescent="0.3">
      <c r="F40" s="31" t="s">
        <v>19</v>
      </c>
      <c r="G40" s="27" t="s">
        <v>61</v>
      </c>
      <c r="H40" s="28">
        <v>2022</v>
      </c>
      <c r="I40" s="27">
        <f t="shared" si="1"/>
        <v>0.13921216745314463</v>
      </c>
      <c r="J40" s="27">
        <f t="shared" si="2"/>
        <v>4469.4066360832085</v>
      </c>
      <c r="K40" s="27">
        <f t="shared" si="0"/>
        <v>372.45055300693406</v>
      </c>
      <c r="L40" s="27">
        <f>Tabla58[[#This Row],[Precio vivienda]]*0.8</f>
        <v>87290.448000000004</v>
      </c>
      <c r="M40" s="27">
        <f t="shared" si="3"/>
        <v>109113.06</v>
      </c>
      <c r="N40" s="27">
        <v>100.38</v>
      </c>
      <c r="O40" s="27">
        <v>1087</v>
      </c>
      <c r="P40" s="27">
        <v>32105</v>
      </c>
      <c r="Q40" s="30">
        <v>2.0579166699999998E-2</v>
      </c>
      <c r="S40" s="48" t="s">
        <v>61</v>
      </c>
      <c r="T40" s="42">
        <v>0.13921216745314463</v>
      </c>
      <c r="U40" t="str" cm="1">
        <f t="array" ref="U40">_xlfn.IFS(T40=Tabla58[[#This Row],[Accesibilidad]],"OK",S40=Tabla58[[#This Row],[Provincias]],"OK")</f>
        <v>OK</v>
      </c>
    </row>
    <row r="41" spans="6:21" x14ac:dyDescent="0.3">
      <c r="F41" s="31" t="s">
        <v>24</v>
      </c>
      <c r="G41" s="27" t="s">
        <v>84</v>
      </c>
      <c r="H41" s="28">
        <v>2022</v>
      </c>
      <c r="I41" s="27">
        <f t="shared" si="1"/>
        <v>0.19792607291577818</v>
      </c>
      <c r="J41" s="27">
        <f t="shared" si="2"/>
        <v>6577.0834029913094</v>
      </c>
      <c r="K41" s="27">
        <f t="shared" si="0"/>
        <v>548.09028358260912</v>
      </c>
      <c r="L41" s="27">
        <f>Tabla58[[#This Row],[Precio vivienda]]*0.8</f>
        <v>128454.76</v>
      </c>
      <c r="M41" s="27">
        <f t="shared" si="3"/>
        <v>160568.44999999998</v>
      </c>
      <c r="N41" s="27">
        <v>101.05</v>
      </c>
      <c r="O41" s="27">
        <v>1589</v>
      </c>
      <c r="P41" s="27">
        <v>33230</v>
      </c>
      <c r="Q41" s="30">
        <v>2.0579166699999998E-2</v>
      </c>
      <c r="S41" s="49" t="s">
        <v>84</v>
      </c>
      <c r="T41" s="43">
        <v>0.19792607291577818</v>
      </c>
      <c r="U41" t="str" cm="1">
        <f t="array" ref="U41">_xlfn.IFS(T41=Tabla58[[#This Row],[Accesibilidad]],"OK",S41=Tabla58[[#This Row],[Provincias]],"OK")</f>
        <v>OK</v>
      </c>
    </row>
    <row r="42" spans="6:21" x14ac:dyDescent="0.3">
      <c r="F42" s="31" t="s">
        <v>19</v>
      </c>
      <c r="G42" s="27" t="s">
        <v>62</v>
      </c>
      <c r="H42" s="28">
        <v>2022</v>
      </c>
      <c r="I42" s="27">
        <f t="shared" si="1"/>
        <v>0.17711270297053008</v>
      </c>
      <c r="J42" s="27">
        <f t="shared" si="2"/>
        <v>5390.4251149080828</v>
      </c>
      <c r="K42" s="27">
        <f t="shared" si="0"/>
        <v>449.20209290900692</v>
      </c>
      <c r="L42" s="27">
        <f>Tabla58[[#This Row],[Precio vivienda]]*0.8</f>
        <v>105278.54399999999</v>
      </c>
      <c r="M42" s="27">
        <f t="shared" si="3"/>
        <v>131598.18</v>
      </c>
      <c r="N42" s="27">
        <v>100.38</v>
      </c>
      <c r="O42" s="27">
        <v>1311</v>
      </c>
      <c r="P42" s="27">
        <v>30435</v>
      </c>
      <c r="Q42" s="30">
        <v>2.0579166699999998E-2</v>
      </c>
      <c r="S42" s="48" t="s">
        <v>62</v>
      </c>
      <c r="T42" s="42">
        <v>0.17711270297053008</v>
      </c>
      <c r="U42" t="str" cm="1">
        <f t="array" ref="U42">_xlfn.IFS(T42=Tabla58[[#This Row],[Accesibilidad]],"OK",S42=Tabla58[[#This Row],[Provincias]],"OK")</f>
        <v>OK</v>
      </c>
    </row>
    <row r="43" spans="6:21" x14ac:dyDescent="0.3">
      <c r="F43" s="31" t="s">
        <v>17</v>
      </c>
      <c r="G43" s="27" t="s">
        <v>56</v>
      </c>
      <c r="H43" s="28">
        <v>2022</v>
      </c>
      <c r="I43" s="27">
        <f t="shared" si="1"/>
        <v>0.24653820409571811</v>
      </c>
      <c r="J43" s="27">
        <f t="shared" si="2"/>
        <v>8008.7935600494029</v>
      </c>
      <c r="K43" s="27">
        <f t="shared" si="0"/>
        <v>667.39946333745024</v>
      </c>
      <c r="L43" s="27">
        <f>Tabla58[[#This Row],[Precio vivienda]]*0.8</f>
        <v>156417</v>
      </c>
      <c r="M43" s="27">
        <f t="shared" si="3"/>
        <v>195521.25</v>
      </c>
      <c r="N43" s="27">
        <v>92.01</v>
      </c>
      <c r="O43" s="27">
        <v>2125</v>
      </c>
      <c r="P43" s="27">
        <v>32485</v>
      </c>
      <c r="Q43" s="30">
        <v>2.0579166699999998E-2</v>
      </c>
      <c r="S43" s="49" t="s">
        <v>56</v>
      </c>
      <c r="T43" s="43">
        <v>0.24653820409571811</v>
      </c>
      <c r="U43" t="str" cm="1">
        <f t="array" ref="U43">_xlfn.IFS(T43=Tabla58[[#This Row],[Accesibilidad]],"OK",S43=Tabla58[[#This Row],[Provincias]],"OK")</f>
        <v>OK</v>
      </c>
    </row>
    <row r="44" spans="6:21" x14ac:dyDescent="0.3">
      <c r="F44" s="31" t="s">
        <v>19</v>
      </c>
      <c r="G44" s="27" t="s">
        <v>63</v>
      </c>
      <c r="H44" s="28">
        <v>2022</v>
      </c>
      <c r="I44" s="27">
        <f t="shared" si="1"/>
        <v>0.14727741493151494</v>
      </c>
      <c r="J44" s="27">
        <f t="shared" si="2"/>
        <v>4913.4691169452017</v>
      </c>
      <c r="K44" s="27">
        <f t="shared" si="0"/>
        <v>409.45575974543351</v>
      </c>
      <c r="L44" s="27">
        <f>Tabla58[[#This Row],[Precio vivienda]]*0.8</f>
        <v>95963.28</v>
      </c>
      <c r="M44" s="27">
        <f t="shared" si="3"/>
        <v>119954.09999999999</v>
      </c>
      <c r="N44" s="27">
        <v>100.38</v>
      </c>
      <c r="O44" s="27">
        <v>1195</v>
      </c>
      <c r="P44" s="27">
        <v>33362</v>
      </c>
      <c r="Q44" s="30">
        <v>2.0579166699999998E-2</v>
      </c>
      <c r="S44" s="48" t="s">
        <v>63</v>
      </c>
      <c r="T44" s="42">
        <v>0.14727741493151494</v>
      </c>
      <c r="U44" t="str" cm="1">
        <f t="array" ref="U44">_xlfn.IFS(T44=Tabla58[[#This Row],[Accesibilidad]],"OK",S44=Tabla58[[#This Row],[Provincias]],"OK")</f>
        <v>OK</v>
      </c>
    </row>
    <row r="45" spans="6:21" x14ac:dyDescent="0.3">
      <c r="F45" s="31" t="s">
        <v>14</v>
      </c>
      <c r="G45" s="27" t="s">
        <v>49</v>
      </c>
      <c r="H45" s="28">
        <v>2022</v>
      </c>
      <c r="I45" s="27">
        <f t="shared" si="1"/>
        <v>0.18868922279045053</v>
      </c>
      <c r="J45" s="27">
        <f t="shared" si="2"/>
        <v>6018.9975177925817</v>
      </c>
      <c r="K45" s="27">
        <f t="shared" si="0"/>
        <v>501.58312648271516</v>
      </c>
      <c r="L45" s="27">
        <f>Tabla58[[#This Row],[Precio vivienda]]*0.8</f>
        <v>117554.97600000001</v>
      </c>
      <c r="M45" s="27">
        <f t="shared" si="3"/>
        <v>146943.72</v>
      </c>
      <c r="N45" s="27">
        <v>100.44</v>
      </c>
      <c r="O45" s="27">
        <v>1463</v>
      </c>
      <c r="P45" s="27">
        <v>31899</v>
      </c>
      <c r="Q45" s="30">
        <v>2.0579166699999998E-2</v>
      </c>
      <c r="S45" s="49" t="s">
        <v>49</v>
      </c>
      <c r="T45" s="43">
        <v>0.18868922279045053</v>
      </c>
      <c r="U45" t="str" cm="1">
        <f t="array" ref="U45">_xlfn.IFS(T45=Tabla58[[#This Row],[Accesibilidad]],"OK",S45=Tabla58[[#This Row],[Provincias]],"OK")</f>
        <v>OK</v>
      </c>
    </row>
    <row r="46" spans="6:21" x14ac:dyDescent="0.3">
      <c r="F46" s="31" t="s">
        <v>19</v>
      </c>
      <c r="G46" s="27" t="s">
        <v>64</v>
      </c>
      <c r="H46" s="28">
        <v>2022</v>
      </c>
      <c r="I46" s="27">
        <f t="shared" si="1"/>
        <v>0.1238490020906195</v>
      </c>
      <c r="J46" s="27">
        <f t="shared" si="2"/>
        <v>4189.8117407256577</v>
      </c>
      <c r="K46" s="27">
        <f t="shared" si="0"/>
        <v>349.15097839380485</v>
      </c>
      <c r="L46" s="27">
        <f>Tabla58[[#This Row],[Precio vivienda]]*0.8</f>
        <v>81829.776000000013</v>
      </c>
      <c r="M46" s="27">
        <f t="shared" si="3"/>
        <v>102287.22</v>
      </c>
      <c r="N46" s="27">
        <v>100.38</v>
      </c>
      <c r="O46" s="27">
        <v>1019</v>
      </c>
      <c r="P46" s="27">
        <v>33830</v>
      </c>
      <c r="Q46" s="30">
        <v>2.0579166699999998E-2</v>
      </c>
      <c r="S46" s="48" t="s">
        <v>64</v>
      </c>
      <c r="T46" s="42">
        <v>0.1238490020906195</v>
      </c>
      <c r="U46" t="str" cm="1">
        <f t="array" ref="U46">_xlfn.IFS(T46=Tabla58[[#This Row],[Accesibilidad]],"OK",S46=Tabla58[[#This Row],[Provincias]],"OK")</f>
        <v>OK</v>
      </c>
    </row>
    <row r="47" spans="6:21" x14ac:dyDescent="0.3">
      <c r="F47" s="31" t="s">
        <v>20</v>
      </c>
      <c r="G47" s="27" t="s">
        <v>75</v>
      </c>
      <c r="H47" s="28">
        <v>2022</v>
      </c>
      <c r="I47" s="27">
        <f t="shared" si="1"/>
        <v>0.15319419378149382</v>
      </c>
      <c r="J47" s="27">
        <f t="shared" si="2"/>
        <v>5342.1879255482527</v>
      </c>
      <c r="K47" s="27">
        <f t="shared" si="0"/>
        <v>445.18232712902102</v>
      </c>
      <c r="L47" s="27">
        <f>Tabla58[[#This Row],[Precio vivienda]]*0.8</f>
        <v>104336.44</v>
      </c>
      <c r="M47" s="27">
        <f t="shared" si="3"/>
        <v>130420.55</v>
      </c>
      <c r="N47" s="27">
        <v>92.17</v>
      </c>
      <c r="O47" s="27">
        <v>1415</v>
      </c>
      <c r="P47" s="27">
        <v>34872</v>
      </c>
      <c r="Q47" s="30">
        <v>2.0579166699999998E-2</v>
      </c>
      <c r="S47" s="49" t="s">
        <v>75</v>
      </c>
      <c r="T47" s="43">
        <v>0.15319419378149382</v>
      </c>
      <c r="U47" t="str" cm="1">
        <f t="array" ref="U47">_xlfn.IFS(T47=Tabla58[[#This Row],[Accesibilidad]],"OK",S47=Tabla58[[#This Row],[Provincias]],"OK")</f>
        <v>OK</v>
      </c>
    </row>
    <row r="48" spans="6:21" x14ac:dyDescent="0.3">
      <c r="F48" s="31" t="s">
        <v>15</v>
      </c>
      <c r="G48" s="27" t="s">
        <v>51</v>
      </c>
      <c r="H48" s="28">
        <v>2022</v>
      </c>
      <c r="I48" s="27">
        <f t="shared" si="1"/>
        <v>0.10399455600331332</v>
      </c>
      <c r="J48" s="27">
        <f t="shared" si="2"/>
        <v>3420.2769523929719</v>
      </c>
      <c r="K48" s="27">
        <f t="shared" si="0"/>
        <v>285.02307936608099</v>
      </c>
      <c r="L48" s="27">
        <f>Tabla58[[#This Row],[Precio vivienda]]*0.8</f>
        <v>66800.255999999994</v>
      </c>
      <c r="M48" s="27">
        <f t="shared" si="3"/>
        <v>83500.319999999992</v>
      </c>
      <c r="N48" s="27">
        <v>95.32</v>
      </c>
      <c r="O48" s="27">
        <v>876</v>
      </c>
      <c r="P48" s="27">
        <v>32889</v>
      </c>
      <c r="Q48" s="30">
        <v>2.0579166699999998E-2</v>
      </c>
      <c r="S48" s="48" t="s">
        <v>51</v>
      </c>
      <c r="T48" s="42">
        <v>0.10399455600331332</v>
      </c>
      <c r="U48" t="str" cm="1">
        <f t="array" ref="U48">_xlfn.IFS(T48=Tabla58[[#This Row],[Accesibilidad]],"OK",S48=Tabla58[[#This Row],[Provincias]],"OK")</f>
        <v>OK</v>
      </c>
    </row>
    <row r="49" spans="5:21" x14ac:dyDescent="0.3">
      <c r="F49" s="31" t="s">
        <v>28</v>
      </c>
      <c r="G49" s="27" t="s">
        <v>71</v>
      </c>
      <c r="H49" s="28">
        <v>2022</v>
      </c>
      <c r="I49" s="27">
        <f t="shared" si="1"/>
        <v>0.11297647590225413</v>
      </c>
      <c r="J49" s="27">
        <f t="shared" si="2"/>
        <v>3460.0175509824348</v>
      </c>
      <c r="K49" s="27">
        <f t="shared" si="0"/>
        <v>288.3347959152029</v>
      </c>
      <c r="L49" s="27">
        <f>Tabla58[[#This Row],[Precio vivienda]]*0.8</f>
        <v>67576.416000000012</v>
      </c>
      <c r="M49" s="27">
        <f t="shared" si="3"/>
        <v>84470.52</v>
      </c>
      <c r="N49" s="27">
        <v>100.68</v>
      </c>
      <c r="O49" s="27">
        <v>839</v>
      </c>
      <c r="P49" s="27">
        <v>30626</v>
      </c>
      <c r="Q49" s="30">
        <v>2.0579166699999998E-2</v>
      </c>
      <c r="S49" s="49" t="s">
        <v>71</v>
      </c>
      <c r="T49" s="43">
        <v>0.11297647590225413</v>
      </c>
      <c r="U49" t="str" cm="1">
        <f t="array" ref="U49">_xlfn.IFS(T49=Tabla58[[#This Row],[Accesibilidad]],"OK",S49=Tabla58[[#This Row],[Provincias]],"OK")</f>
        <v>OK</v>
      </c>
    </row>
    <row r="50" spans="5:21" x14ac:dyDescent="0.3">
      <c r="F50" s="31" t="s">
        <v>22</v>
      </c>
      <c r="G50" s="27" t="s">
        <v>78</v>
      </c>
      <c r="H50" s="28">
        <v>2022</v>
      </c>
      <c r="I50" s="27">
        <f t="shared" si="1"/>
        <v>0.15001190100078285</v>
      </c>
      <c r="J50" s="27">
        <f t="shared" si="2"/>
        <v>5130.1069904247715</v>
      </c>
      <c r="K50" s="27">
        <f t="shared" si="0"/>
        <v>427.50891586873098</v>
      </c>
      <c r="L50" s="27">
        <f>Tabla58[[#This Row],[Precio vivienda]]*0.8</f>
        <v>100194.36</v>
      </c>
      <c r="M50" s="27">
        <f t="shared" si="3"/>
        <v>125242.95</v>
      </c>
      <c r="N50" s="27">
        <v>98.85</v>
      </c>
      <c r="O50" s="27">
        <v>1267</v>
      </c>
      <c r="P50" s="27">
        <v>34198</v>
      </c>
      <c r="Q50" s="30">
        <v>2.0579166699999998E-2</v>
      </c>
      <c r="S50" s="48" t="s">
        <v>78</v>
      </c>
      <c r="T50" s="42">
        <v>0.15001190100078285</v>
      </c>
      <c r="U50" t="str" cm="1">
        <f t="array" ref="U50">_xlfn.IFS(T50=Tabla58[[#This Row],[Accesibilidad]],"OK",S50=Tabla58[[#This Row],[Provincias]],"OK")</f>
        <v>OK</v>
      </c>
    </row>
    <row r="51" spans="5:21" x14ac:dyDescent="0.3">
      <c r="F51" s="31" t="s">
        <v>19</v>
      </c>
      <c r="G51" s="27" t="s">
        <v>65</v>
      </c>
      <c r="H51" s="28">
        <v>2022</v>
      </c>
      <c r="I51" s="27">
        <f t="shared" si="1"/>
        <v>0.15803255666051452</v>
      </c>
      <c r="J51" s="27">
        <f t="shared" si="2"/>
        <v>5484.9939765731378</v>
      </c>
      <c r="K51" s="27">
        <f t="shared" si="0"/>
        <v>457.08283138109482</v>
      </c>
      <c r="L51" s="27">
        <f>Tabla58[[#This Row],[Precio vivienda]]*0.8</f>
        <v>107125.53599999999</v>
      </c>
      <c r="M51" s="27">
        <f t="shared" si="3"/>
        <v>133906.91999999998</v>
      </c>
      <c r="N51" s="27">
        <v>100.38</v>
      </c>
      <c r="O51" s="27">
        <v>1334</v>
      </c>
      <c r="P51" s="27">
        <v>34708</v>
      </c>
      <c r="Q51" s="30">
        <v>2.0579166699999998E-2</v>
      </c>
      <c r="S51" s="49" t="s">
        <v>65</v>
      </c>
      <c r="T51" s="43">
        <v>0.15803255666051452</v>
      </c>
      <c r="U51" t="str" cm="1">
        <f t="array" ref="U51">_xlfn.IFS(T51=Tabla58[[#This Row],[Accesibilidad]],"OK",S51=Tabla58[[#This Row],[Provincias]],"OK")</f>
        <v>OK</v>
      </c>
    </row>
    <row r="52" spans="5:21" x14ac:dyDescent="0.3">
      <c r="F52" s="31" t="s">
        <v>19</v>
      </c>
      <c r="G52" s="27" t="s">
        <v>66</v>
      </c>
      <c r="H52" s="28">
        <v>2022</v>
      </c>
      <c r="I52" s="27">
        <f t="shared" si="1"/>
        <v>0.14148287531309856</v>
      </c>
      <c r="J52" s="27">
        <f t="shared" si="2"/>
        <v>3951.3337417442167</v>
      </c>
      <c r="K52" s="27">
        <f t="shared" si="0"/>
        <v>329.27781181201806</v>
      </c>
      <c r="L52" s="27">
        <f>Tabla58[[#This Row],[Precio vivienda]]*0.8</f>
        <v>77172.144</v>
      </c>
      <c r="M52" s="27">
        <f t="shared" si="3"/>
        <v>96465.18</v>
      </c>
      <c r="N52" s="27">
        <v>100.38</v>
      </c>
      <c r="O52" s="27">
        <v>961</v>
      </c>
      <c r="P52" s="27">
        <v>27928</v>
      </c>
      <c r="Q52" s="30">
        <v>2.0579166699999998E-2</v>
      </c>
      <c r="S52" s="48" t="s">
        <v>66</v>
      </c>
      <c r="T52" s="42">
        <v>0.14148287531309856</v>
      </c>
      <c r="U52" t="str" cm="1">
        <f t="array" ref="U52">_xlfn.IFS(T52=Tabla58[[#This Row],[Accesibilidad]],"OK",S52=Tabla58[[#This Row],[Provincias]],"OK")</f>
        <v>OK</v>
      </c>
    </row>
    <row r="53" spans="5:21" ht="15" thickBot="1" x14ac:dyDescent="0.35">
      <c r="F53" s="31" t="s">
        <v>15</v>
      </c>
      <c r="G53" s="27" t="s">
        <v>52</v>
      </c>
      <c r="H53" s="28">
        <v>2022</v>
      </c>
      <c r="I53" s="27">
        <f t="shared" si="1"/>
        <v>0.14926332560646996</v>
      </c>
      <c r="J53" s="27">
        <f t="shared" si="2"/>
        <v>5388.1075277423524</v>
      </c>
      <c r="K53" s="27">
        <f t="shared" si="0"/>
        <v>449.00896064519605</v>
      </c>
      <c r="L53" s="27">
        <f>Tabla58[[#This Row],[Precio vivienda]]*0.8</f>
        <v>105233.27999999998</v>
      </c>
      <c r="M53" s="27">
        <f>O53*N53</f>
        <v>131541.59999999998</v>
      </c>
      <c r="N53" s="27">
        <v>95.32</v>
      </c>
      <c r="O53" s="27">
        <v>1380</v>
      </c>
      <c r="P53" s="27">
        <v>36098</v>
      </c>
      <c r="Q53" s="30">
        <v>2.0579166699999998E-2</v>
      </c>
      <c r="S53" s="50" t="s">
        <v>52</v>
      </c>
      <c r="T53" s="44">
        <v>0.14926332560646996</v>
      </c>
      <c r="U53" t="str" cm="1">
        <f t="array" ref="U53">_xlfn.IFS(T53=Tabla58[[#This Row],[Accesibilidad]],"OK",S53=Tabla58[[#This Row],[Provincias]],"OK")</f>
        <v>OK</v>
      </c>
    </row>
    <row r="54" spans="5:21" x14ac:dyDescent="0.3">
      <c r="E54" t="str">
        <f>IF(Tabla58[[#This Row],[Provincias]]=G2,"OK")</f>
        <v>OK</v>
      </c>
      <c r="F54" s="32" t="s">
        <v>28</v>
      </c>
      <c r="G54" s="33" t="s">
        <v>67</v>
      </c>
      <c r="H54" s="33">
        <v>2015</v>
      </c>
      <c r="I54" s="27">
        <f t="shared" si="1"/>
        <v>0.18548489754262557</v>
      </c>
      <c r="J54" s="27">
        <f t="shared" ref="J54:J78" si="4">K54*12</f>
        <v>4470.1860307772758</v>
      </c>
      <c r="K54" s="27">
        <f t="shared" ref="K54:K77" si="5">PMT(Q54/12,25*12, -L54)</f>
        <v>372.51550256477299</v>
      </c>
      <c r="L54" s="27">
        <f>Tabla58[[#This Row],[Precio vivienda]]*0.8</f>
        <v>85779.360000000015</v>
      </c>
      <c r="M54" s="27">
        <f t="shared" ref="M54:M65" si="6">O54*N54</f>
        <v>107224.20000000001</v>
      </c>
      <c r="N54" s="27">
        <v>100.68</v>
      </c>
      <c r="O54" s="33">
        <v>1065</v>
      </c>
      <c r="P54" s="33">
        <v>24100</v>
      </c>
      <c r="Q54" s="30">
        <v>2.2124166666666664E-2</v>
      </c>
      <c r="S54" s="48" t="s">
        <v>67</v>
      </c>
      <c r="T54" s="45">
        <v>0.18548489754262557</v>
      </c>
      <c r="U54" t="str" cm="1">
        <f t="array" ref="U54">_xlfn.IFS(T54=Tabla58[[#This Row],[Accesibilidad]],"OK",S54=Tabla58[[#This Row],[Provincias]],"OK")</f>
        <v>OK</v>
      </c>
    </row>
    <row r="55" spans="5:21" x14ac:dyDescent="0.3">
      <c r="E55" t="str">
        <f>IF(Tabla58[[#This Row],[Provincias]]=G3,"OK")</f>
        <v>OK</v>
      </c>
      <c r="F55" s="32" t="s">
        <v>22</v>
      </c>
      <c r="G55" s="33" t="s">
        <v>76</v>
      </c>
      <c r="H55" s="33">
        <v>2015</v>
      </c>
      <c r="I55" s="27">
        <f t="shared" si="1"/>
        <v>0.24083433169117541</v>
      </c>
      <c r="J55" s="27">
        <f t="shared" si="4"/>
        <v>5427.4424989923291</v>
      </c>
      <c r="K55" s="27">
        <f t="shared" si="5"/>
        <v>452.28687491602744</v>
      </c>
      <c r="L55" s="27">
        <f>Tabla58[[#This Row],[Precio vivienda]]*0.8</f>
        <v>104148.36</v>
      </c>
      <c r="M55" s="27">
        <f t="shared" si="6"/>
        <v>130185.45</v>
      </c>
      <c r="N55" s="27">
        <v>98.85</v>
      </c>
      <c r="O55" s="33">
        <v>1317</v>
      </c>
      <c r="P55" s="33">
        <v>22536</v>
      </c>
      <c r="Q55" s="30">
        <v>2.2124166666666664E-2</v>
      </c>
      <c r="S55" s="49" t="s">
        <v>76</v>
      </c>
      <c r="T55" s="46">
        <v>0.24083433169117541</v>
      </c>
      <c r="U55" t="str" cm="1">
        <f t="array" ref="U55">_xlfn.IFS(T55=Tabla58[[#This Row],[Accesibilidad]],"OK",S55=Tabla58[[#This Row],[Provincias]],"OK")</f>
        <v>OK</v>
      </c>
    </row>
    <row r="56" spans="5:21" x14ac:dyDescent="0.3">
      <c r="E56" t="str">
        <f>IF(Tabla58[[#This Row],[Provincias]]=G4,"OK")</f>
        <v>OK</v>
      </c>
      <c r="F56" s="32" t="s">
        <v>41</v>
      </c>
      <c r="G56" s="33" t="s">
        <v>42</v>
      </c>
      <c r="H56" s="33">
        <v>2015</v>
      </c>
      <c r="I56" s="27">
        <f t="shared" si="1"/>
        <v>0.20139721785162526</v>
      </c>
      <c r="J56" s="27">
        <f t="shared" si="4"/>
        <v>4438.5932842319689</v>
      </c>
      <c r="K56" s="27">
        <f t="shared" si="5"/>
        <v>369.88277368599745</v>
      </c>
      <c r="L56" s="27">
        <f>Tabla58[[#This Row],[Precio vivienda]]*0.8</f>
        <v>85173.119999999995</v>
      </c>
      <c r="M56" s="27">
        <f t="shared" si="6"/>
        <v>106466.4</v>
      </c>
      <c r="N56" s="27">
        <v>100.44</v>
      </c>
      <c r="O56" s="33">
        <v>1060</v>
      </c>
      <c r="P56" s="33">
        <v>22039</v>
      </c>
      <c r="Q56" s="30">
        <v>2.2124166666666664E-2</v>
      </c>
      <c r="S56" s="48" t="s">
        <v>42</v>
      </c>
      <c r="T56" s="45">
        <v>0.20139721785162526</v>
      </c>
      <c r="U56" t="str" cm="1">
        <f t="array" ref="U56">_xlfn.IFS(T56=Tabla58[[#This Row],[Accesibilidad]],"OK",S56=Tabla58[[#This Row],[Provincias]],"OK")</f>
        <v>OK</v>
      </c>
    </row>
    <row r="57" spans="5:21" x14ac:dyDescent="0.3">
      <c r="E57" t="str">
        <f>IF(Tabla58[[#This Row],[Provincias]]=G5,"OK")</f>
        <v>OK</v>
      </c>
      <c r="F57" s="32" t="s">
        <v>31</v>
      </c>
      <c r="G57" s="33" t="s">
        <v>90</v>
      </c>
      <c r="H57" s="33">
        <v>2015</v>
      </c>
      <c r="I57" s="27" t="e">
        <f t="shared" si="1"/>
        <v>#VALUE!</v>
      </c>
      <c r="J57" s="27">
        <f t="shared" si="4"/>
        <v>7705.4833894252733</v>
      </c>
      <c r="K57" s="27">
        <f t="shared" si="5"/>
        <v>642.12361578543948</v>
      </c>
      <c r="L57" s="27">
        <f>Tabla58[[#This Row],[Precio vivienda]]*0.8</f>
        <v>147862.17600000001</v>
      </c>
      <c r="M57" s="27">
        <f t="shared" si="6"/>
        <v>184827.72</v>
      </c>
      <c r="N57" s="27">
        <v>101.22</v>
      </c>
      <c r="O57" s="33">
        <v>1826</v>
      </c>
      <c r="P57" s="34" t="s">
        <v>94</v>
      </c>
      <c r="Q57" s="30">
        <v>2.2124166666666664E-2</v>
      </c>
      <c r="S57" s="49" t="s">
        <v>90</v>
      </c>
      <c r="T57" s="46">
        <v>0.24111658940336342</v>
      </c>
      <c r="U57" t="e" cm="1">
        <f t="array" ref="U57">_xlfn.IFS(T57=Tabla58[[#This Row],[Accesibilidad]],"OK",S57=Tabla58[[#This Row],[Provincias]],"OK")</f>
        <v>#VALUE!</v>
      </c>
    </row>
    <row r="58" spans="5:21" x14ac:dyDescent="0.3">
      <c r="E58" t="str">
        <f>IF(Tabla58[[#This Row],[Provincias]]=G6,"OK")</f>
        <v>OK</v>
      </c>
      <c r="F58" s="32" t="s">
        <v>54</v>
      </c>
      <c r="G58" s="33" t="s">
        <v>16</v>
      </c>
      <c r="H58" s="33">
        <v>2015</v>
      </c>
      <c r="I58" s="27">
        <f t="shared" si="1"/>
        <v>0.1947084436454288</v>
      </c>
      <c r="J58" s="27">
        <f t="shared" si="4"/>
        <v>5449.1105038609703</v>
      </c>
      <c r="K58" s="27">
        <f t="shared" si="5"/>
        <v>454.09254198841421</v>
      </c>
      <c r="L58" s="27">
        <f>Tabla58[[#This Row],[Precio vivienda]]*0.8</f>
        <v>104564.152</v>
      </c>
      <c r="M58" s="27">
        <f t="shared" si="6"/>
        <v>130705.19</v>
      </c>
      <c r="N58" s="27">
        <v>93.83</v>
      </c>
      <c r="O58" s="33">
        <v>1393</v>
      </c>
      <c r="P58" s="33">
        <v>27986</v>
      </c>
      <c r="Q58" s="30">
        <v>2.2124166666666664E-2</v>
      </c>
      <c r="S58" s="48" t="s">
        <v>16</v>
      </c>
      <c r="T58" s="45">
        <v>0.1947084436454288</v>
      </c>
      <c r="U58" t="str" cm="1">
        <f t="array" ref="U58">_xlfn.IFS(T58=Tabla58[[#This Row],[Accesibilidad]],"OK",S58=Tabla58[[#This Row],[Provincias]],"OK")</f>
        <v>OK</v>
      </c>
    </row>
    <row r="59" spans="5:21" x14ac:dyDescent="0.3">
      <c r="E59" t="str">
        <f>IF(Tabla58[[#This Row],[Provincias]]=G7,"OK")</f>
        <v>OK</v>
      </c>
      <c r="F59" s="32" t="s">
        <v>19</v>
      </c>
      <c r="G59" s="33" t="s">
        <v>58</v>
      </c>
      <c r="H59" s="33">
        <v>2015</v>
      </c>
      <c r="I59" s="27">
        <f t="shared" si="1"/>
        <v>0.2047485127576967</v>
      </c>
      <c r="J59" s="27">
        <f t="shared" si="4"/>
        <v>4594.9661233082297</v>
      </c>
      <c r="K59" s="27">
        <f t="shared" si="5"/>
        <v>382.91384360901912</v>
      </c>
      <c r="L59" s="27">
        <f>Tabla58[[#This Row],[Precio vivienda]]*0.8</f>
        <v>88173.792000000001</v>
      </c>
      <c r="M59" s="27">
        <f t="shared" si="6"/>
        <v>110217.23999999999</v>
      </c>
      <c r="N59" s="27">
        <v>100.38</v>
      </c>
      <c r="O59" s="33">
        <v>1098</v>
      </c>
      <c r="P59" s="33">
        <v>22442</v>
      </c>
      <c r="Q59" s="30">
        <v>2.2124166666666664E-2</v>
      </c>
      <c r="S59" s="49" t="s">
        <v>58</v>
      </c>
      <c r="T59" s="46">
        <v>0.2047485127576967</v>
      </c>
      <c r="U59" t="str" cm="1">
        <f t="array" ref="U59">_xlfn.IFS(T59=Tabla58[[#This Row],[Accesibilidad]],"OK",S59=Tabla58[[#This Row],[Provincias]],"OK")</f>
        <v>OK</v>
      </c>
    </row>
    <row r="60" spans="5:21" x14ac:dyDescent="0.3">
      <c r="E60" t="str">
        <f>IF(Tabla58[[#This Row],[Provincias]]=G8,"OK")</f>
        <v>OK</v>
      </c>
      <c r="F60" s="32" t="s">
        <v>23</v>
      </c>
      <c r="G60" s="33" t="s">
        <v>79</v>
      </c>
      <c r="H60" s="33">
        <v>2015</v>
      </c>
      <c r="I60" s="27">
        <f t="shared" si="1"/>
        <v>0.19699528029218857</v>
      </c>
      <c r="J60" s="27">
        <f t="shared" si="4"/>
        <v>4299.2249970967232</v>
      </c>
      <c r="K60" s="27">
        <f t="shared" si="5"/>
        <v>358.26874975806027</v>
      </c>
      <c r="L60" s="27">
        <f>Tabla58[[#This Row],[Precio vivienda]]*0.8</f>
        <v>82498.752000000008</v>
      </c>
      <c r="M60" s="27">
        <f t="shared" si="6"/>
        <v>103123.44</v>
      </c>
      <c r="N60" s="27">
        <v>108.78</v>
      </c>
      <c r="O60" s="33">
        <v>948</v>
      </c>
      <c r="P60" s="33">
        <v>21824</v>
      </c>
      <c r="Q60" s="30">
        <v>2.2124166666666664E-2</v>
      </c>
      <c r="S60" s="48" t="s">
        <v>79</v>
      </c>
      <c r="T60" s="45">
        <v>0.19699528029218857</v>
      </c>
      <c r="U60" t="str" cm="1">
        <f t="array" ref="U60">_xlfn.IFS(T60=Tabla58[[#This Row],[Accesibilidad]],"OK",S60=Tabla58[[#This Row],[Provincias]],"OK")</f>
        <v>OK</v>
      </c>
    </row>
    <row r="61" spans="5:21" x14ac:dyDescent="0.3">
      <c r="E61" t="str">
        <f>IF(Tabla58[[#This Row],[Provincias]]=G9,"OK")</f>
        <v>OK</v>
      </c>
      <c r="F61" s="32" t="s">
        <v>20</v>
      </c>
      <c r="G61" s="33" t="s">
        <v>72</v>
      </c>
      <c r="H61" s="33">
        <v>2015</v>
      </c>
      <c r="I61" s="27">
        <f t="shared" si="1"/>
        <v>0.2354463060712802</v>
      </c>
      <c r="J61" s="27">
        <f t="shared" si="4"/>
        <v>7915.7048101164401</v>
      </c>
      <c r="K61" s="27">
        <f t="shared" si="5"/>
        <v>659.64206750970334</v>
      </c>
      <c r="L61" s="27">
        <f>Tabla58[[#This Row],[Precio vivienda]]*0.8</f>
        <v>151896.16</v>
      </c>
      <c r="M61" s="27">
        <f t="shared" si="6"/>
        <v>189870.2</v>
      </c>
      <c r="N61" s="27">
        <v>92.17</v>
      </c>
      <c r="O61" s="33">
        <v>2060</v>
      </c>
      <c r="P61" s="33">
        <v>33620</v>
      </c>
      <c r="Q61" s="30">
        <v>2.2124166666666664E-2</v>
      </c>
      <c r="S61" s="49" t="s">
        <v>72</v>
      </c>
      <c r="T61" s="46">
        <v>0.2354463060712802</v>
      </c>
      <c r="U61" t="str" cm="1">
        <f t="array" ref="U61">_xlfn.IFS(T61=Tabla58[[#This Row],[Accesibilidad]],"OK",S61=Tabla58[[#This Row],[Provincias]],"OK")</f>
        <v>OK</v>
      </c>
    </row>
    <row r="62" spans="5:21" x14ac:dyDescent="0.3">
      <c r="E62" t="str">
        <f>IF(Tabla58[[#This Row],[Provincias]]=G10,"OK")</f>
        <v>OK</v>
      </c>
      <c r="F62" s="32" t="s">
        <v>31</v>
      </c>
      <c r="G62" s="33" t="s">
        <v>91</v>
      </c>
      <c r="H62" s="33">
        <v>2015</v>
      </c>
      <c r="I62" s="27">
        <f t="shared" si="1"/>
        <v>0.32386459066795681</v>
      </c>
      <c r="J62" s="27">
        <f t="shared" si="4"/>
        <v>11068.72011525876</v>
      </c>
      <c r="K62" s="27">
        <f t="shared" si="5"/>
        <v>922.39334293823003</v>
      </c>
      <c r="L62" s="27">
        <f>Tabla58[[#This Row],[Precio vivienda]]*0.8</f>
        <v>212400.04800000001</v>
      </c>
      <c r="M62" s="27">
        <f t="shared" si="6"/>
        <v>265500.06</v>
      </c>
      <c r="N62" s="27">
        <v>101.22</v>
      </c>
      <c r="O62" s="33">
        <v>2623</v>
      </c>
      <c r="P62" s="33">
        <v>34177</v>
      </c>
      <c r="Q62" s="30">
        <v>2.2124166666666664E-2</v>
      </c>
      <c r="S62" s="48" t="s">
        <v>91</v>
      </c>
      <c r="T62" s="45">
        <v>0.32386459066795681</v>
      </c>
      <c r="U62" t="str" cm="1">
        <f t="array" ref="U62">_xlfn.IFS(T62=Tabla58[[#This Row],[Accesibilidad]],"OK",S62=Tabla58[[#This Row],[Provincias]],"OK")</f>
        <v>OK</v>
      </c>
    </row>
    <row r="63" spans="5:21" x14ac:dyDescent="0.3">
      <c r="E63" t="str">
        <f>IF(Tabla58[[#This Row],[Provincias]]=G11,"OK")</f>
        <v>OK</v>
      </c>
      <c r="F63" s="32" t="s">
        <v>19</v>
      </c>
      <c r="G63" s="33" t="s">
        <v>59</v>
      </c>
      <c r="H63" s="33">
        <v>2015</v>
      </c>
      <c r="I63" s="27">
        <f t="shared" si="1"/>
        <v>0.17423568453925525</v>
      </c>
      <c r="J63" s="27">
        <f t="shared" si="4"/>
        <v>5021.8208997904148</v>
      </c>
      <c r="K63" s="27">
        <f t="shared" si="5"/>
        <v>418.48507498253457</v>
      </c>
      <c r="L63" s="27">
        <f>Tabla58[[#This Row],[Precio vivienda]]*0.8</f>
        <v>96364.800000000003</v>
      </c>
      <c r="M63" s="27">
        <f t="shared" si="6"/>
        <v>120456</v>
      </c>
      <c r="N63" s="27">
        <v>100.38</v>
      </c>
      <c r="O63" s="33">
        <v>1200</v>
      </c>
      <c r="P63" s="33">
        <v>28822</v>
      </c>
      <c r="Q63" s="30">
        <v>2.2124166666666664E-2</v>
      </c>
      <c r="S63" s="49" t="s">
        <v>59</v>
      </c>
      <c r="T63" s="46">
        <v>0.17423568453925525</v>
      </c>
      <c r="U63" t="str" cm="1">
        <f t="array" ref="U63">_xlfn.IFS(T63=Tabla58[[#This Row],[Accesibilidad]],"OK",S63=Tabla58[[#This Row],[Provincias]],"OK")</f>
        <v>OK</v>
      </c>
    </row>
    <row r="64" spans="5:21" x14ac:dyDescent="0.3">
      <c r="E64" t="str">
        <f>IF(Tabla58[[#This Row],[Provincias]]=G12,"OK")</f>
        <v>OK</v>
      </c>
      <c r="F64" s="32" t="s">
        <v>23</v>
      </c>
      <c r="G64" s="33" t="s">
        <v>80</v>
      </c>
      <c r="H64" s="33">
        <v>2015</v>
      </c>
      <c r="I64" s="27">
        <f t="shared" si="1"/>
        <v>0.19540713025590747</v>
      </c>
      <c r="J64" s="27">
        <f t="shared" si="4"/>
        <v>4203.9890003255932</v>
      </c>
      <c r="K64" s="27">
        <f t="shared" si="5"/>
        <v>350.33241669379942</v>
      </c>
      <c r="L64" s="27">
        <f>Tabla58[[#This Row],[Precio vivienda]]*0.8</f>
        <v>80671.248000000007</v>
      </c>
      <c r="M64" s="27">
        <f t="shared" si="6"/>
        <v>100839.06</v>
      </c>
      <c r="N64" s="27">
        <v>108.78</v>
      </c>
      <c r="O64" s="33">
        <v>927</v>
      </c>
      <c r="P64" s="33">
        <v>21514</v>
      </c>
      <c r="Q64" s="30">
        <v>2.2124166666666664E-2</v>
      </c>
      <c r="S64" s="48" t="s">
        <v>80</v>
      </c>
      <c r="T64" s="45">
        <v>0.19540713025590747</v>
      </c>
      <c r="U64" t="str" cm="1">
        <f t="array" ref="U64">_xlfn.IFS(T64=Tabla58[[#This Row],[Accesibilidad]],"OK",S64=Tabla58[[#This Row],[Provincias]],"OK")</f>
        <v>OK</v>
      </c>
    </row>
    <row r="65" spans="5:21" x14ac:dyDescent="0.3">
      <c r="E65" t="str">
        <f>IF(Tabla58[[#This Row],[Provincias]]=G13,"OK")</f>
        <v>OK</v>
      </c>
      <c r="F65" s="32" t="s">
        <v>41</v>
      </c>
      <c r="G65" s="33" t="s">
        <v>43</v>
      </c>
      <c r="H65" s="33">
        <v>2015</v>
      </c>
      <c r="I65" s="27">
        <f t="shared" si="1"/>
        <v>0.24366977098544187</v>
      </c>
      <c r="J65" s="27">
        <f t="shared" si="4"/>
        <v>5740.8598044170103</v>
      </c>
      <c r="K65" s="27">
        <f t="shared" si="5"/>
        <v>478.40498370141756</v>
      </c>
      <c r="L65" s="27">
        <f>Tabla58[[#This Row],[Precio vivienda]]*0.8</f>
        <v>110162.592</v>
      </c>
      <c r="M65" s="27">
        <f t="shared" si="6"/>
        <v>137703.24</v>
      </c>
      <c r="N65" s="27">
        <v>100.44</v>
      </c>
      <c r="O65" s="33">
        <v>1371</v>
      </c>
      <c r="P65" s="33">
        <v>23560</v>
      </c>
      <c r="Q65" s="30">
        <v>2.2124166666666664E-2</v>
      </c>
      <c r="S65" s="49" t="s">
        <v>43</v>
      </c>
      <c r="T65" s="46">
        <v>0.24366977098544187</v>
      </c>
      <c r="U65" t="str" cm="1">
        <f t="array" ref="U65">_xlfn.IFS(T65=Tabla58[[#This Row],[Accesibilidad]],"OK",S65=Tabla58[[#This Row],[Provincias]],"OK")</f>
        <v>OK</v>
      </c>
    </row>
    <row r="66" spans="5:21" x14ac:dyDescent="0.3">
      <c r="E66" t="str">
        <f>IF(Tabla58[[#This Row],[Provincias]]=G14,"OK")</f>
        <v>OK</v>
      </c>
      <c r="F66" s="32" t="s">
        <v>57</v>
      </c>
      <c r="G66" s="33" t="s">
        <v>18</v>
      </c>
      <c r="H66" s="33">
        <v>2015</v>
      </c>
      <c r="I66" s="27">
        <f t="shared" si="1"/>
        <v>0.1988482220973565</v>
      </c>
      <c r="J66" s="27">
        <f t="shared" si="4"/>
        <v>5606.923318479161</v>
      </c>
      <c r="K66" s="27">
        <f t="shared" si="5"/>
        <v>467.24360987326338</v>
      </c>
      <c r="L66" s="27">
        <f>Tabla58[[#This Row],[Precio vivienda]]*0.8</f>
        <v>107592.45600000001</v>
      </c>
      <c r="M66" s="27">
        <f t="shared" ref="M66:M105" si="7">O66*N66</f>
        <v>134490.57</v>
      </c>
      <c r="N66" s="27">
        <v>88.89</v>
      </c>
      <c r="O66" s="33">
        <v>1513</v>
      </c>
      <c r="P66" s="33">
        <v>28197</v>
      </c>
      <c r="Q66" s="30">
        <v>2.2124166666666664E-2</v>
      </c>
      <c r="S66" s="48" t="s">
        <v>18</v>
      </c>
      <c r="T66" s="45">
        <v>0.1988482220973565</v>
      </c>
      <c r="U66" t="str" cm="1">
        <f t="array" ref="U66">_xlfn.IFS(T66=Tabla58[[#This Row],[Accesibilidad]],"OK",S66=Tabla58[[#This Row],[Provincias]],"OK")</f>
        <v>OK</v>
      </c>
    </row>
    <row r="67" spans="5:21" x14ac:dyDescent="0.3">
      <c r="E67" t="str">
        <f>IF(Tabla58[[#This Row],[Provincias]]=G15,"OK")</f>
        <v>OK</v>
      </c>
      <c r="F67" s="32" t="s">
        <v>22</v>
      </c>
      <c r="G67" s="33" t="s">
        <v>77</v>
      </c>
      <c r="H67" s="33">
        <v>2015</v>
      </c>
      <c r="I67" s="27">
        <f t="shared" ref="I67:I130" si="8">J67/P67</f>
        <v>0.17151570547202077</v>
      </c>
      <c r="J67" s="27">
        <f t="shared" si="4"/>
        <v>4372.4498795982254</v>
      </c>
      <c r="K67" s="27">
        <f t="shared" si="5"/>
        <v>364.37082329985208</v>
      </c>
      <c r="L67" s="27">
        <f>Tabla58[[#This Row],[Precio vivienda]]*0.8</f>
        <v>83903.88</v>
      </c>
      <c r="M67" s="27">
        <f t="shared" si="7"/>
        <v>104879.84999999999</v>
      </c>
      <c r="N67" s="27">
        <v>98.85</v>
      </c>
      <c r="O67" s="33">
        <v>1061</v>
      </c>
      <c r="P67" s="33">
        <v>25493</v>
      </c>
      <c r="Q67" s="30">
        <v>2.2124166666666664E-2</v>
      </c>
      <c r="S67" s="49" t="s">
        <v>77</v>
      </c>
      <c r="T67" s="46">
        <v>0.17151570547202077</v>
      </c>
      <c r="U67" t="str" cm="1">
        <f t="array" ref="U67">_xlfn.IFS(T67=Tabla58[[#This Row],[Accesibilidad]],"OK",S67=Tabla58[[#This Row],[Provincias]],"OK")</f>
        <v>OK</v>
      </c>
    </row>
    <row r="68" spans="5:21" x14ac:dyDescent="0.3">
      <c r="E68" t="str">
        <f>IF(Tabla58[[#This Row],[Provincias]]=G16,"OK")</f>
        <v>OK</v>
      </c>
      <c r="F68" s="32" t="s">
        <v>21</v>
      </c>
      <c r="G68" s="33" t="s">
        <v>21</v>
      </c>
      <c r="H68" s="33">
        <v>2015</v>
      </c>
      <c r="I68" s="27">
        <f t="shared" si="8"/>
        <v>0.23381344702478485</v>
      </c>
      <c r="J68" s="27">
        <f t="shared" si="4"/>
        <v>8318.3810048007708</v>
      </c>
      <c r="K68" s="27">
        <f t="shared" si="5"/>
        <v>693.19841706673094</v>
      </c>
      <c r="L68" s="27">
        <f>Tabla58[[#This Row],[Precio vivienda]]*0.8</f>
        <v>159623.20000000001</v>
      </c>
      <c r="M68" s="27">
        <f t="shared" si="7"/>
        <v>199529</v>
      </c>
      <c r="N68" s="27">
        <v>97</v>
      </c>
      <c r="O68" s="33">
        <v>2057</v>
      </c>
      <c r="P68" s="33">
        <v>35577</v>
      </c>
      <c r="Q68" s="30">
        <v>2.2124166666666664E-2</v>
      </c>
      <c r="S68" s="48" t="s">
        <v>21</v>
      </c>
      <c r="T68" s="45">
        <v>0.23381344702478485</v>
      </c>
      <c r="U68" t="str" cm="1">
        <f t="array" ref="U68">_xlfn.IFS(T68=Tabla58[[#This Row],[Accesibilidad]],"OK",S68=Tabla58[[#This Row],[Provincias]],"OK")</f>
        <v>OK</v>
      </c>
    </row>
    <row r="69" spans="5:21" x14ac:dyDescent="0.3">
      <c r="E69" t="str">
        <f>IF(Tabla58[[#This Row],[Provincias]]=G17,"OK")</f>
        <v>OK</v>
      </c>
      <c r="F69" s="32" t="s">
        <v>28</v>
      </c>
      <c r="G69" s="33" t="s">
        <v>68</v>
      </c>
      <c r="H69" s="33">
        <v>2015</v>
      </c>
      <c r="I69" s="27">
        <f t="shared" si="8"/>
        <v>0.15504751676857023</v>
      </c>
      <c r="J69" s="27">
        <f t="shared" si="4"/>
        <v>3584.5435401725749</v>
      </c>
      <c r="K69" s="27">
        <f t="shared" si="5"/>
        <v>298.71196168104791</v>
      </c>
      <c r="L69" s="27">
        <f>Tabla58[[#This Row],[Precio vivienda]]*0.8</f>
        <v>68784.576000000001</v>
      </c>
      <c r="M69" s="27">
        <f t="shared" si="7"/>
        <v>85980.72</v>
      </c>
      <c r="N69" s="27">
        <v>100.68</v>
      </c>
      <c r="O69" s="33">
        <v>854</v>
      </c>
      <c r="P69" s="33">
        <v>23119</v>
      </c>
      <c r="Q69" s="30">
        <v>2.2124166666666664E-2</v>
      </c>
      <c r="S69" s="49" t="s">
        <v>68</v>
      </c>
      <c r="T69" s="46">
        <v>0.15504751676857023</v>
      </c>
      <c r="U69" t="str" cm="1">
        <f t="array" ref="U69">_xlfn.IFS(T69=Tabla58[[#This Row],[Accesibilidad]],"OK",S69=Tabla58[[#This Row],[Provincias]],"OK")</f>
        <v>OK</v>
      </c>
    </row>
    <row r="70" spans="5:21" x14ac:dyDescent="0.3">
      <c r="E70" t="str">
        <f>IF(Tabla58[[#This Row],[Provincias]]=G18,"OK")</f>
        <v>OK</v>
      </c>
      <c r="F70" s="32" t="s">
        <v>41</v>
      </c>
      <c r="G70" s="33" t="s">
        <v>44</v>
      </c>
      <c r="H70" s="33">
        <v>2015</v>
      </c>
      <c r="I70" s="27">
        <f t="shared" si="8"/>
        <v>0.21761273273389095</v>
      </c>
      <c r="J70" s="27">
        <f t="shared" si="4"/>
        <v>4978.7617122186912</v>
      </c>
      <c r="K70" s="27">
        <f t="shared" si="5"/>
        <v>414.89680935155764</v>
      </c>
      <c r="L70" s="27">
        <f>Tabla58[[#This Row],[Precio vivienda]]*0.8</f>
        <v>95538.528000000006</v>
      </c>
      <c r="M70" s="27">
        <f t="shared" si="7"/>
        <v>119423.16</v>
      </c>
      <c r="N70" s="27">
        <v>100.44</v>
      </c>
      <c r="O70" s="33">
        <v>1189</v>
      </c>
      <c r="P70" s="33">
        <v>22879</v>
      </c>
      <c r="Q70" s="30">
        <v>2.2124166666666664E-2</v>
      </c>
      <c r="S70" s="48" t="s">
        <v>44</v>
      </c>
      <c r="T70" s="45">
        <v>0.21761273273389095</v>
      </c>
      <c r="U70" t="str" cm="1">
        <f t="array" ref="U70">_xlfn.IFS(T70=Tabla58[[#This Row],[Accesibilidad]],"OK",S70=Tabla58[[#This Row],[Provincias]],"OK")</f>
        <v>OK</v>
      </c>
    </row>
    <row r="71" spans="5:21" x14ac:dyDescent="0.3">
      <c r="E71" t="str">
        <f>IF(Tabla58[[#This Row],[Provincias]]=G19,"OK")</f>
        <v>OK</v>
      </c>
      <c r="F71" s="32" t="s">
        <v>24</v>
      </c>
      <c r="G71" s="33" t="s">
        <v>81</v>
      </c>
      <c r="H71" s="33">
        <v>2015</v>
      </c>
      <c r="I71" s="27">
        <f t="shared" si="8"/>
        <v>0.21329974939179999</v>
      </c>
      <c r="J71" s="27">
        <f t="shared" si="4"/>
        <v>5961.0880962526344</v>
      </c>
      <c r="K71" s="27">
        <f t="shared" si="5"/>
        <v>496.7573413543862</v>
      </c>
      <c r="L71" s="27">
        <f>Tabla58[[#This Row],[Precio vivienda]]*0.8</f>
        <v>114388.6</v>
      </c>
      <c r="M71" s="27">
        <f t="shared" si="7"/>
        <v>142985.75</v>
      </c>
      <c r="N71" s="27">
        <v>101.05</v>
      </c>
      <c r="O71" s="33">
        <v>1415</v>
      </c>
      <c r="P71" s="33">
        <v>27947</v>
      </c>
      <c r="Q71" s="30">
        <v>2.2124166666666664E-2</v>
      </c>
      <c r="S71" s="49" t="s">
        <v>81</v>
      </c>
      <c r="T71" s="46">
        <v>0.21329974939179999</v>
      </c>
      <c r="U71" t="str" cm="1">
        <f t="array" ref="U71">_xlfn.IFS(T71=Tabla58[[#This Row],[Accesibilidad]],"OK",S71=Tabla58[[#This Row],[Provincias]],"OK")</f>
        <v>OK</v>
      </c>
    </row>
    <row r="72" spans="5:21" x14ac:dyDescent="0.3">
      <c r="E72" t="str">
        <f>IF(Tabla58[[#This Row],[Provincias]]=G20,"OK")</f>
        <v>OK</v>
      </c>
      <c r="F72" s="32" t="s">
        <v>28</v>
      </c>
      <c r="G72" s="33" t="s">
        <v>69</v>
      </c>
      <c r="H72" s="33">
        <v>2015</v>
      </c>
      <c r="I72" s="27">
        <f t="shared" si="8"/>
        <v>0.14624744245237567</v>
      </c>
      <c r="J72" s="27">
        <f t="shared" si="4"/>
        <v>3278.1364225700008</v>
      </c>
      <c r="K72" s="27">
        <f t="shared" si="5"/>
        <v>273.17803521416675</v>
      </c>
      <c r="L72" s="27">
        <f>Tabla58[[#This Row],[Precio vivienda]]*0.8</f>
        <v>62904.864000000001</v>
      </c>
      <c r="M72" s="27">
        <f t="shared" si="7"/>
        <v>78631.08</v>
      </c>
      <c r="N72" s="27">
        <v>100.68</v>
      </c>
      <c r="O72" s="33">
        <v>781</v>
      </c>
      <c r="P72" s="33">
        <v>22415</v>
      </c>
      <c r="Q72" s="30">
        <v>2.2124166666666664E-2</v>
      </c>
      <c r="S72" s="48" t="s">
        <v>69</v>
      </c>
      <c r="T72" s="45">
        <v>0.14624744245237567</v>
      </c>
      <c r="U72" t="str" cm="1">
        <f t="array" ref="U72">_xlfn.IFS(T72=Tabla58[[#This Row],[Accesibilidad]],"OK",S72=Tabla58[[#This Row],[Provincias]],"OK")</f>
        <v>OK</v>
      </c>
    </row>
    <row r="73" spans="5:21" x14ac:dyDescent="0.3">
      <c r="E73" t="str">
        <f>IF(Tabla58[[#This Row],[Provincias]]=G21,"OK")</f>
        <v>OK</v>
      </c>
      <c r="F73" s="32" t="s">
        <v>31</v>
      </c>
      <c r="G73" s="33" t="s">
        <v>92</v>
      </c>
      <c r="H73" s="33">
        <v>2015</v>
      </c>
      <c r="I73" s="27" t="e">
        <f t="shared" si="8"/>
        <v>#DIV/0!</v>
      </c>
      <c r="J73" s="27">
        <f>K73*12</f>
        <v>12127.907591023129</v>
      </c>
      <c r="K73" s="27">
        <f t="shared" si="5"/>
        <v>1010.6589659185942</v>
      </c>
      <c r="L73" s="27">
        <f>Tabla58[[#This Row],[Precio vivienda]]*0.8</f>
        <v>232725.02399999998</v>
      </c>
      <c r="M73" s="27">
        <f>O73*N73</f>
        <v>290906.27999999997</v>
      </c>
      <c r="N73" s="27">
        <v>101.22</v>
      </c>
      <c r="O73" s="33">
        <v>2874</v>
      </c>
      <c r="P73" s="34"/>
      <c r="Q73" s="30">
        <v>2.2124166666666664E-2</v>
      </c>
      <c r="S73" s="49" t="s">
        <v>92</v>
      </c>
      <c r="T73" s="46">
        <v>0.35024241918270838</v>
      </c>
      <c r="U73" t="e" cm="1">
        <f t="array" ref="U73">_xlfn.IFS(T73=Tabla58[[#This Row],[Accesibilidad]],"OK",S73=Tabla58[[#This Row],[Provincias]],"OK")</f>
        <v>#DIV/0!</v>
      </c>
    </row>
    <row r="74" spans="5:21" x14ac:dyDescent="0.3">
      <c r="E74" t="str">
        <f>IF(Tabla58[[#This Row],[Provincias]]=G22,"OK")</f>
        <v>OK</v>
      </c>
      <c r="F74" s="32" t="s">
        <v>20</v>
      </c>
      <c r="G74" s="33" t="s">
        <v>73</v>
      </c>
      <c r="H74" s="33">
        <v>2015</v>
      </c>
      <c r="I74" s="27">
        <f t="shared" si="8"/>
        <v>0.22706007530477679</v>
      </c>
      <c r="J74" s="27">
        <f t="shared" si="4"/>
        <v>6701.4510625451821</v>
      </c>
      <c r="K74" s="27">
        <f t="shared" si="5"/>
        <v>558.45425521209847</v>
      </c>
      <c r="L74" s="27">
        <f>Tabla58[[#This Row],[Precio vivienda]]*0.8</f>
        <v>128595.58400000002</v>
      </c>
      <c r="M74" s="27">
        <f t="shared" si="7"/>
        <v>160744.48000000001</v>
      </c>
      <c r="N74" s="27">
        <v>92.17</v>
      </c>
      <c r="O74" s="33">
        <v>1744</v>
      </c>
      <c r="P74" s="33">
        <v>29514</v>
      </c>
      <c r="Q74" s="30">
        <v>2.2124166666666664E-2</v>
      </c>
      <c r="S74" s="48" t="s">
        <v>73</v>
      </c>
      <c r="T74" s="45">
        <v>0.22706007530477679</v>
      </c>
      <c r="U74" t="str" cm="1">
        <f t="array" ref="U74">_xlfn.IFS(T74=Tabla58[[#This Row],[Accesibilidad]],"OK",S74=Tabla58[[#This Row],[Provincias]],"OK")</f>
        <v>OK</v>
      </c>
    </row>
    <row r="75" spans="5:21" x14ac:dyDescent="0.3">
      <c r="E75" t="str">
        <f>IF(Tabla58[[#This Row],[Provincias]]=G23,"OK")</f>
        <v>OK</v>
      </c>
      <c r="F75" s="32" t="s">
        <v>41</v>
      </c>
      <c r="G75" s="33" t="s">
        <v>45</v>
      </c>
      <c r="H75" s="33">
        <v>2015</v>
      </c>
      <c r="I75" s="27">
        <f t="shared" si="8"/>
        <v>0.20884005012886972</v>
      </c>
      <c r="J75" s="27">
        <f t="shared" si="4"/>
        <v>4807.0802738663233</v>
      </c>
      <c r="K75" s="27">
        <f t="shared" si="5"/>
        <v>400.59002282219359</v>
      </c>
      <c r="L75" s="27">
        <f>Tabla58[[#This Row],[Precio vivienda]]*0.8</f>
        <v>92244.096000000005</v>
      </c>
      <c r="M75" s="27">
        <f t="shared" si="7"/>
        <v>115305.12</v>
      </c>
      <c r="N75" s="27">
        <v>100.44</v>
      </c>
      <c r="O75" s="33">
        <v>1148</v>
      </c>
      <c r="P75" s="33">
        <v>23018</v>
      </c>
      <c r="Q75" s="30">
        <v>2.2124166666666664E-2</v>
      </c>
      <c r="S75" s="49" t="s">
        <v>45</v>
      </c>
      <c r="T75" s="46">
        <v>0.20884005012886972</v>
      </c>
      <c r="U75" t="str" cm="1">
        <f t="array" ref="U75">_xlfn.IFS(T75=Tabla58[[#This Row],[Accesibilidad]],"OK",S75=Tabla58[[#This Row],[Provincias]],"OK")</f>
        <v>OK</v>
      </c>
    </row>
    <row r="76" spans="5:21" x14ac:dyDescent="0.3">
      <c r="E76" t="str">
        <f>IF(Tabla58[[#This Row],[Provincias]]=G24,"OK")</f>
        <v>OK</v>
      </c>
      <c r="F76" s="32" t="s">
        <v>28</v>
      </c>
      <c r="G76" s="33" t="s">
        <v>70</v>
      </c>
      <c r="H76" s="33">
        <v>2015</v>
      </c>
      <c r="I76" s="27">
        <f t="shared" si="8"/>
        <v>0.14591679285207099</v>
      </c>
      <c r="J76" s="27">
        <f t="shared" si="4"/>
        <v>4151.1868398485676</v>
      </c>
      <c r="K76" s="27">
        <f t="shared" si="5"/>
        <v>345.9322366540473</v>
      </c>
      <c r="L76" s="27">
        <f>Tabla58[[#This Row],[Precio vivienda]]*0.8</f>
        <v>79658.016000000003</v>
      </c>
      <c r="M76" s="27">
        <f t="shared" si="7"/>
        <v>99572.52</v>
      </c>
      <c r="N76" s="27">
        <v>100.68</v>
      </c>
      <c r="O76" s="33">
        <v>989</v>
      </c>
      <c r="P76" s="33">
        <v>28449</v>
      </c>
      <c r="Q76" s="30">
        <v>2.2124166666666664E-2</v>
      </c>
      <c r="S76" s="48" t="s">
        <v>70</v>
      </c>
      <c r="T76" s="45">
        <v>0.14591679285207099</v>
      </c>
      <c r="U76" t="str" cm="1">
        <f t="array" ref="U76">_xlfn.IFS(T76=Tabla58[[#This Row],[Accesibilidad]],"OK",S76=Tabla58[[#This Row],[Provincias]],"OK")</f>
        <v>OK</v>
      </c>
    </row>
    <row r="77" spans="5:21" x14ac:dyDescent="0.3">
      <c r="E77" t="str">
        <f>IF(Tabla58[[#This Row],[Provincias]]=G25,"OK")</f>
        <v>OK</v>
      </c>
      <c r="F77" s="32" t="s">
        <v>41</v>
      </c>
      <c r="G77" s="33" t="s">
        <v>46</v>
      </c>
      <c r="H77" s="33">
        <v>2015</v>
      </c>
      <c r="I77" s="27">
        <f t="shared" si="8"/>
        <v>0.2203479403504621</v>
      </c>
      <c r="J77" s="27">
        <f t="shared" si="4"/>
        <v>4978.7617122186912</v>
      </c>
      <c r="K77" s="27">
        <f t="shared" si="5"/>
        <v>414.89680935155764</v>
      </c>
      <c r="L77" s="27">
        <f>Tabla58[[#This Row],[Precio vivienda]]*0.8</f>
        <v>95538.528000000006</v>
      </c>
      <c r="M77" s="27">
        <f t="shared" si="7"/>
        <v>119423.16</v>
      </c>
      <c r="N77" s="27">
        <v>100.44</v>
      </c>
      <c r="O77" s="33">
        <v>1189</v>
      </c>
      <c r="P77" s="33">
        <v>22595</v>
      </c>
      <c r="Q77" s="30">
        <v>2.2124166666666664E-2</v>
      </c>
      <c r="S77" s="49" t="s">
        <v>46</v>
      </c>
      <c r="T77" s="46">
        <v>0.2203479403504621</v>
      </c>
      <c r="U77" t="str" cm="1">
        <f t="array" ref="U77">_xlfn.IFS(T77=Tabla58[[#This Row],[Accesibilidad]],"OK",S77=Tabla58[[#This Row],[Provincias]],"OK")</f>
        <v>OK</v>
      </c>
    </row>
    <row r="78" spans="5:21" x14ac:dyDescent="0.3">
      <c r="E78" t="str">
        <f>IF(Tabla58[[#This Row],[Provincias]]=G26,"OK")</f>
        <v>OK</v>
      </c>
      <c r="F78" s="32" t="s">
        <v>53</v>
      </c>
      <c r="G78" s="33" t="s">
        <v>50</v>
      </c>
      <c r="H78" s="33">
        <v>2015</v>
      </c>
      <c r="I78" s="27">
        <f t="shared" si="8"/>
        <v>0.18918656911650006</v>
      </c>
      <c r="J78" s="27">
        <f t="shared" si="4"/>
        <v>5364.7635404365919</v>
      </c>
      <c r="K78" s="27">
        <f t="shared" ref="K78:K105" si="9">PMT(Q78/12,25*12, -L78)</f>
        <v>447.06362836971596</v>
      </c>
      <c r="L78" s="27">
        <f>Tabla58[[#This Row],[Precio vivienda]]*0.8</f>
        <v>102945.59999999999</v>
      </c>
      <c r="M78" s="27">
        <f t="shared" si="7"/>
        <v>128681.99999999999</v>
      </c>
      <c r="N78" s="27">
        <v>95.32</v>
      </c>
      <c r="O78" s="33">
        <v>1350</v>
      </c>
      <c r="P78" s="33">
        <v>28357</v>
      </c>
      <c r="Q78" s="30">
        <v>2.2124166666666664E-2</v>
      </c>
      <c r="S78" s="48" t="s">
        <v>50</v>
      </c>
      <c r="T78" s="45">
        <v>0.18918656911650006</v>
      </c>
      <c r="U78" t="str" cm="1">
        <f t="array" ref="U78">_xlfn.IFS(T78=Tabla58[[#This Row],[Accesibilidad]],"OK",S78=Tabla58[[#This Row],[Provincias]],"OK")</f>
        <v>OK</v>
      </c>
    </row>
    <row r="79" spans="5:21" x14ac:dyDescent="0.3">
      <c r="E79" t="str">
        <f>IF(Tabla58[[#This Row],[Provincias]]=G27,"OK")</f>
        <v>OK</v>
      </c>
      <c r="F79" s="32" t="s">
        <v>27</v>
      </c>
      <c r="G79" s="33" t="s">
        <v>27</v>
      </c>
      <c r="H79" s="33">
        <v>2015</v>
      </c>
      <c r="I79" s="27">
        <f t="shared" si="8"/>
        <v>0.26503507968481138</v>
      </c>
      <c r="J79" s="27">
        <f t="shared" ref="J79:J105" si="10">K79*12</f>
        <v>8195.1496989340521</v>
      </c>
      <c r="K79" s="27">
        <f t="shared" si="9"/>
        <v>682.92914157783775</v>
      </c>
      <c r="L79" s="27">
        <f>Tabla58[[#This Row],[Precio vivienda]]*0.8</f>
        <v>157258.48800000001</v>
      </c>
      <c r="M79" s="27">
        <f t="shared" si="7"/>
        <v>196573.11000000002</v>
      </c>
      <c r="N79" s="27">
        <v>99.43</v>
      </c>
      <c r="O79" s="33">
        <v>1977</v>
      </c>
      <c r="P79" s="33">
        <v>30921</v>
      </c>
      <c r="Q79" s="30">
        <v>2.2124166666666664E-2</v>
      </c>
      <c r="S79" s="49" t="s">
        <v>27</v>
      </c>
      <c r="T79" s="46">
        <v>0.26503507968481138</v>
      </c>
      <c r="U79" t="str" cm="1">
        <f t="array" ref="U79">_xlfn.IFS(T79=Tabla58[[#This Row],[Accesibilidad]],"OK",S79=Tabla58[[#This Row],[Provincias]],"OK")</f>
        <v>OK</v>
      </c>
    </row>
    <row r="80" spans="5:21" x14ac:dyDescent="0.3">
      <c r="E80" t="str">
        <f>IF(Tabla58[[#This Row],[Provincias]]=G28,"OK")</f>
        <v>OK</v>
      </c>
      <c r="F80" s="32" t="s">
        <v>41</v>
      </c>
      <c r="G80" s="33" t="s">
        <v>47</v>
      </c>
      <c r="H80" s="33">
        <v>2015</v>
      </c>
      <c r="I80" s="27">
        <f t="shared" si="8"/>
        <v>0.17718751144388575</v>
      </c>
      <c r="J80" s="27">
        <f t="shared" si="10"/>
        <v>3860.7386868508265</v>
      </c>
      <c r="K80" s="27">
        <f t="shared" si="9"/>
        <v>321.72822390423556</v>
      </c>
      <c r="L80" s="27">
        <f>Tabla58[[#This Row],[Precio vivienda]]*0.8</f>
        <v>74084.543999999994</v>
      </c>
      <c r="M80" s="27">
        <f t="shared" si="7"/>
        <v>92605.68</v>
      </c>
      <c r="N80" s="27">
        <v>100.44</v>
      </c>
      <c r="O80" s="33">
        <v>922</v>
      </c>
      <c r="P80" s="33">
        <v>21789</v>
      </c>
      <c r="Q80" s="30">
        <v>2.2124166666666664E-2</v>
      </c>
      <c r="S80" s="48" t="s">
        <v>47</v>
      </c>
      <c r="T80" s="45">
        <v>0.17718751144388575</v>
      </c>
      <c r="U80" t="str" cm="1">
        <f t="array" ref="U80">_xlfn.IFS(T80=Tabla58[[#This Row],[Accesibilidad]],"OK",S80=Tabla58[[#This Row],[Provincias]],"OK")</f>
        <v>OK</v>
      </c>
    </row>
    <row r="81" spans="5:21" x14ac:dyDescent="0.3">
      <c r="E81" t="str">
        <f>IF(Tabla58[[#This Row],[Provincias]]=G29,"OK")</f>
        <v>OK</v>
      </c>
      <c r="F81" s="32" t="s">
        <v>25</v>
      </c>
      <c r="G81" s="33" t="s">
        <v>25</v>
      </c>
      <c r="H81" s="33">
        <v>2015</v>
      </c>
      <c r="I81" s="27">
        <f t="shared" si="8"/>
        <v>0.17223281884402536</v>
      </c>
      <c r="J81" s="27">
        <f t="shared" si="10"/>
        <v>4731.4077664642209</v>
      </c>
      <c r="K81" s="27">
        <f t="shared" si="9"/>
        <v>394.28398053868506</v>
      </c>
      <c r="L81" s="27">
        <f>Tabla58[[#This Row],[Precio vivienda]]*0.8</f>
        <v>90792</v>
      </c>
      <c r="M81" s="27">
        <f t="shared" si="7"/>
        <v>113490</v>
      </c>
      <c r="N81" s="27">
        <v>100.88</v>
      </c>
      <c r="O81" s="33">
        <v>1125</v>
      </c>
      <c r="P81" s="33">
        <v>27471</v>
      </c>
      <c r="Q81" s="30">
        <v>2.2124166666666664E-2</v>
      </c>
      <c r="S81" s="49" t="s">
        <v>25</v>
      </c>
      <c r="T81" s="46">
        <v>0.17223281884402536</v>
      </c>
      <c r="U81" t="str" cm="1">
        <f t="array" ref="U81">_xlfn.IFS(T81=Tabla58[[#This Row],[Accesibilidad]],"OK",S81=Tabla58[[#This Row],[Provincias]],"OK")</f>
        <v>OK</v>
      </c>
    </row>
    <row r="82" spans="5:21" x14ac:dyDescent="0.3">
      <c r="E82" t="str">
        <f>IF(Tabla58[[#This Row],[Provincias]]=G30,"OK")</f>
        <v>OK</v>
      </c>
      <c r="F82" s="32" t="s">
        <v>17</v>
      </c>
      <c r="G82" s="33" t="s">
        <v>55</v>
      </c>
      <c r="H82" s="33">
        <v>2015</v>
      </c>
      <c r="I82" s="27">
        <f t="shared" si="8"/>
        <v>0.19425415013859498</v>
      </c>
      <c r="J82" s="27">
        <f t="shared" si="10"/>
        <v>5151.6200616755386</v>
      </c>
      <c r="K82" s="27">
        <f t="shared" si="9"/>
        <v>429.30167180629491</v>
      </c>
      <c r="L82" s="27">
        <f>Tabla58[[#This Row],[Precio vivienda]]*0.8</f>
        <v>98855.544000000009</v>
      </c>
      <c r="M82" s="27">
        <f t="shared" si="7"/>
        <v>123569.43000000001</v>
      </c>
      <c r="N82" s="27">
        <v>92.01</v>
      </c>
      <c r="O82" s="33">
        <v>1343</v>
      </c>
      <c r="P82" s="33">
        <v>26520</v>
      </c>
      <c r="Q82" s="30">
        <v>2.2124166666666664E-2</v>
      </c>
      <c r="S82" s="48" t="s">
        <v>55</v>
      </c>
      <c r="T82" s="45">
        <v>0.19425415013859498</v>
      </c>
      <c r="U82" t="str" cm="1">
        <f t="array" ref="U82">_xlfn.IFS(T82=Tabla58[[#This Row],[Accesibilidad]],"OK",S82=Tabla58[[#This Row],[Provincias]],"OK")</f>
        <v>OK</v>
      </c>
    </row>
    <row r="83" spans="5:21" x14ac:dyDescent="0.3">
      <c r="E83" t="str">
        <f>IF(Tabla58[[#This Row],[Provincias]]=G31,"OK")</f>
        <v>OK</v>
      </c>
      <c r="F83" s="32" t="s">
        <v>19</v>
      </c>
      <c r="G83" s="33" t="s">
        <v>60</v>
      </c>
      <c r="H83" s="33">
        <v>2015</v>
      </c>
      <c r="I83" s="27">
        <f t="shared" si="8"/>
        <v>0.16216876973233904</v>
      </c>
      <c r="J83" s="27">
        <f t="shared" si="10"/>
        <v>4239.2538095730752</v>
      </c>
      <c r="K83" s="27">
        <f t="shared" si="9"/>
        <v>353.27115079775626</v>
      </c>
      <c r="L83" s="27">
        <f>Tabla58[[#This Row],[Precio vivienda]]*0.8</f>
        <v>81347.952000000005</v>
      </c>
      <c r="M83" s="27">
        <f t="shared" si="7"/>
        <v>101684.94</v>
      </c>
      <c r="N83" s="27">
        <v>100.38</v>
      </c>
      <c r="O83" s="33">
        <v>1013</v>
      </c>
      <c r="P83" s="33">
        <v>26141</v>
      </c>
      <c r="Q83" s="30">
        <v>2.2124166666666664E-2</v>
      </c>
      <c r="S83" s="49" t="s">
        <v>60</v>
      </c>
      <c r="T83" s="46">
        <v>0.16216876973233904</v>
      </c>
      <c r="U83" t="str" cm="1">
        <f t="array" ref="U83">_xlfn.IFS(T83=Tabla58[[#This Row],[Accesibilidad]],"OK",S83=Tabla58[[#This Row],[Provincias]],"OK")</f>
        <v>OK</v>
      </c>
    </row>
    <row r="84" spans="5:21" x14ac:dyDescent="0.3">
      <c r="E84" t="str">
        <f>IF(Tabla58[[#This Row],[Provincias]]=G32,"OK")</f>
        <v>OK</v>
      </c>
      <c r="F84" s="32" t="s">
        <v>20</v>
      </c>
      <c r="G84" s="33" t="s">
        <v>74</v>
      </c>
      <c r="H84" s="33">
        <v>2015</v>
      </c>
      <c r="I84" s="27">
        <f t="shared" si="8"/>
        <v>0.13257306650157186</v>
      </c>
      <c r="J84" s="27">
        <f t="shared" si="10"/>
        <v>3738.8256214773296</v>
      </c>
      <c r="K84" s="27">
        <f t="shared" si="9"/>
        <v>311.56880178977747</v>
      </c>
      <c r="L84" s="27">
        <f>Tabla58[[#This Row],[Precio vivienda]]*0.8</f>
        <v>71745.128000000012</v>
      </c>
      <c r="M84" s="27">
        <f t="shared" si="7"/>
        <v>89681.41</v>
      </c>
      <c r="N84" s="27">
        <v>92.17</v>
      </c>
      <c r="O84" s="33">
        <v>973</v>
      </c>
      <c r="P84" s="33">
        <v>28202</v>
      </c>
      <c r="Q84" s="30">
        <v>2.2124166666666664E-2</v>
      </c>
      <c r="S84" s="48" t="s">
        <v>74</v>
      </c>
      <c r="T84" s="45">
        <v>0.13257306650157186</v>
      </c>
      <c r="U84" t="str" cm="1">
        <f t="array" ref="U84">_xlfn.IFS(T84=Tabla58[[#This Row],[Accesibilidad]],"OK",S84=Tabla58[[#This Row],[Provincias]],"OK")</f>
        <v>OK</v>
      </c>
    </row>
    <row r="85" spans="5:21" x14ac:dyDescent="0.3">
      <c r="E85" t="str">
        <f>IF(Tabla58[[#This Row],[Provincias]]=G33,"OK")</f>
        <v>OK</v>
      </c>
      <c r="F85" s="32" t="s">
        <v>24</v>
      </c>
      <c r="G85" s="33" t="s">
        <v>82</v>
      </c>
      <c r="H85" s="33">
        <v>2015</v>
      </c>
      <c r="I85" s="27">
        <f t="shared" si="8"/>
        <v>0.186776962888756</v>
      </c>
      <c r="J85" s="27">
        <f t="shared" si="10"/>
        <v>4659.338116222907</v>
      </c>
      <c r="K85" s="27">
        <f t="shared" si="9"/>
        <v>388.27817635190894</v>
      </c>
      <c r="L85" s="27">
        <f>Tabla58[[#This Row],[Precio vivienda]]*0.8</f>
        <v>89409.040000000008</v>
      </c>
      <c r="M85" s="27">
        <f t="shared" si="7"/>
        <v>111761.3</v>
      </c>
      <c r="N85" s="27">
        <v>101.05</v>
      </c>
      <c r="O85" s="33">
        <v>1106</v>
      </c>
      <c r="P85" s="33">
        <v>24946</v>
      </c>
      <c r="Q85" s="30">
        <v>2.2124166666666664E-2</v>
      </c>
      <c r="S85" s="49" t="s">
        <v>82</v>
      </c>
      <c r="T85" s="46">
        <v>0.186776962888756</v>
      </c>
      <c r="U85" t="str" cm="1">
        <f t="array" ref="U85">_xlfn.IFS(T85=Tabla58[[#This Row],[Accesibilidad]],"OK",S85=Tabla58[[#This Row],[Provincias]],"OK")</f>
        <v>OK</v>
      </c>
    </row>
    <row r="86" spans="5:21" x14ac:dyDescent="0.3">
      <c r="E86" t="str">
        <f>IF(Tabla58[[#This Row],[Provincias]]=G34,"OK")</f>
        <v>OK</v>
      </c>
      <c r="F86" s="32" t="s">
        <v>85</v>
      </c>
      <c r="G86" s="33" t="s">
        <v>87</v>
      </c>
      <c r="H86" s="33">
        <v>2015</v>
      </c>
      <c r="I86" s="27">
        <f t="shared" si="8"/>
        <v>0.21961658181146193</v>
      </c>
      <c r="J86" s="27">
        <f t="shared" si="10"/>
        <v>8175.2272579316705</v>
      </c>
      <c r="K86" s="27">
        <f t="shared" si="9"/>
        <v>681.26893816097254</v>
      </c>
      <c r="L86" s="27">
        <f>Tabla58[[#This Row],[Precio vivienda]]*0.8</f>
        <v>156876.19200000001</v>
      </c>
      <c r="M86" s="27">
        <f t="shared" si="7"/>
        <v>196095.24</v>
      </c>
      <c r="N86" s="27">
        <v>91.08</v>
      </c>
      <c r="O86" s="33">
        <v>2153</v>
      </c>
      <c r="P86" s="33">
        <v>37225</v>
      </c>
      <c r="Q86" s="30">
        <v>2.2124166666666664E-2</v>
      </c>
      <c r="S86" s="48" t="s">
        <v>87</v>
      </c>
      <c r="T86" s="45">
        <v>0.21961658181146193</v>
      </c>
      <c r="U86" t="str" cm="1">
        <f t="array" ref="U86">_xlfn.IFS(T86=Tabla58[[#This Row],[Accesibilidad]],"OK",S86=Tabla58[[#This Row],[Provincias]],"OK")</f>
        <v>OK</v>
      </c>
    </row>
    <row r="87" spans="5:21" x14ac:dyDescent="0.3">
      <c r="E87" t="str">
        <f>IF(Tabla58[[#This Row],[Provincias]]=G35,"OK")</f>
        <v>OK</v>
      </c>
      <c r="F87" s="32" t="s">
        <v>41</v>
      </c>
      <c r="G87" s="33" t="s">
        <v>48</v>
      </c>
      <c r="H87" s="33">
        <v>2015</v>
      </c>
      <c r="I87" s="27">
        <f t="shared" si="8"/>
        <v>0.2990706889292748</v>
      </c>
      <c r="J87" s="27">
        <f t="shared" si="10"/>
        <v>6909.1310556441058</v>
      </c>
      <c r="K87" s="27">
        <f t="shared" si="9"/>
        <v>575.76092130367545</v>
      </c>
      <c r="L87" s="27">
        <f>Tabla58[[#This Row],[Precio vivienda]]*0.8</f>
        <v>132580.80000000002</v>
      </c>
      <c r="M87" s="27">
        <f t="shared" si="7"/>
        <v>165726</v>
      </c>
      <c r="N87" s="27">
        <v>100.44</v>
      </c>
      <c r="O87" s="33">
        <v>1650</v>
      </c>
      <c r="P87" s="33">
        <v>23102</v>
      </c>
      <c r="Q87" s="30">
        <v>2.2124166666666664E-2</v>
      </c>
      <c r="S87" s="49" t="s">
        <v>48</v>
      </c>
      <c r="T87" s="46">
        <v>0.2990706889292748</v>
      </c>
      <c r="U87" t="str" cm="1">
        <f t="array" ref="U87">_xlfn.IFS(T87=Tabla58[[#This Row],[Accesibilidad]],"OK",S87=Tabla58[[#This Row],[Provincias]],"OK")</f>
        <v>OK</v>
      </c>
    </row>
    <row r="88" spans="5:21" x14ac:dyDescent="0.3">
      <c r="E88" t="str">
        <f>IF(Tabla58[[#This Row],[Provincias]]=G36,"OK")</f>
        <v>OK</v>
      </c>
      <c r="F88" s="32" t="s">
        <v>26</v>
      </c>
      <c r="G88" s="33" t="s">
        <v>26</v>
      </c>
      <c r="H88" s="33">
        <v>2015</v>
      </c>
      <c r="I88" s="27">
        <f t="shared" si="8"/>
        <v>0.19911765564080455</v>
      </c>
      <c r="J88" s="27">
        <f t="shared" si="10"/>
        <v>7008.1450079337574</v>
      </c>
      <c r="K88" s="27">
        <f t="shared" si="9"/>
        <v>584.01208399447978</v>
      </c>
      <c r="L88" s="27">
        <f>Tabla58[[#This Row],[Precio vivienda]]*0.8</f>
        <v>134480.80000000002</v>
      </c>
      <c r="M88" s="27">
        <f t="shared" si="7"/>
        <v>168101</v>
      </c>
      <c r="N88" s="27">
        <v>97</v>
      </c>
      <c r="O88" s="33">
        <v>1733</v>
      </c>
      <c r="P88" s="33">
        <v>35196</v>
      </c>
      <c r="Q88" s="30">
        <v>2.2124166666666664E-2</v>
      </c>
      <c r="S88" s="48" t="s">
        <v>26</v>
      </c>
      <c r="T88" s="45">
        <v>0.19911765564080455</v>
      </c>
      <c r="U88" t="str" cm="1">
        <f t="array" ref="U88">_xlfn.IFS(T88=Tabla58[[#This Row],[Accesibilidad]],"OK",S88=Tabla58[[#This Row],[Provincias]],"OK")</f>
        <v>OK</v>
      </c>
    </row>
    <row r="89" spans="5:21" x14ac:dyDescent="0.3">
      <c r="E89" t="str">
        <f>IF(Tabla58[[#This Row],[Provincias]]=G37,"OK")</f>
        <v>OK</v>
      </c>
      <c r="F89" s="32" t="s">
        <v>86</v>
      </c>
      <c r="G89" s="33" t="s">
        <v>88</v>
      </c>
      <c r="H89" s="33">
        <v>2015</v>
      </c>
      <c r="I89" s="27">
        <f t="shared" si="8"/>
        <v>0.1669378291433963</v>
      </c>
      <c r="J89" s="27">
        <f t="shared" si="10"/>
        <v>4310.1678106533491</v>
      </c>
      <c r="K89" s="27">
        <f t="shared" si="9"/>
        <v>359.18065088777911</v>
      </c>
      <c r="L89" s="27">
        <f>Tabla58[[#This Row],[Precio vivienda]]*0.8</f>
        <v>82708.736000000004</v>
      </c>
      <c r="M89" s="27">
        <f t="shared" si="7"/>
        <v>103385.92</v>
      </c>
      <c r="N89" s="27">
        <v>102.16</v>
      </c>
      <c r="O89" s="33">
        <v>1012</v>
      </c>
      <c r="P89" s="33">
        <v>25819</v>
      </c>
      <c r="Q89" s="30">
        <v>2.2124166666666664E-2</v>
      </c>
      <c r="S89" s="49" t="s">
        <v>88</v>
      </c>
      <c r="T89" s="46">
        <v>0.1669378291433963</v>
      </c>
      <c r="U89" t="str" cm="1">
        <f t="array" ref="U89">_xlfn.IFS(T89=Tabla58[[#This Row],[Accesibilidad]],"OK",S89=Tabla58[[#This Row],[Provincias]],"OK")</f>
        <v>OK</v>
      </c>
    </row>
    <row r="90" spans="5:21" x14ac:dyDescent="0.3">
      <c r="E90" t="str">
        <f>IF(Tabla58[[#This Row],[Provincias]]=G38,"OK")</f>
        <v>OK</v>
      </c>
      <c r="F90" s="32" t="s">
        <v>30</v>
      </c>
      <c r="G90" s="33" t="s">
        <v>96</v>
      </c>
      <c r="H90" s="33">
        <v>2015</v>
      </c>
      <c r="I90" s="27" t="e">
        <f t="shared" si="8"/>
        <v>#VALUE!</v>
      </c>
      <c r="J90" s="27">
        <f>K90*12</f>
        <v>6383.2489860450123</v>
      </c>
      <c r="K90" s="27">
        <f t="shared" si="9"/>
        <v>531.93741550375103</v>
      </c>
      <c r="L90" s="27">
        <f>Tabla58[[#This Row],[Precio vivienda]]*0.8</f>
        <v>122489.53599999999</v>
      </c>
      <c r="M90" s="27">
        <f t="shared" si="7"/>
        <v>153111.91999999998</v>
      </c>
      <c r="N90" s="27">
        <v>110.63</v>
      </c>
      <c r="O90" s="33">
        <v>1384</v>
      </c>
      <c r="P90" s="33" t="s">
        <v>94</v>
      </c>
      <c r="Q90" s="30">
        <v>2.2124166666666664E-2</v>
      </c>
      <c r="S90" s="48" t="s">
        <v>96</v>
      </c>
      <c r="T90" s="45">
        <v>0</v>
      </c>
      <c r="U90" t="e" cm="1">
        <f t="array" ref="U90">_xlfn.IFS(T90=Tabla58[[#This Row],[Accesibilidad]],"OK",S90=Tabla58[[#This Row],[Provincias]],"OK")</f>
        <v>#VALUE!</v>
      </c>
    </row>
    <row r="91" spans="5:21" x14ac:dyDescent="0.3">
      <c r="E91" t="str">
        <f>IF(Tabla58[[#This Row],[Provincias]]=G39,"OK")</f>
        <v>OK</v>
      </c>
      <c r="F91" s="32" t="s">
        <v>24</v>
      </c>
      <c r="G91" s="33" t="s">
        <v>83</v>
      </c>
      <c r="H91" s="33">
        <v>2015</v>
      </c>
      <c r="I91" s="27">
        <f t="shared" si="8"/>
        <v>0.22297447898337039</v>
      </c>
      <c r="J91" s="27">
        <f t="shared" si="10"/>
        <v>5303.8939315774314</v>
      </c>
      <c r="K91" s="27">
        <f t="shared" si="9"/>
        <v>441.99116096478599</v>
      </c>
      <c r="L91" s="27">
        <f>Tabla58[[#This Row],[Precio vivienda]]*0.8</f>
        <v>101777.56</v>
      </c>
      <c r="M91" s="27">
        <f t="shared" si="7"/>
        <v>127221.95</v>
      </c>
      <c r="N91" s="27">
        <v>101.05</v>
      </c>
      <c r="O91" s="33">
        <v>1259</v>
      </c>
      <c r="P91" s="33">
        <v>23787</v>
      </c>
      <c r="Q91" s="30">
        <v>2.2124166666666664E-2</v>
      </c>
      <c r="S91" s="49" t="s">
        <v>83</v>
      </c>
      <c r="T91" s="46">
        <v>0.22297447898337039</v>
      </c>
      <c r="U91" t="str" cm="1">
        <f t="array" ref="U91">_xlfn.IFS(T91=Tabla58[[#This Row],[Accesibilidad]],"OK",S91=Tabla58[[#This Row],[Provincias]],"OK")</f>
        <v>OK</v>
      </c>
    </row>
    <row r="92" spans="5:21" x14ac:dyDescent="0.3">
      <c r="E92" t="str">
        <f>IF(Tabla58[[#This Row],[Provincias]]=G40,"OK")</f>
        <v>OK</v>
      </c>
      <c r="F92" s="32" t="s">
        <v>19</v>
      </c>
      <c r="G92" s="33" t="s">
        <v>61</v>
      </c>
      <c r="H92" s="33">
        <v>2015</v>
      </c>
      <c r="I92" s="27">
        <f t="shared" si="8"/>
        <v>0.18506295018195915</v>
      </c>
      <c r="J92" s="27">
        <f t="shared" si="10"/>
        <v>4975.7875415423359</v>
      </c>
      <c r="K92" s="27">
        <f t="shared" si="9"/>
        <v>414.64896179519468</v>
      </c>
      <c r="L92" s="27">
        <f>Tabla58[[#This Row],[Precio vivienda]]*0.8</f>
        <v>95481.456000000006</v>
      </c>
      <c r="M92" s="27">
        <f t="shared" si="7"/>
        <v>119351.81999999999</v>
      </c>
      <c r="N92" s="27">
        <v>100.38</v>
      </c>
      <c r="O92" s="33">
        <v>1189</v>
      </c>
      <c r="P92" s="33">
        <v>26887</v>
      </c>
      <c r="Q92" s="30">
        <v>2.2124166666666664E-2</v>
      </c>
      <c r="S92" s="48" t="s">
        <v>61</v>
      </c>
      <c r="T92" s="45">
        <v>0.18506295018195915</v>
      </c>
      <c r="U92" t="str" cm="1">
        <f t="array" ref="U92">_xlfn.IFS(T92=Tabla58[[#This Row],[Accesibilidad]],"OK",S92=Tabla58[[#This Row],[Provincias]],"OK")</f>
        <v>OK</v>
      </c>
    </row>
    <row r="93" spans="5:21" x14ac:dyDescent="0.3">
      <c r="E93" t="str">
        <f>IF(Tabla58[[#This Row],[Provincias]]=G41,"OK")</f>
        <v>OK</v>
      </c>
      <c r="F93" s="32" t="s">
        <v>24</v>
      </c>
      <c r="G93" s="33" t="s">
        <v>84</v>
      </c>
      <c r="H93" s="33">
        <v>2015</v>
      </c>
      <c r="I93" s="27">
        <f t="shared" si="8"/>
        <v>0.23605504181939335</v>
      </c>
      <c r="J93" s="27">
        <f t="shared" si="10"/>
        <v>6344.4513589798353</v>
      </c>
      <c r="K93" s="27">
        <f t="shared" si="9"/>
        <v>528.70427991498627</v>
      </c>
      <c r="L93" s="27">
        <f>Tabla58[[#This Row],[Precio vivienda]]*0.8</f>
        <v>121745.04</v>
      </c>
      <c r="M93" s="27">
        <f t="shared" si="7"/>
        <v>152181.29999999999</v>
      </c>
      <c r="N93" s="27">
        <v>101.05</v>
      </c>
      <c r="O93" s="33">
        <v>1506</v>
      </c>
      <c r="P93" s="33">
        <v>26877</v>
      </c>
      <c r="Q93" s="30">
        <v>2.2124166666666664E-2</v>
      </c>
      <c r="S93" s="49" t="s">
        <v>84</v>
      </c>
      <c r="T93" s="46">
        <v>0.23605504181939335</v>
      </c>
      <c r="U93" t="str" cm="1">
        <f t="array" ref="U93">_xlfn.IFS(T93=Tabla58[[#This Row],[Accesibilidad]],"OK",S93=Tabla58[[#This Row],[Provincias]],"OK")</f>
        <v>OK</v>
      </c>
    </row>
    <row r="94" spans="5:21" x14ac:dyDescent="0.3">
      <c r="E94" t="str">
        <f>IF(Tabla58[[#This Row],[Provincias]]=G42,"OK")</f>
        <v>OK</v>
      </c>
      <c r="F94" s="32" t="s">
        <v>19</v>
      </c>
      <c r="G94" s="33" t="s">
        <v>62</v>
      </c>
      <c r="H94" s="33">
        <v>2015</v>
      </c>
      <c r="I94" s="27">
        <f t="shared" si="8"/>
        <v>0.22747028913737483</v>
      </c>
      <c r="J94" s="27">
        <f t="shared" si="10"/>
        <v>5687.2121690126451</v>
      </c>
      <c r="K94" s="27">
        <f t="shared" si="9"/>
        <v>473.9343474177204</v>
      </c>
      <c r="L94" s="27">
        <f>Tabla58[[#This Row],[Precio vivienda]]*0.8</f>
        <v>109133.136</v>
      </c>
      <c r="M94" s="27">
        <f t="shared" si="7"/>
        <v>136416.41999999998</v>
      </c>
      <c r="N94" s="27">
        <v>100.38</v>
      </c>
      <c r="O94" s="33">
        <v>1359</v>
      </c>
      <c r="P94" s="33">
        <v>25002</v>
      </c>
      <c r="Q94" s="30">
        <v>2.2124166666666664E-2</v>
      </c>
      <c r="S94" s="48" t="s">
        <v>62</v>
      </c>
      <c r="T94" s="45">
        <v>0.22747028913737483</v>
      </c>
      <c r="U94" t="str" cm="1">
        <f t="array" ref="U94">_xlfn.IFS(T94=Tabla58[[#This Row],[Accesibilidad]],"OK",S94=Tabla58[[#This Row],[Provincias]],"OK")</f>
        <v>OK</v>
      </c>
    </row>
    <row r="95" spans="5:21" x14ac:dyDescent="0.3">
      <c r="E95" t="str">
        <f>IF(Tabla58[[#This Row],[Provincias]]=G43,"OK")</f>
        <v>OK</v>
      </c>
      <c r="F95" s="32" t="s">
        <v>17</v>
      </c>
      <c r="G95" s="33" t="s">
        <v>56</v>
      </c>
      <c r="H95" s="33">
        <v>2015</v>
      </c>
      <c r="I95" s="27">
        <f t="shared" si="8"/>
        <v>0.19584233497948167</v>
      </c>
      <c r="J95" s="27">
        <f t="shared" si="10"/>
        <v>4844.7476827224173</v>
      </c>
      <c r="K95" s="27">
        <f t="shared" si="9"/>
        <v>403.72897356020144</v>
      </c>
      <c r="L95" s="27">
        <f>Tabla58[[#This Row],[Precio vivienda]]*0.8</f>
        <v>92966.90400000001</v>
      </c>
      <c r="M95" s="27">
        <f t="shared" si="7"/>
        <v>116208.63</v>
      </c>
      <c r="N95" s="27">
        <v>92.01</v>
      </c>
      <c r="O95" s="33">
        <v>1263</v>
      </c>
      <c r="P95" s="33">
        <v>24738</v>
      </c>
      <c r="Q95" s="30">
        <v>2.2124166666666664E-2</v>
      </c>
      <c r="S95" s="49" t="s">
        <v>56</v>
      </c>
      <c r="T95" s="46">
        <v>0.19584233497948167</v>
      </c>
      <c r="U95" t="str" cm="1">
        <f t="array" ref="U95">_xlfn.IFS(T95=Tabla58[[#This Row],[Accesibilidad]],"OK",S95=Tabla58[[#This Row],[Provincias]],"OK")</f>
        <v>OK</v>
      </c>
    </row>
    <row r="96" spans="5:21" x14ac:dyDescent="0.3">
      <c r="E96" t="str">
        <f>IF(Tabla58[[#This Row],[Provincias]]=G44,"OK")</f>
        <v>OK</v>
      </c>
      <c r="F96" s="32" t="s">
        <v>19</v>
      </c>
      <c r="G96" s="33" t="s">
        <v>63</v>
      </c>
      <c r="H96" s="33">
        <v>2015</v>
      </c>
      <c r="I96" s="27">
        <f t="shared" si="8"/>
        <v>0.17419830713907863</v>
      </c>
      <c r="J96" s="27">
        <f t="shared" si="10"/>
        <v>4632.6297800566572</v>
      </c>
      <c r="K96" s="27">
        <f t="shared" si="9"/>
        <v>386.05248167138808</v>
      </c>
      <c r="L96" s="27">
        <f>Tabla58[[#This Row],[Precio vivienda]]*0.8</f>
        <v>88896.527999999991</v>
      </c>
      <c r="M96" s="27">
        <f t="shared" si="7"/>
        <v>111120.65999999999</v>
      </c>
      <c r="N96" s="27">
        <v>100.38</v>
      </c>
      <c r="O96" s="33">
        <v>1107</v>
      </c>
      <c r="P96" s="33">
        <v>26594</v>
      </c>
      <c r="Q96" s="30">
        <v>2.2124166666666664E-2</v>
      </c>
      <c r="S96" s="48" t="s">
        <v>63</v>
      </c>
      <c r="T96" s="45">
        <v>0.17419830713907863</v>
      </c>
      <c r="U96" t="str" cm="1">
        <f t="array" ref="U96">_xlfn.IFS(T96=Tabla58[[#This Row],[Accesibilidad]],"OK",S96=Tabla58[[#This Row],[Provincias]],"OK")</f>
        <v>OK</v>
      </c>
    </row>
    <row r="97" spans="5:21" x14ac:dyDescent="0.3">
      <c r="E97" t="str">
        <f>IF(Tabla58[[#This Row],[Provincias]]=G45,"OK")</f>
        <v>OK</v>
      </c>
      <c r="F97" s="32" t="s">
        <v>41</v>
      </c>
      <c r="G97" s="33" t="s">
        <v>49</v>
      </c>
      <c r="H97" s="33">
        <v>2015</v>
      </c>
      <c r="I97" s="27">
        <f t="shared" si="8"/>
        <v>0.23006329422114416</v>
      </c>
      <c r="J97" s="27">
        <f t="shared" si="10"/>
        <v>5774.3586216564972</v>
      </c>
      <c r="K97" s="27">
        <f t="shared" si="9"/>
        <v>481.19655180470812</v>
      </c>
      <c r="L97" s="27">
        <f>Tabla58[[#This Row],[Precio vivienda]]*0.8</f>
        <v>110805.40800000001</v>
      </c>
      <c r="M97" s="27">
        <f t="shared" si="7"/>
        <v>138506.76</v>
      </c>
      <c r="N97" s="27">
        <v>100.44</v>
      </c>
      <c r="O97" s="33">
        <v>1379</v>
      </c>
      <c r="P97" s="33">
        <v>25099</v>
      </c>
      <c r="Q97" s="30">
        <v>2.2124166666666664E-2</v>
      </c>
      <c r="S97" s="49" t="s">
        <v>49</v>
      </c>
      <c r="T97" s="46">
        <v>0.23006329422114416</v>
      </c>
      <c r="U97" t="str" cm="1">
        <f t="array" ref="U97">_xlfn.IFS(T97=Tabla58[[#This Row],[Accesibilidad]],"OK",S97=Tabla58[[#This Row],[Provincias]],"OK")</f>
        <v>OK</v>
      </c>
    </row>
    <row r="98" spans="5:21" x14ac:dyDescent="0.3">
      <c r="E98" t="str">
        <f>IF(Tabla58[[#This Row],[Provincias]]=G46,"OK")</f>
        <v>OK</v>
      </c>
      <c r="F98" s="32" t="s">
        <v>19</v>
      </c>
      <c r="G98" s="33" t="s">
        <v>64</v>
      </c>
      <c r="H98" s="33">
        <v>2015</v>
      </c>
      <c r="I98" s="27">
        <f t="shared" si="8"/>
        <v>0.16103090576879181</v>
      </c>
      <c r="J98" s="27">
        <f t="shared" si="10"/>
        <v>4486.1600038127708</v>
      </c>
      <c r="K98" s="27">
        <f t="shared" si="9"/>
        <v>373.84666698439759</v>
      </c>
      <c r="L98" s="27">
        <f>Tabla58[[#This Row],[Precio vivienda]]*0.8</f>
        <v>86085.888000000006</v>
      </c>
      <c r="M98" s="27">
        <f t="shared" si="7"/>
        <v>107607.36</v>
      </c>
      <c r="N98" s="27">
        <v>100.38</v>
      </c>
      <c r="O98" s="33">
        <v>1072</v>
      </c>
      <c r="P98" s="33">
        <v>27859</v>
      </c>
      <c r="Q98" s="30">
        <v>2.2124166666666664E-2</v>
      </c>
      <c r="S98" s="48" t="s">
        <v>64</v>
      </c>
      <c r="T98" s="45">
        <v>0.16103090576879181</v>
      </c>
      <c r="U98" t="str" cm="1">
        <f t="array" ref="U98">_xlfn.IFS(T98=Tabla58[[#This Row],[Accesibilidad]],"OK",S98=Tabla58[[#This Row],[Provincias]],"OK")</f>
        <v>OK</v>
      </c>
    </row>
    <row r="99" spans="5:21" x14ac:dyDescent="0.3">
      <c r="E99" t="str">
        <f>IF(Tabla58[[#This Row],[Provincias]]=G47,"OK")</f>
        <v>OK</v>
      </c>
      <c r="F99" s="32" t="s">
        <v>20</v>
      </c>
      <c r="G99" s="33" t="s">
        <v>75</v>
      </c>
      <c r="H99" s="33">
        <v>2015</v>
      </c>
      <c r="I99" s="27">
        <f t="shared" si="8"/>
        <v>0.16926198314787222</v>
      </c>
      <c r="J99" s="27">
        <f t="shared" si="10"/>
        <v>4757.1080363709489</v>
      </c>
      <c r="K99" s="27">
        <f t="shared" si="9"/>
        <v>396.42566969757905</v>
      </c>
      <c r="L99" s="27">
        <f>Tabla58[[#This Row],[Precio vivienda]]*0.8</f>
        <v>91285.168000000005</v>
      </c>
      <c r="M99" s="27">
        <f t="shared" si="7"/>
        <v>114106.46</v>
      </c>
      <c r="N99" s="27">
        <v>92.17</v>
      </c>
      <c r="O99" s="33">
        <v>1238</v>
      </c>
      <c r="P99" s="33">
        <v>28105</v>
      </c>
      <c r="Q99" s="30">
        <v>2.2124166666666664E-2</v>
      </c>
      <c r="S99" s="49" t="s">
        <v>75</v>
      </c>
      <c r="T99" s="46">
        <v>0.16926198314787222</v>
      </c>
      <c r="U99" t="str" cm="1">
        <f t="array" ref="U99">_xlfn.IFS(T99=Tabla58[[#This Row],[Accesibilidad]],"OK",S99=Tabla58[[#This Row],[Provincias]],"OK")</f>
        <v>OK</v>
      </c>
    </row>
    <row r="100" spans="5:21" x14ac:dyDescent="0.3">
      <c r="E100" t="str">
        <f>IF(Tabla58[[#This Row],[Provincias]]=G48,"OK")</f>
        <v>OK</v>
      </c>
      <c r="F100" s="32" t="s">
        <v>53</v>
      </c>
      <c r="G100" s="33" t="s">
        <v>51</v>
      </c>
      <c r="H100" s="33">
        <v>2015</v>
      </c>
      <c r="I100" s="27">
        <f t="shared" si="8"/>
        <v>0.13130172547918134</v>
      </c>
      <c r="J100" s="27">
        <f t="shared" si="10"/>
        <v>3548.6917345258344</v>
      </c>
      <c r="K100" s="27">
        <f t="shared" si="9"/>
        <v>295.72431121048618</v>
      </c>
      <c r="L100" s="27">
        <f>Tabla58[[#This Row],[Precio vivienda]]*0.8</f>
        <v>68096.607999999993</v>
      </c>
      <c r="M100" s="27">
        <f t="shared" si="7"/>
        <v>85120.76</v>
      </c>
      <c r="N100" s="27">
        <v>95.32</v>
      </c>
      <c r="O100" s="33">
        <v>893</v>
      </c>
      <c r="P100" s="33">
        <v>27027</v>
      </c>
      <c r="Q100" s="30">
        <v>2.2124166666666664E-2</v>
      </c>
      <c r="S100" s="48" t="s">
        <v>51</v>
      </c>
      <c r="T100" s="45">
        <v>0.13130172547918134</v>
      </c>
      <c r="U100" t="str" cm="1">
        <f t="array" ref="U100">_xlfn.IFS(T100=Tabla58[[#This Row],[Accesibilidad]],"OK",S100=Tabla58[[#This Row],[Provincias]],"OK")</f>
        <v>OK</v>
      </c>
    </row>
    <row r="101" spans="5:21" x14ac:dyDescent="0.3">
      <c r="E101" t="str">
        <f>IF(Tabla58[[#This Row],[Provincias]]=G49,"OK")</f>
        <v>OK</v>
      </c>
      <c r="F101" s="32" t="s">
        <v>28</v>
      </c>
      <c r="G101" s="33" t="s">
        <v>71</v>
      </c>
      <c r="H101" s="33">
        <v>2015</v>
      </c>
      <c r="I101" s="27">
        <f t="shared" si="8"/>
        <v>0.13881109149017085</v>
      </c>
      <c r="J101" s="27">
        <f t="shared" si="10"/>
        <v>3299.1232114468903</v>
      </c>
      <c r="K101" s="27">
        <f t="shared" si="9"/>
        <v>274.92693428724084</v>
      </c>
      <c r="L101" s="27">
        <f>Tabla58[[#This Row],[Precio vivienda]]*0.8</f>
        <v>63307.58400000001</v>
      </c>
      <c r="M101" s="27">
        <f t="shared" si="7"/>
        <v>79134.48000000001</v>
      </c>
      <c r="N101" s="27">
        <v>100.68</v>
      </c>
      <c r="O101" s="33">
        <v>786</v>
      </c>
      <c r="P101" s="33">
        <v>23767</v>
      </c>
      <c r="Q101" s="30">
        <v>2.2124166666666664E-2</v>
      </c>
      <c r="S101" s="49" t="s">
        <v>71</v>
      </c>
      <c r="T101" s="46">
        <v>0.13881109149017085</v>
      </c>
      <c r="U101" t="str" cm="1">
        <f t="array" ref="U101">_xlfn.IFS(T101=Tabla58[[#This Row],[Accesibilidad]],"OK",S101=Tabla58[[#This Row],[Provincias]],"OK")</f>
        <v>OK</v>
      </c>
    </row>
    <row r="102" spans="5:21" x14ac:dyDescent="0.3">
      <c r="E102" t="str">
        <f>IF(Tabla58[[#This Row],[Provincias]]=G50,"OK")</f>
        <v>OK</v>
      </c>
      <c r="F102" s="32" t="s">
        <v>22</v>
      </c>
      <c r="G102" s="33" t="s">
        <v>78</v>
      </c>
      <c r="H102" s="33">
        <v>2015</v>
      </c>
      <c r="I102" s="27">
        <f t="shared" si="8"/>
        <v>0.17053215555121251</v>
      </c>
      <c r="J102" s="27">
        <f t="shared" si="10"/>
        <v>4545.5346062175695</v>
      </c>
      <c r="K102" s="27">
        <f t="shared" si="9"/>
        <v>378.79455051813079</v>
      </c>
      <c r="L102" s="27">
        <f>Tabla58[[#This Row],[Precio vivienda]]*0.8</f>
        <v>87225.239999999991</v>
      </c>
      <c r="M102" s="27">
        <f t="shared" si="7"/>
        <v>109031.54999999999</v>
      </c>
      <c r="N102" s="27">
        <v>98.85</v>
      </c>
      <c r="O102" s="33">
        <v>1103</v>
      </c>
      <c r="P102" s="33">
        <v>26655</v>
      </c>
      <c r="Q102" s="30">
        <v>2.2124166666666664E-2</v>
      </c>
      <c r="S102" s="48" t="s">
        <v>78</v>
      </c>
      <c r="T102" s="45">
        <v>0.17053215555121251</v>
      </c>
      <c r="U102" t="str" cm="1">
        <f t="array" ref="U102">_xlfn.IFS(T102=Tabla58[[#This Row],[Accesibilidad]],"OK",S102=Tabla58[[#This Row],[Provincias]],"OK")</f>
        <v>OK</v>
      </c>
    </row>
    <row r="103" spans="5:21" x14ac:dyDescent="0.3">
      <c r="E103" t="str">
        <f>IF(Tabla58[[#This Row],[Provincias]]=G51,"OK")</f>
        <v>OK</v>
      </c>
      <c r="F103" s="32" t="s">
        <v>19</v>
      </c>
      <c r="G103" s="33" t="s">
        <v>65</v>
      </c>
      <c r="H103" s="33">
        <v>2015</v>
      </c>
      <c r="I103" s="27">
        <f t="shared" si="8"/>
        <v>0.17739168028430216</v>
      </c>
      <c r="J103" s="27">
        <f t="shared" si="10"/>
        <v>5126.4421685360485</v>
      </c>
      <c r="K103" s="27">
        <f t="shared" si="9"/>
        <v>427.20351404467073</v>
      </c>
      <c r="L103" s="27">
        <f>Tabla58[[#This Row],[Precio vivienda]]*0.8</f>
        <v>98372.400000000009</v>
      </c>
      <c r="M103" s="27">
        <f t="shared" si="7"/>
        <v>122965.5</v>
      </c>
      <c r="N103" s="27">
        <v>100.38</v>
      </c>
      <c r="O103" s="33">
        <v>1225</v>
      </c>
      <c r="P103" s="33">
        <v>28899</v>
      </c>
      <c r="Q103" s="30">
        <v>2.2124166666666664E-2</v>
      </c>
      <c r="S103" s="49" t="s">
        <v>65</v>
      </c>
      <c r="T103" s="46">
        <v>0.17739168028430216</v>
      </c>
      <c r="U103" t="str" cm="1">
        <f t="array" ref="U103">_xlfn.IFS(T103=Tabla58[[#This Row],[Accesibilidad]],"OK",S103=Tabla58[[#This Row],[Provincias]],"OK")</f>
        <v>OK</v>
      </c>
    </row>
    <row r="104" spans="5:21" x14ac:dyDescent="0.3">
      <c r="E104" t="str">
        <f>IF(Tabla58[[#This Row],[Provincias]]=G52,"OK")</f>
        <v>OK</v>
      </c>
      <c r="F104" s="32" t="s">
        <v>19</v>
      </c>
      <c r="G104" s="33" t="s">
        <v>66</v>
      </c>
      <c r="H104" s="33">
        <v>2015</v>
      </c>
      <c r="I104" s="27">
        <f t="shared" si="8"/>
        <v>0.19941929093767094</v>
      </c>
      <c r="J104" s="27">
        <f t="shared" si="10"/>
        <v>4519.6388098113739</v>
      </c>
      <c r="K104" s="27">
        <f t="shared" si="9"/>
        <v>376.63656748428116</v>
      </c>
      <c r="L104" s="27">
        <f>Tabla58[[#This Row],[Precio vivienda]]*0.8</f>
        <v>86728.320000000007</v>
      </c>
      <c r="M104" s="27">
        <f t="shared" si="7"/>
        <v>108410.4</v>
      </c>
      <c r="N104" s="27">
        <v>100.38</v>
      </c>
      <c r="O104" s="33">
        <v>1080</v>
      </c>
      <c r="P104" s="33">
        <v>22664</v>
      </c>
      <c r="Q104" s="30">
        <v>2.2124166666666664E-2</v>
      </c>
      <c r="S104" s="48" t="s">
        <v>66</v>
      </c>
      <c r="T104" s="45">
        <v>0.19941929093767094</v>
      </c>
      <c r="U104" t="str" cm="1">
        <f t="array" ref="U104">_xlfn.IFS(T104=Tabla58[[#This Row],[Accesibilidad]],"OK",S104=Tabla58[[#This Row],[Provincias]],"OK")</f>
        <v>OK</v>
      </c>
    </row>
    <row r="105" spans="5:21" x14ac:dyDescent="0.3">
      <c r="E105" t="str">
        <f>IF(Tabla58[[#This Row],[Provincias]]=G53,"OK")</f>
        <v>OK</v>
      </c>
      <c r="F105" s="35" t="s">
        <v>53</v>
      </c>
      <c r="G105" s="36" t="s">
        <v>52</v>
      </c>
      <c r="H105" s="36">
        <v>2015</v>
      </c>
      <c r="I105" s="27">
        <f t="shared" si="8"/>
        <v>0.16962166120949571</v>
      </c>
      <c r="J105" s="37">
        <f t="shared" si="10"/>
        <v>5106.4601107118679</v>
      </c>
      <c r="K105" s="37">
        <f t="shared" si="9"/>
        <v>425.5383425593223</v>
      </c>
      <c r="L105" s="37">
        <f>Tabla58[[#This Row],[Precio vivienda]]*0.8</f>
        <v>97988.96</v>
      </c>
      <c r="M105" s="37">
        <f t="shared" si="7"/>
        <v>122486.2</v>
      </c>
      <c r="N105" s="37">
        <v>95.32</v>
      </c>
      <c r="O105" s="36">
        <v>1285</v>
      </c>
      <c r="P105" s="36">
        <v>30105</v>
      </c>
      <c r="Q105" s="40">
        <v>2.2124166666666664E-2</v>
      </c>
      <c r="S105" s="49" t="s">
        <v>52</v>
      </c>
      <c r="T105" s="46">
        <v>0.16962166120949571</v>
      </c>
      <c r="U105" t="str" cm="1">
        <f t="array" ref="U105">_xlfn.IFS(T105=Tabla58[[#This Row],[Accesibilidad]],"OK",S105=Tabla58[[#This Row],[Provincias]],"OK")</f>
        <v>OK</v>
      </c>
    </row>
    <row r="106" spans="5:21" x14ac:dyDescent="0.3">
      <c r="F106" s="32" t="s">
        <v>28</v>
      </c>
      <c r="G106" s="33" t="s">
        <v>67</v>
      </c>
      <c r="H106" s="33">
        <v>2018</v>
      </c>
      <c r="I106" s="27">
        <f t="shared" si="8"/>
        <v>0.16590703272276888</v>
      </c>
      <c r="J106" s="27">
        <f t="shared" ref="J106:J137" si="11">K106*12</f>
        <v>4432.8700073196615</v>
      </c>
      <c r="K106" s="27">
        <f t="shared" ref="K106:K137" si="12">PMT(Q106/12,25*12, -L106)</f>
        <v>369.40583394330508</v>
      </c>
      <c r="L106" s="27">
        <f>Tabla58[[#This Row],[Precio vivienda]]*0.8</f>
        <v>87954.04800000001</v>
      </c>
      <c r="M106" s="27">
        <f t="shared" ref="M106:M137" si="13">O106*N106</f>
        <v>109942.56000000001</v>
      </c>
      <c r="N106" s="27">
        <v>100.68</v>
      </c>
      <c r="O106" s="33">
        <v>1092</v>
      </c>
      <c r="P106" s="33">
        <v>26719</v>
      </c>
      <c r="Q106" s="41">
        <v>1.9205833299999999E-2</v>
      </c>
      <c r="S106" s="48" t="s">
        <v>67</v>
      </c>
      <c r="T106" s="45">
        <v>0.42825524174665841</v>
      </c>
      <c r="U106" t="str" cm="1">
        <f t="array" ref="U106">_xlfn.IFS(T106=Tabla58[[#This Row],[Accesibilidad]],"OK",S106=Tabla58[[#This Row],[Provincias]],"OK")</f>
        <v>OK</v>
      </c>
    </row>
    <row r="107" spans="5:21" x14ac:dyDescent="0.3">
      <c r="F107" s="32" t="s">
        <v>22</v>
      </c>
      <c r="G107" s="33" t="s">
        <v>76</v>
      </c>
      <c r="H107" s="33">
        <v>2018</v>
      </c>
      <c r="I107" s="27">
        <f t="shared" si="8"/>
        <v>0.24014144959197922</v>
      </c>
      <c r="J107" s="27">
        <f t="shared" si="11"/>
        <v>6042.1990131837892</v>
      </c>
      <c r="K107" s="27">
        <f t="shared" si="12"/>
        <v>503.51658443198244</v>
      </c>
      <c r="L107" s="27">
        <f>Tabla58[[#This Row],[Precio vivienda]]*0.8</f>
        <v>119885.28000000001</v>
      </c>
      <c r="M107" s="27">
        <f t="shared" si="13"/>
        <v>149856.6</v>
      </c>
      <c r="N107" s="27">
        <v>98.85</v>
      </c>
      <c r="O107" s="33">
        <v>1516</v>
      </c>
      <c r="P107" s="33">
        <v>25161</v>
      </c>
      <c r="Q107" s="41">
        <v>1.9205833299999999E-2</v>
      </c>
      <c r="S107" s="49" t="s">
        <v>76</v>
      </c>
      <c r="T107" s="46">
        <v>0.6206038427674393</v>
      </c>
      <c r="U107" t="str" cm="1">
        <f t="array" ref="U107">_xlfn.IFS(T107=Tabla58[[#This Row],[Accesibilidad]],"OK",S107=Tabla58[[#This Row],[Provincias]],"OK")</f>
        <v>OK</v>
      </c>
    </row>
    <row r="108" spans="5:21" x14ac:dyDescent="0.3">
      <c r="F108" s="32" t="s">
        <v>41</v>
      </c>
      <c r="G108" s="33" t="s">
        <v>42</v>
      </c>
      <c r="H108" s="33">
        <v>2018</v>
      </c>
      <c r="I108" s="27">
        <f t="shared" si="8"/>
        <v>0.17811986465667512</v>
      </c>
      <c r="J108" s="27">
        <f t="shared" si="11"/>
        <v>4402.054335125069</v>
      </c>
      <c r="K108" s="27">
        <f t="shared" si="12"/>
        <v>366.83786126042241</v>
      </c>
      <c r="L108" s="27">
        <f>Tabla58[[#This Row],[Precio vivienda]]*0.8</f>
        <v>87342.624000000011</v>
      </c>
      <c r="M108" s="27">
        <f t="shared" si="13"/>
        <v>109178.28</v>
      </c>
      <c r="N108" s="27">
        <v>100.44</v>
      </c>
      <c r="O108" s="33">
        <v>1087</v>
      </c>
      <c r="P108" s="33">
        <v>24714</v>
      </c>
      <c r="Q108" s="41">
        <v>1.9205833299999999E-2</v>
      </c>
      <c r="S108" s="48" t="s">
        <v>42</v>
      </c>
      <c r="T108" s="45">
        <v>0.48523526621748997</v>
      </c>
      <c r="U108" t="str" cm="1">
        <f t="array" ref="U108">_xlfn.IFS(T108=Tabla58[[#This Row],[Accesibilidad]],"OK",S108=Tabla58[[#This Row],[Provincias]],"OK")</f>
        <v>OK</v>
      </c>
    </row>
    <row r="109" spans="5:21" x14ac:dyDescent="0.3">
      <c r="F109" s="32" t="s">
        <v>31</v>
      </c>
      <c r="G109" s="33" t="s">
        <v>90</v>
      </c>
      <c r="H109" s="33">
        <v>2018</v>
      </c>
      <c r="I109" s="27" t="e">
        <f t="shared" si="8"/>
        <v>#VALUE!</v>
      </c>
      <c r="J109" s="27">
        <f t="shared" si="11"/>
        <v>7799.1302020914591</v>
      </c>
      <c r="K109" s="27">
        <f t="shared" si="12"/>
        <v>649.92751684095492</v>
      </c>
      <c r="L109" s="27">
        <f>Tabla58[[#This Row],[Precio vivienda]]*0.8</f>
        <v>154745.136</v>
      </c>
      <c r="M109" s="27">
        <f t="shared" si="13"/>
        <v>193431.41999999998</v>
      </c>
      <c r="N109" s="27">
        <v>101.22</v>
      </c>
      <c r="O109" s="33">
        <v>1911</v>
      </c>
      <c r="P109" s="33" t="s">
        <v>94</v>
      </c>
      <c r="Q109" s="41">
        <v>1.9205833299999999E-2</v>
      </c>
      <c r="S109" s="49" t="s">
        <v>90</v>
      </c>
      <c r="T109" s="46">
        <v>0</v>
      </c>
      <c r="U109" t="e" cm="1">
        <f t="array" ref="U109">_xlfn.IFS(T109=Tabla58[[#This Row],[Accesibilidad]],"OK",S109=Tabla58[[#This Row],[Provincias]],"OK")</f>
        <v>#VALUE!</v>
      </c>
    </row>
    <row r="110" spans="5:21" x14ac:dyDescent="0.3">
      <c r="F110" s="32" t="s">
        <v>54</v>
      </c>
      <c r="G110" s="33" t="s">
        <v>16</v>
      </c>
      <c r="H110" s="33">
        <v>2018</v>
      </c>
      <c r="I110" s="27">
        <f t="shared" si="8"/>
        <v>0.17207450109342873</v>
      </c>
      <c r="J110" s="27">
        <f t="shared" si="11"/>
        <v>5099.7719889059472</v>
      </c>
      <c r="K110" s="27">
        <f t="shared" si="12"/>
        <v>424.98099907549562</v>
      </c>
      <c r="L110" s="27">
        <f>Tabla58[[#This Row],[Precio vivienda]]*0.8</f>
        <v>101186.272</v>
      </c>
      <c r="M110" s="27">
        <f t="shared" si="13"/>
        <v>126482.84</v>
      </c>
      <c r="N110" s="27">
        <v>93.83</v>
      </c>
      <c r="O110" s="33">
        <v>1348</v>
      </c>
      <c r="P110" s="33">
        <v>29637</v>
      </c>
      <c r="Q110" s="41">
        <v>1.9205833299999999E-2</v>
      </c>
      <c r="S110" s="48" t="s">
        <v>16</v>
      </c>
      <c r="T110" s="45">
        <v>0.39462756240083163</v>
      </c>
      <c r="U110" t="str" cm="1">
        <f t="array" ref="U110">_xlfn.IFS(T110=Tabla58[[#This Row],[Accesibilidad]],"OK",S110=Tabla58[[#This Row],[Provincias]],"OK")</f>
        <v>OK</v>
      </c>
    </row>
    <row r="111" spans="5:21" x14ac:dyDescent="0.3">
      <c r="F111" s="32" t="s">
        <v>19</v>
      </c>
      <c r="G111" s="33" t="s">
        <v>58</v>
      </c>
      <c r="H111" s="33">
        <v>2018</v>
      </c>
      <c r="I111" s="27">
        <f t="shared" si="8"/>
        <v>0.1339612641308231</v>
      </c>
      <c r="J111" s="27">
        <f t="shared" si="11"/>
        <v>3294.5093687693325</v>
      </c>
      <c r="K111" s="27">
        <f t="shared" si="12"/>
        <v>274.54244739744439</v>
      </c>
      <c r="L111" s="27">
        <f>Tabla58[[#This Row],[Precio vivienda]]*0.8</f>
        <v>65367.455999999998</v>
      </c>
      <c r="M111" s="27">
        <f t="shared" si="13"/>
        <v>81709.319999999992</v>
      </c>
      <c r="N111" s="27">
        <v>100.38</v>
      </c>
      <c r="O111" s="33">
        <v>814</v>
      </c>
      <c r="P111" s="33">
        <v>24593</v>
      </c>
      <c r="Q111" s="41">
        <v>1.9205833299999999E-2</v>
      </c>
      <c r="S111" s="49" t="s">
        <v>58</v>
      </c>
      <c r="T111" s="46">
        <v>0.30442703463032089</v>
      </c>
      <c r="U111" t="str" cm="1">
        <f t="array" ref="U111">_xlfn.IFS(T111=Tabla58[[#This Row],[Accesibilidad]],"OK",S111=Tabla58[[#This Row],[Provincias]],"OK")</f>
        <v>OK</v>
      </c>
    </row>
    <row r="112" spans="5:21" x14ac:dyDescent="0.3">
      <c r="F112" s="32" t="s">
        <v>23</v>
      </c>
      <c r="G112" s="33" t="s">
        <v>79</v>
      </c>
      <c r="H112" s="33">
        <v>2018</v>
      </c>
      <c r="I112" s="27">
        <f t="shared" si="8"/>
        <v>0.16913196342191489</v>
      </c>
      <c r="J112" s="27">
        <f t="shared" si="11"/>
        <v>4021.958090173136</v>
      </c>
      <c r="K112" s="27">
        <f t="shared" si="12"/>
        <v>335.16317418109469</v>
      </c>
      <c r="L112" s="27">
        <f>Tabla58[[#This Row],[Precio vivienda]]*0.8</f>
        <v>79801.008000000002</v>
      </c>
      <c r="M112" s="27">
        <f t="shared" si="13"/>
        <v>99751.26</v>
      </c>
      <c r="N112" s="27">
        <v>108.78</v>
      </c>
      <c r="O112" s="33">
        <v>917</v>
      </c>
      <c r="P112" s="33">
        <v>23780</v>
      </c>
      <c r="Q112" s="41">
        <v>1.9205833299999999E-2</v>
      </c>
      <c r="S112" s="48" t="s">
        <v>79</v>
      </c>
      <c r="T112" s="45">
        <v>0.427095475222803</v>
      </c>
      <c r="U112" t="str" cm="1">
        <f t="array" ref="U112">_xlfn.IFS(T112=Tabla58[[#This Row],[Accesibilidad]],"OK",S112=Tabla58[[#This Row],[Provincias]],"OK")</f>
        <v>OK</v>
      </c>
    </row>
    <row r="113" spans="6:21" x14ac:dyDescent="0.3">
      <c r="F113" s="32" t="s">
        <v>20</v>
      </c>
      <c r="G113" s="33" t="s">
        <v>72</v>
      </c>
      <c r="H113" s="33">
        <v>2018</v>
      </c>
      <c r="I113" s="27">
        <f t="shared" si="8"/>
        <v>0.25381155146733064</v>
      </c>
      <c r="J113" s="27">
        <f t="shared" si="11"/>
        <v>9402.1951125557971</v>
      </c>
      <c r="K113" s="27">
        <f t="shared" si="12"/>
        <v>783.5162593796498</v>
      </c>
      <c r="L113" s="27">
        <f>Tabla58[[#This Row],[Precio vivienda]]*0.8</f>
        <v>186552.08000000002</v>
      </c>
      <c r="M113" s="27">
        <f t="shared" si="13"/>
        <v>233190.1</v>
      </c>
      <c r="N113" s="27">
        <v>92.17</v>
      </c>
      <c r="O113" s="33">
        <v>2530</v>
      </c>
      <c r="P113" s="33">
        <v>37044</v>
      </c>
      <c r="Q113" s="41">
        <v>1.9205833299999999E-2</v>
      </c>
      <c r="S113" s="49" t="s">
        <v>72</v>
      </c>
      <c r="T113" s="46">
        <v>0.66221968675558507</v>
      </c>
      <c r="U113" t="str" cm="1">
        <f t="array" ref="U113">_xlfn.IFS(T113=Tabla58[[#This Row],[Accesibilidad]],"OK",S113=Tabla58[[#This Row],[Provincias]],"OK")</f>
        <v>OK</v>
      </c>
    </row>
    <row r="114" spans="6:21" x14ac:dyDescent="0.3">
      <c r="F114" s="32" t="s">
        <v>31</v>
      </c>
      <c r="G114" s="33" t="s">
        <v>91</v>
      </c>
      <c r="H114" s="33">
        <v>2018</v>
      </c>
      <c r="I114" s="27">
        <f t="shared" si="8"/>
        <v>0.28181269117707597</v>
      </c>
      <c r="J114" s="27">
        <f t="shared" si="11"/>
        <v>10247.83670196319</v>
      </c>
      <c r="K114" s="27">
        <f t="shared" si="12"/>
        <v>853.9863918302658</v>
      </c>
      <c r="L114" s="27">
        <f>Tabla58[[#This Row],[Precio vivienda]]*0.8</f>
        <v>203330.736</v>
      </c>
      <c r="M114" s="27">
        <f t="shared" si="13"/>
        <v>254163.41999999998</v>
      </c>
      <c r="N114" s="27">
        <v>101.22</v>
      </c>
      <c r="O114" s="33">
        <v>2511</v>
      </c>
      <c r="P114" s="33">
        <v>36364</v>
      </c>
      <c r="Q114" s="41">
        <v>1.9205833299999999E-2</v>
      </c>
      <c r="S114" s="48" t="s">
        <v>91</v>
      </c>
      <c r="T114" s="45">
        <v>0.68105514069005046</v>
      </c>
      <c r="U114" t="str" cm="1">
        <f t="array" ref="U114">_xlfn.IFS(T114=Tabla58[[#This Row],[Accesibilidad]],"OK",S114=Tabla58[[#This Row],[Provincias]],"OK")</f>
        <v>OK</v>
      </c>
    </row>
    <row r="115" spans="6:21" x14ac:dyDescent="0.3">
      <c r="F115" s="32" t="s">
        <v>19</v>
      </c>
      <c r="G115" s="33" t="s">
        <v>59</v>
      </c>
      <c r="H115" s="33">
        <v>2018</v>
      </c>
      <c r="I115" s="27">
        <f t="shared" si="8"/>
        <v>0.15624373947027434</v>
      </c>
      <c r="J115" s="27">
        <f t="shared" si="11"/>
        <v>4881.0544210513708</v>
      </c>
      <c r="K115" s="27">
        <f t="shared" si="12"/>
        <v>406.75453508761422</v>
      </c>
      <c r="L115" s="27">
        <f>Tabla58[[#This Row],[Precio vivienda]]*0.8</f>
        <v>96846.624000000011</v>
      </c>
      <c r="M115" s="27">
        <f t="shared" si="13"/>
        <v>121058.28</v>
      </c>
      <c r="N115" s="27">
        <v>100.38</v>
      </c>
      <c r="O115" s="33">
        <v>1206</v>
      </c>
      <c r="P115" s="33">
        <v>31240</v>
      </c>
      <c r="Q115" s="41">
        <v>1.9205833299999999E-2</v>
      </c>
      <c r="S115" s="49" t="s">
        <v>59</v>
      </c>
      <c r="T115" s="46">
        <v>0.36655560386387587</v>
      </c>
      <c r="U115" t="str" cm="1">
        <f t="array" ref="U115">_xlfn.IFS(T115=Tabla58[[#This Row],[Accesibilidad]],"OK",S115=Tabla58[[#This Row],[Provincias]],"OK")</f>
        <v>OK</v>
      </c>
    </row>
    <row r="116" spans="6:21" x14ac:dyDescent="0.3">
      <c r="F116" s="32" t="s">
        <v>23</v>
      </c>
      <c r="G116" s="33" t="s">
        <v>80</v>
      </c>
      <c r="H116" s="33">
        <v>2018</v>
      </c>
      <c r="I116" s="27">
        <f t="shared" si="8"/>
        <v>0.16897565991116512</v>
      </c>
      <c r="J116" s="27">
        <f t="shared" si="11"/>
        <v>3921.0801882385863</v>
      </c>
      <c r="K116" s="27">
        <f t="shared" si="12"/>
        <v>326.75668235321552</v>
      </c>
      <c r="L116" s="27">
        <f>Tabla58[[#This Row],[Precio vivienda]]*0.8</f>
        <v>77799.456000000006</v>
      </c>
      <c r="M116" s="27">
        <f t="shared" si="13"/>
        <v>97249.32</v>
      </c>
      <c r="N116" s="27">
        <v>108.78</v>
      </c>
      <c r="O116" s="33">
        <v>894</v>
      </c>
      <c r="P116" s="33">
        <v>23205</v>
      </c>
      <c r="Q116" s="41">
        <v>1.9205833299999999E-2</v>
      </c>
      <c r="S116" s="48" t="s">
        <v>80</v>
      </c>
      <c r="T116" s="45">
        <v>0.3917554389288227</v>
      </c>
      <c r="U116" t="str" cm="1">
        <f t="array" ref="U116">_xlfn.IFS(T116=Tabla58[[#This Row],[Accesibilidad]],"OK",S116=Tabla58[[#This Row],[Provincias]],"OK")</f>
        <v>OK</v>
      </c>
    </row>
    <row r="117" spans="6:21" x14ac:dyDescent="0.3">
      <c r="F117" s="32" t="s">
        <v>41</v>
      </c>
      <c r="G117" s="33" t="s">
        <v>43</v>
      </c>
      <c r="H117" s="33">
        <v>2018</v>
      </c>
      <c r="I117" s="27">
        <f t="shared" si="8"/>
        <v>0.23074304291881728</v>
      </c>
      <c r="J117" s="27">
        <f t="shared" si="11"/>
        <v>5977.3985268119613</v>
      </c>
      <c r="K117" s="27">
        <f t="shared" si="12"/>
        <v>498.11654390099682</v>
      </c>
      <c r="L117" s="27">
        <f>Tabla58[[#This Row],[Precio vivienda]]*0.8</f>
        <v>118599.55200000001</v>
      </c>
      <c r="M117" s="27">
        <f t="shared" si="13"/>
        <v>148249.44</v>
      </c>
      <c r="N117" s="27">
        <v>100.44</v>
      </c>
      <c r="O117" s="33">
        <v>1476</v>
      </c>
      <c r="P117" s="33">
        <v>25905</v>
      </c>
      <c r="Q117" s="41">
        <v>1.9205833299999999E-2</v>
      </c>
      <c r="S117" s="49" t="s">
        <v>43</v>
      </c>
      <c r="T117" s="46">
        <v>0.62860432504069419</v>
      </c>
      <c r="U117" t="str" cm="1">
        <f t="array" ref="U117">_xlfn.IFS(T117=Tabla58[[#This Row],[Accesibilidad]],"OK",S117=Tabla58[[#This Row],[Provincias]],"OK")</f>
        <v>OK</v>
      </c>
    </row>
    <row r="118" spans="6:21" x14ac:dyDescent="0.3">
      <c r="F118" s="32" t="s">
        <v>57</v>
      </c>
      <c r="G118" s="33" t="s">
        <v>18</v>
      </c>
      <c r="H118" s="33">
        <v>2018</v>
      </c>
      <c r="I118" s="27">
        <f t="shared" si="8"/>
        <v>0.1708353039522218</v>
      </c>
      <c r="J118" s="27">
        <f t="shared" si="11"/>
        <v>5236.27290143955</v>
      </c>
      <c r="K118" s="27">
        <f t="shared" si="12"/>
        <v>436.3560751199625</v>
      </c>
      <c r="L118" s="27">
        <f>Tabla58[[#This Row],[Precio vivienda]]*0.8</f>
        <v>103894.632</v>
      </c>
      <c r="M118" s="27">
        <f t="shared" si="13"/>
        <v>129868.29</v>
      </c>
      <c r="N118" s="27">
        <v>88.89</v>
      </c>
      <c r="O118" s="33">
        <v>1461</v>
      </c>
      <c r="P118" s="33">
        <v>30651</v>
      </c>
      <c r="Q118" s="41">
        <v>1.9205833299999999E-2</v>
      </c>
      <c r="S118" s="48" t="s">
        <v>57</v>
      </c>
      <c r="T118" s="45">
        <v>0.42265500859145611</v>
      </c>
      <c r="U118" t="e" cm="1">
        <f t="array" ref="U118">_xlfn.IFS(T118=Tabla58[[#This Row],[Accesibilidad]],"OK",S118=Tabla58[[#This Row],[Provincias]],"OK")</f>
        <v>#N/A</v>
      </c>
    </row>
    <row r="119" spans="6:21" x14ac:dyDescent="0.3">
      <c r="F119" s="32" t="s">
        <v>22</v>
      </c>
      <c r="G119" s="33" t="s">
        <v>77</v>
      </c>
      <c r="H119" s="33">
        <v>2018</v>
      </c>
      <c r="I119" s="27">
        <f t="shared" si="8"/>
        <v>0.15296560788642202</v>
      </c>
      <c r="J119" s="27">
        <f t="shared" si="11"/>
        <v>4368.238864412554</v>
      </c>
      <c r="K119" s="27">
        <f t="shared" si="12"/>
        <v>364.01990536771285</v>
      </c>
      <c r="L119" s="27">
        <f>Tabla58[[#This Row],[Precio vivienda]]*0.8</f>
        <v>86671.679999999993</v>
      </c>
      <c r="M119" s="27">
        <f t="shared" si="13"/>
        <v>108339.59999999999</v>
      </c>
      <c r="N119" s="27">
        <v>98.85</v>
      </c>
      <c r="O119" s="33">
        <v>1096</v>
      </c>
      <c r="P119" s="33">
        <v>28557</v>
      </c>
      <c r="Q119" s="41">
        <v>1.9205833299999999E-2</v>
      </c>
      <c r="S119" s="49" t="s">
        <v>77</v>
      </c>
      <c r="T119" s="46">
        <v>0.38113941753883201</v>
      </c>
      <c r="U119" t="str" cm="1">
        <f t="array" ref="U119">_xlfn.IFS(T119=Tabla58[[#This Row],[Accesibilidad]],"OK",S119=Tabla58[[#This Row],[Provincias]],"OK")</f>
        <v>OK</v>
      </c>
    </row>
    <row r="120" spans="6:21" x14ac:dyDescent="0.3">
      <c r="F120" s="32" t="s">
        <v>21</v>
      </c>
      <c r="G120" s="33" t="s">
        <v>21</v>
      </c>
      <c r="H120" s="33">
        <v>2018</v>
      </c>
      <c r="I120" s="27">
        <f t="shared" si="8"/>
        <v>0.22312576115369853</v>
      </c>
      <c r="J120" s="27">
        <f t="shared" si="11"/>
        <v>8275.7344811906787</v>
      </c>
      <c r="K120" s="27">
        <f t="shared" si="12"/>
        <v>689.64454009922326</v>
      </c>
      <c r="L120" s="27">
        <f>Tabla58[[#This Row],[Precio vivienda]]*0.8</f>
        <v>164201.60000000001</v>
      </c>
      <c r="M120" s="27">
        <f t="shared" si="13"/>
        <v>205252</v>
      </c>
      <c r="N120" s="27">
        <v>97</v>
      </c>
      <c r="O120" s="33">
        <v>2116</v>
      </c>
      <c r="P120" s="33">
        <v>37090</v>
      </c>
      <c r="Q120" s="41">
        <v>1.9205833299999999E-2</v>
      </c>
      <c r="S120" s="48" t="s">
        <v>21</v>
      </c>
      <c r="T120" s="45">
        <v>0.72289784077486707</v>
      </c>
      <c r="U120" t="str" cm="1">
        <f t="array" ref="U120">_xlfn.IFS(T120=Tabla58[[#This Row],[Accesibilidad]],"OK",S120=Tabla58[[#This Row],[Provincias]],"OK")</f>
        <v>OK</v>
      </c>
    </row>
    <row r="121" spans="6:21" x14ac:dyDescent="0.3">
      <c r="F121" s="32" t="s">
        <v>28</v>
      </c>
      <c r="G121" s="33" t="s">
        <v>68</v>
      </c>
      <c r="H121" s="33">
        <v>2018</v>
      </c>
      <c r="I121" s="27">
        <f t="shared" si="8"/>
        <v>0.1300058418773514</v>
      </c>
      <c r="J121" s="27">
        <f t="shared" si="11"/>
        <v>3340.8901245641764</v>
      </c>
      <c r="K121" s="27">
        <f t="shared" si="12"/>
        <v>278.40751038034801</v>
      </c>
      <c r="L121" s="27">
        <f>Tabla58[[#This Row],[Precio vivienda]]*0.8</f>
        <v>66287.712</v>
      </c>
      <c r="M121" s="27">
        <f t="shared" si="13"/>
        <v>82859.64</v>
      </c>
      <c r="N121" s="27">
        <v>100.68</v>
      </c>
      <c r="O121" s="33">
        <v>823</v>
      </c>
      <c r="P121" s="33">
        <v>25698</v>
      </c>
      <c r="Q121" s="41">
        <v>1.9205833299999999E-2</v>
      </c>
      <c r="S121" s="49" t="s">
        <v>68</v>
      </c>
      <c r="T121" s="46">
        <v>0.33405560689572805</v>
      </c>
      <c r="U121" t="str" cm="1">
        <f t="array" ref="U121">_xlfn.IFS(T121=Tabla58[[#This Row],[Accesibilidad]],"OK",S121=Tabla58[[#This Row],[Provincias]],"OK")</f>
        <v>OK</v>
      </c>
    </row>
    <row r="122" spans="6:21" x14ac:dyDescent="0.3">
      <c r="F122" s="32" t="s">
        <v>41</v>
      </c>
      <c r="G122" s="33" t="s">
        <v>44</v>
      </c>
      <c r="H122" s="33">
        <v>2018</v>
      </c>
      <c r="I122" s="27">
        <f t="shared" si="8"/>
        <v>0.19457815349059854</v>
      </c>
      <c r="J122" s="27">
        <f t="shared" si="11"/>
        <v>4912.3200630236506</v>
      </c>
      <c r="K122" s="27">
        <f t="shared" si="12"/>
        <v>409.3600052519709</v>
      </c>
      <c r="L122" s="27">
        <f>Tabla58[[#This Row],[Precio vivienda]]*0.8</f>
        <v>97466.97600000001</v>
      </c>
      <c r="M122" s="27">
        <f t="shared" si="13"/>
        <v>121833.72</v>
      </c>
      <c r="N122" s="27">
        <v>100.44</v>
      </c>
      <c r="O122" s="33">
        <v>1213</v>
      </c>
      <c r="P122" s="33">
        <v>25246</v>
      </c>
      <c r="Q122" s="41">
        <v>1.9205833299999999E-2</v>
      </c>
      <c r="S122" s="48" t="s">
        <v>44</v>
      </c>
      <c r="T122" s="45">
        <v>0.50590319907555614</v>
      </c>
      <c r="U122" t="str" cm="1">
        <f t="array" ref="U122">_xlfn.IFS(T122=Tabla58[[#This Row],[Accesibilidad]],"OK",S122=Tabla58[[#This Row],[Provincias]],"OK")</f>
        <v>OK</v>
      </c>
    </row>
    <row r="123" spans="6:21" x14ac:dyDescent="0.3">
      <c r="F123" s="32" t="s">
        <v>24</v>
      </c>
      <c r="G123" s="33" t="s">
        <v>81</v>
      </c>
      <c r="H123" s="33">
        <v>2018</v>
      </c>
      <c r="I123" s="27">
        <f t="shared" si="8"/>
        <v>0.17686611860949675</v>
      </c>
      <c r="J123" s="27">
        <f t="shared" si="11"/>
        <v>5402.552459045688</v>
      </c>
      <c r="K123" s="27">
        <f t="shared" si="12"/>
        <v>450.21270492047404</v>
      </c>
      <c r="L123" s="27">
        <f>Tabla58[[#This Row],[Precio vivienda]]*0.8</f>
        <v>107193.84</v>
      </c>
      <c r="M123" s="27">
        <f t="shared" si="13"/>
        <v>133992.29999999999</v>
      </c>
      <c r="N123" s="27">
        <v>101.05</v>
      </c>
      <c r="O123" s="33">
        <v>1326</v>
      </c>
      <c r="P123" s="33">
        <v>30546</v>
      </c>
      <c r="Q123" s="41">
        <v>1.9205833299999999E-2</v>
      </c>
      <c r="S123" s="49" t="s">
        <v>81</v>
      </c>
      <c r="T123" s="46">
        <v>0.44257823044529271</v>
      </c>
      <c r="U123" t="str" cm="1">
        <f t="array" ref="U123">_xlfn.IFS(T123=Tabla58[[#This Row],[Accesibilidad]],"OK",S123=Tabla58[[#This Row],[Provincias]],"OK")</f>
        <v>OK</v>
      </c>
    </row>
    <row r="124" spans="6:21" x14ac:dyDescent="0.3">
      <c r="F124" s="32" t="s">
        <v>28</v>
      </c>
      <c r="G124" s="33" t="s">
        <v>69</v>
      </c>
      <c r="H124" s="33">
        <v>2018</v>
      </c>
      <c r="I124" s="27">
        <f t="shared" si="8"/>
        <v>0.13174933738796479</v>
      </c>
      <c r="J124" s="27">
        <f t="shared" si="11"/>
        <v>3296.2366721094913</v>
      </c>
      <c r="K124" s="27">
        <f t="shared" si="12"/>
        <v>274.68638934245763</v>
      </c>
      <c r="L124" s="27">
        <f>Tabla58[[#This Row],[Precio vivienda]]*0.8</f>
        <v>65401.728000000003</v>
      </c>
      <c r="M124" s="27">
        <f t="shared" si="13"/>
        <v>81752.160000000003</v>
      </c>
      <c r="N124" s="27">
        <v>100.68</v>
      </c>
      <c r="O124" s="33">
        <v>812</v>
      </c>
      <c r="P124" s="33">
        <v>25019</v>
      </c>
      <c r="Q124" s="41">
        <v>1.9205833299999999E-2</v>
      </c>
      <c r="S124" s="48" t="s">
        <v>69</v>
      </c>
      <c r="T124" s="45">
        <v>0.32278071603109004</v>
      </c>
      <c r="U124" t="str" cm="1">
        <f t="array" ref="U124">_xlfn.IFS(T124=Tabla58[[#This Row],[Accesibilidad]],"OK",S124=Tabla58[[#This Row],[Provincias]],"OK")</f>
        <v>OK</v>
      </c>
    </row>
    <row r="125" spans="6:21" x14ac:dyDescent="0.3">
      <c r="F125" s="32" t="s">
        <v>31</v>
      </c>
      <c r="G125" s="33" t="s">
        <v>92</v>
      </c>
      <c r="H125" s="33">
        <v>2018</v>
      </c>
      <c r="I125" s="27">
        <f t="shared" si="8"/>
        <v>0.31107951363558195</v>
      </c>
      <c r="J125" s="27">
        <f t="shared" si="11"/>
        <v>11757.87237688409</v>
      </c>
      <c r="K125" s="27">
        <f t="shared" si="12"/>
        <v>979.82269807367425</v>
      </c>
      <c r="L125" s="27">
        <f>Tabla58[[#This Row],[Precio vivienda]]*0.8</f>
        <v>233291.85600000003</v>
      </c>
      <c r="M125" s="27">
        <f t="shared" si="13"/>
        <v>291614.82</v>
      </c>
      <c r="N125" s="27">
        <v>101.22</v>
      </c>
      <c r="O125" s="33">
        <v>2881</v>
      </c>
      <c r="P125" s="33">
        <v>37797</v>
      </c>
      <c r="Q125" s="41">
        <v>1.9205833299999999E-2</v>
      </c>
      <c r="S125" s="49" t="s">
        <v>92</v>
      </c>
      <c r="T125" s="46">
        <v>0.73990764438261214</v>
      </c>
      <c r="U125" t="str" cm="1">
        <f t="array" ref="U125">_xlfn.IFS(T125=Tabla58[[#This Row],[Accesibilidad]],"OK",S125=Tabla58[[#This Row],[Provincias]],"OK")</f>
        <v>OK</v>
      </c>
    </row>
    <row r="126" spans="6:21" x14ac:dyDescent="0.3">
      <c r="F126" s="32" t="s">
        <v>20</v>
      </c>
      <c r="G126" s="33" t="s">
        <v>73</v>
      </c>
      <c r="H126" s="33">
        <v>2018</v>
      </c>
      <c r="I126" s="27">
        <f t="shared" si="8"/>
        <v>0.22223467282192563</v>
      </c>
      <c r="J126" s="27">
        <f t="shared" si="11"/>
        <v>7321.0768267726962</v>
      </c>
      <c r="K126" s="27">
        <f t="shared" si="12"/>
        <v>610.08973556439139</v>
      </c>
      <c r="L126" s="27">
        <f>Tabla58[[#This Row],[Precio vivienda]]*0.8</f>
        <v>145259.92000000001</v>
      </c>
      <c r="M126" s="27">
        <f t="shared" si="13"/>
        <v>181574.9</v>
      </c>
      <c r="N126" s="27">
        <v>92.17</v>
      </c>
      <c r="O126" s="33">
        <v>1970</v>
      </c>
      <c r="P126" s="33">
        <v>32943</v>
      </c>
      <c r="Q126" s="41">
        <v>1.9205833299999999E-2</v>
      </c>
      <c r="S126" s="48" t="s">
        <v>73</v>
      </c>
      <c r="T126" s="45">
        <v>0.59255984028917008</v>
      </c>
      <c r="U126" t="str" cm="1">
        <f t="array" ref="U126">_xlfn.IFS(T126=Tabla58[[#This Row],[Accesibilidad]],"OK",S126=Tabla58[[#This Row],[Provincias]],"OK")</f>
        <v>OK</v>
      </c>
    </row>
    <row r="127" spans="6:21" x14ac:dyDescent="0.3">
      <c r="F127" s="32" t="s">
        <v>41</v>
      </c>
      <c r="G127" s="33" t="s">
        <v>45</v>
      </c>
      <c r="H127" s="33">
        <v>2018</v>
      </c>
      <c r="I127" s="27">
        <f t="shared" si="8"/>
        <v>0.18986616780664581</v>
      </c>
      <c r="J127" s="27">
        <f t="shared" si="11"/>
        <v>4782.7287670494079</v>
      </c>
      <c r="K127" s="27">
        <f t="shared" si="12"/>
        <v>398.56073058745062</v>
      </c>
      <c r="L127" s="27">
        <f>Tabla58[[#This Row],[Precio vivienda]]*0.8</f>
        <v>94895.712</v>
      </c>
      <c r="M127" s="27">
        <f t="shared" si="13"/>
        <v>118619.64</v>
      </c>
      <c r="N127" s="27">
        <v>100.44</v>
      </c>
      <c r="O127" s="33">
        <v>1181</v>
      </c>
      <c r="P127" s="33">
        <v>25190</v>
      </c>
      <c r="Q127" s="41">
        <v>1.9205833299999999E-2</v>
      </c>
      <c r="S127" s="49" t="s">
        <v>45</v>
      </c>
      <c r="T127" s="46">
        <v>0.48383700223059262</v>
      </c>
      <c r="U127" t="str" cm="1">
        <f t="array" ref="U127">_xlfn.IFS(T127=Tabla58[[#This Row],[Accesibilidad]],"OK",S127=Tabla58[[#This Row],[Provincias]],"OK")</f>
        <v>OK</v>
      </c>
    </row>
    <row r="128" spans="6:21" x14ac:dyDescent="0.3">
      <c r="F128" s="32" t="s">
        <v>28</v>
      </c>
      <c r="G128" s="33" t="s">
        <v>70</v>
      </c>
      <c r="H128" s="33">
        <v>2018</v>
      </c>
      <c r="I128" s="27">
        <f t="shared" si="8"/>
        <v>0.13673702000232646</v>
      </c>
      <c r="J128" s="27">
        <f t="shared" si="11"/>
        <v>4250.196792732313</v>
      </c>
      <c r="K128" s="27">
        <f t="shared" si="12"/>
        <v>354.18306606102607</v>
      </c>
      <c r="L128" s="27">
        <f>Tabla58[[#This Row],[Precio vivienda]]*0.8</f>
        <v>84329.568000000014</v>
      </c>
      <c r="M128" s="27">
        <f t="shared" si="13"/>
        <v>105411.96</v>
      </c>
      <c r="N128" s="27">
        <v>100.68</v>
      </c>
      <c r="O128" s="33">
        <v>1047</v>
      </c>
      <c r="P128" s="33">
        <v>31083</v>
      </c>
      <c r="Q128" s="41">
        <v>1.9205833299999999E-2</v>
      </c>
      <c r="S128" s="48" t="s">
        <v>70</v>
      </c>
      <c r="T128" s="45">
        <v>0.35175012767792047</v>
      </c>
      <c r="U128" t="str" cm="1">
        <f t="array" ref="U128">_xlfn.IFS(T128=Tabla58[[#This Row],[Accesibilidad]],"OK",S128=Tabla58[[#This Row],[Provincias]],"OK")</f>
        <v>OK</v>
      </c>
    </row>
    <row r="129" spans="6:21" x14ac:dyDescent="0.3">
      <c r="F129" s="32" t="s">
        <v>41</v>
      </c>
      <c r="G129" s="33" t="s">
        <v>46</v>
      </c>
      <c r="H129" s="33">
        <v>2018</v>
      </c>
      <c r="I129" s="27">
        <f t="shared" si="8"/>
        <v>0.1977879275581689</v>
      </c>
      <c r="J129" s="27">
        <f t="shared" si="11"/>
        <v>4960.9167990139922</v>
      </c>
      <c r="K129" s="27">
        <f t="shared" si="12"/>
        <v>413.40973325116602</v>
      </c>
      <c r="L129" s="27">
        <f>Tabla58[[#This Row],[Precio vivienda]]*0.8</f>
        <v>98431.200000000012</v>
      </c>
      <c r="M129" s="27">
        <f t="shared" si="13"/>
        <v>123039</v>
      </c>
      <c r="N129" s="27">
        <v>100.44</v>
      </c>
      <c r="O129" s="33">
        <v>1225</v>
      </c>
      <c r="P129" s="33">
        <v>25082</v>
      </c>
      <c r="Q129" s="41">
        <v>1.9205833299999999E-2</v>
      </c>
      <c r="S129" s="49" t="s">
        <v>46</v>
      </c>
      <c r="T129" s="46">
        <v>0.52686032274999917</v>
      </c>
      <c r="U129" t="str" cm="1">
        <f t="array" ref="U129">_xlfn.IFS(T129=Tabla58[[#This Row],[Accesibilidad]],"OK",S129=Tabla58[[#This Row],[Provincias]],"OK")</f>
        <v>OK</v>
      </c>
    </row>
    <row r="130" spans="6:21" x14ac:dyDescent="0.3">
      <c r="F130" s="32" t="s">
        <v>53</v>
      </c>
      <c r="G130" s="33" t="s">
        <v>50</v>
      </c>
      <c r="H130" s="33">
        <v>2018</v>
      </c>
      <c r="I130" s="27">
        <f t="shared" si="8"/>
        <v>0.16926600034138989</v>
      </c>
      <c r="J130" s="27">
        <f t="shared" si="11"/>
        <v>5261.4643546117632</v>
      </c>
      <c r="K130" s="27">
        <f t="shared" si="12"/>
        <v>438.45536288431362</v>
      </c>
      <c r="L130" s="27">
        <f>Tabla58[[#This Row],[Precio vivienda]]*0.8</f>
        <v>104394.46399999999</v>
      </c>
      <c r="M130" s="27">
        <f t="shared" si="13"/>
        <v>130493.07999999999</v>
      </c>
      <c r="N130" s="27">
        <v>95.32</v>
      </c>
      <c r="O130" s="33">
        <v>1369</v>
      </c>
      <c r="P130" s="33">
        <v>31084</v>
      </c>
      <c r="Q130" s="41">
        <v>1.9205833299999999E-2</v>
      </c>
      <c r="S130" s="48" t="s">
        <v>50</v>
      </c>
      <c r="T130" s="45">
        <v>0.42047984932564236</v>
      </c>
      <c r="U130" t="str" cm="1">
        <f t="array" ref="U130">_xlfn.IFS(T130=Tabla58[[#This Row],[Accesibilidad]],"OK",S130=Tabla58[[#This Row],[Provincias]],"OK")</f>
        <v>OK</v>
      </c>
    </row>
    <row r="131" spans="6:21" x14ac:dyDescent="0.3">
      <c r="F131" s="32" t="s">
        <v>27</v>
      </c>
      <c r="G131" s="33" t="s">
        <v>27</v>
      </c>
      <c r="H131" s="33">
        <v>2018</v>
      </c>
      <c r="I131" s="27">
        <f t="shared" ref="I131:I157" si="14">J131/P131</f>
        <v>0.32170334550877761</v>
      </c>
      <c r="J131" s="27">
        <f t="shared" si="11"/>
        <v>11493.817128337607</v>
      </c>
      <c r="K131" s="27">
        <f t="shared" si="12"/>
        <v>957.81809402813383</v>
      </c>
      <c r="L131" s="27">
        <f>Tabla58[[#This Row],[Precio vivienda]]*0.8</f>
        <v>228052.64800000002</v>
      </c>
      <c r="M131" s="27">
        <f t="shared" si="13"/>
        <v>285065.81</v>
      </c>
      <c r="N131" s="27">
        <v>99.43</v>
      </c>
      <c r="O131" s="33">
        <v>2867</v>
      </c>
      <c r="P131" s="33">
        <v>35728</v>
      </c>
      <c r="Q131" s="41">
        <v>1.9205833299999999E-2</v>
      </c>
      <c r="S131" s="49" t="s">
        <v>27</v>
      </c>
      <c r="T131" s="46">
        <v>0.89147732322482021</v>
      </c>
      <c r="U131" t="str" cm="1">
        <f t="array" ref="U131">_xlfn.IFS(T131=Tabla58[[#This Row],[Accesibilidad]],"OK",S131=Tabla58[[#This Row],[Provincias]],"OK")</f>
        <v>OK</v>
      </c>
    </row>
    <row r="132" spans="6:21" x14ac:dyDescent="0.3">
      <c r="F132" s="32" t="s">
        <v>41</v>
      </c>
      <c r="G132" s="33" t="s">
        <v>47</v>
      </c>
      <c r="H132" s="33">
        <v>2018</v>
      </c>
      <c r="I132" s="27">
        <f t="shared" si="14"/>
        <v>0.14834475493740312</v>
      </c>
      <c r="J132" s="27">
        <f t="shared" si="11"/>
        <v>3584.0092792876594</v>
      </c>
      <c r="K132" s="27">
        <f t="shared" si="12"/>
        <v>298.6674399406383</v>
      </c>
      <c r="L132" s="27">
        <f>Tabla58[[#This Row],[Precio vivienda]]*0.8</f>
        <v>71111.520000000004</v>
      </c>
      <c r="M132" s="27">
        <f t="shared" si="13"/>
        <v>88889.4</v>
      </c>
      <c r="N132" s="27">
        <v>100.44</v>
      </c>
      <c r="O132" s="33">
        <v>885</v>
      </c>
      <c r="P132" s="33">
        <v>24160</v>
      </c>
      <c r="Q132" s="41">
        <v>1.9205833299999999E-2</v>
      </c>
      <c r="S132" s="48" t="s">
        <v>47</v>
      </c>
      <c r="T132" s="45">
        <v>0.38058928313556967</v>
      </c>
      <c r="U132" t="str" cm="1">
        <f t="array" ref="U132">_xlfn.IFS(T132=Tabla58[[#This Row],[Accesibilidad]],"OK",S132=Tabla58[[#This Row],[Provincias]],"OK")</f>
        <v>OK</v>
      </c>
    </row>
    <row r="133" spans="6:21" x14ac:dyDescent="0.3">
      <c r="F133" s="32" t="s">
        <v>25</v>
      </c>
      <c r="G133" s="33" t="s">
        <v>25</v>
      </c>
      <c r="H133" s="33">
        <v>2018</v>
      </c>
      <c r="I133" s="27">
        <f t="shared" si="14"/>
        <v>0.16116233546001288</v>
      </c>
      <c r="J133" s="27">
        <f t="shared" si="11"/>
        <v>4880.9624917419496</v>
      </c>
      <c r="K133" s="27">
        <f t="shared" si="12"/>
        <v>406.74687431182917</v>
      </c>
      <c r="L133" s="27">
        <f>Tabla58[[#This Row],[Precio vivienda]]*0.8</f>
        <v>96844.800000000003</v>
      </c>
      <c r="M133" s="27">
        <f t="shared" si="13"/>
        <v>121056</v>
      </c>
      <c r="N133" s="27">
        <v>100.88</v>
      </c>
      <c r="O133" s="33">
        <v>1200</v>
      </c>
      <c r="P133" s="33">
        <v>30286</v>
      </c>
      <c r="Q133" s="41">
        <v>1.9205833299999999E-2</v>
      </c>
      <c r="S133" s="49" t="s">
        <v>25</v>
      </c>
      <c r="T133" s="46">
        <v>0.39173053705794136</v>
      </c>
      <c r="U133" t="str" cm="1">
        <f t="array" ref="U133">_xlfn.IFS(T133=Tabla58[[#This Row],[Accesibilidad]],"OK",S133=Tabla58[[#This Row],[Provincias]],"OK")</f>
        <v>OK</v>
      </c>
    </row>
    <row r="134" spans="6:21" x14ac:dyDescent="0.3">
      <c r="F134" s="32" t="s">
        <v>17</v>
      </c>
      <c r="G134" s="33" t="s">
        <v>55</v>
      </c>
      <c r="H134" s="33">
        <v>2018</v>
      </c>
      <c r="I134" s="27">
        <f t="shared" si="14"/>
        <v>0.23959612614049391</v>
      </c>
      <c r="J134" s="27">
        <f t="shared" si="11"/>
        <v>7163.6845754746273</v>
      </c>
      <c r="K134" s="27">
        <f t="shared" si="12"/>
        <v>596.97371462288561</v>
      </c>
      <c r="L134" s="27">
        <f>Tabla58[[#This Row],[Precio vivienda]]*0.8</f>
        <v>142137.04800000001</v>
      </c>
      <c r="M134" s="27">
        <f t="shared" si="13"/>
        <v>177671.31</v>
      </c>
      <c r="N134" s="27">
        <v>92.01</v>
      </c>
      <c r="O134" s="33">
        <v>1931</v>
      </c>
      <c r="P134" s="33">
        <v>29899</v>
      </c>
      <c r="Q134" s="41">
        <v>1.9205833299999999E-2</v>
      </c>
      <c r="S134" s="48" t="s">
        <v>55</v>
      </c>
      <c r="T134" s="45">
        <v>0.65951800547547668</v>
      </c>
      <c r="U134" t="str" cm="1">
        <f t="array" ref="U134">_xlfn.IFS(T134=Tabla58[[#This Row],[Accesibilidad]],"OK",S134=Tabla58[[#This Row],[Provincias]],"OK")</f>
        <v>OK</v>
      </c>
    </row>
    <row r="135" spans="6:21" x14ac:dyDescent="0.3">
      <c r="F135" s="32" t="s">
        <v>19</v>
      </c>
      <c r="G135" s="33" t="s">
        <v>60</v>
      </c>
      <c r="H135" s="33">
        <v>2018</v>
      </c>
      <c r="I135" s="27">
        <f t="shared" si="14"/>
        <v>0.14493379746733046</v>
      </c>
      <c r="J135" s="27">
        <f t="shared" si="11"/>
        <v>4059.4507332624585</v>
      </c>
      <c r="K135" s="27">
        <f t="shared" si="12"/>
        <v>338.28756110520487</v>
      </c>
      <c r="L135" s="27">
        <f>Tabla58[[#This Row],[Precio vivienda]]*0.8</f>
        <v>80544.912000000011</v>
      </c>
      <c r="M135" s="27">
        <f t="shared" si="13"/>
        <v>100681.14</v>
      </c>
      <c r="N135" s="27">
        <v>100.38</v>
      </c>
      <c r="O135" s="33">
        <v>1003</v>
      </c>
      <c r="P135" s="33">
        <v>28009</v>
      </c>
      <c r="Q135" s="41">
        <v>1.9205833299999999E-2</v>
      </c>
      <c r="S135" s="49" t="s">
        <v>60</v>
      </c>
      <c r="T135" s="46">
        <v>0.33214291713814914</v>
      </c>
      <c r="U135" t="str" cm="1">
        <f t="array" ref="U135">_xlfn.IFS(T135=Tabla58[[#This Row],[Accesibilidad]],"OK",S135=Tabla58[[#This Row],[Provincias]],"OK")</f>
        <v>OK</v>
      </c>
    </row>
    <row r="136" spans="6:21" x14ac:dyDescent="0.3">
      <c r="F136" s="32" t="s">
        <v>20</v>
      </c>
      <c r="G136" s="33" t="s">
        <v>74</v>
      </c>
      <c r="H136" s="33">
        <v>2018</v>
      </c>
      <c r="I136" s="27">
        <f t="shared" si="14"/>
        <v>0.12858333257029597</v>
      </c>
      <c r="J136" s="27">
        <f t="shared" si="11"/>
        <v>4047.0318093174956</v>
      </c>
      <c r="K136" s="27">
        <f t="shared" si="12"/>
        <v>337.25265077645798</v>
      </c>
      <c r="L136" s="27">
        <f>Tabla58[[#This Row],[Precio vivienda]]*0.8</f>
        <v>80298.504000000015</v>
      </c>
      <c r="M136" s="27">
        <f t="shared" si="13"/>
        <v>100373.13</v>
      </c>
      <c r="N136" s="27">
        <v>92.17</v>
      </c>
      <c r="O136" s="33">
        <v>1089</v>
      </c>
      <c r="P136" s="33">
        <v>31474</v>
      </c>
      <c r="Q136" s="41">
        <v>1.9205833299999999E-2</v>
      </c>
      <c r="S136" s="48" t="s">
        <v>74</v>
      </c>
      <c r="T136" s="45">
        <v>0.33380334949830875</v>
      </c>
      <c r="U136" t="str" cm="1">
        <f t="array" ref="U136">_xlfn.IFS(T136=Tabla58[[#This Row],[Accesibilidad]],"OK",S136=Tabla58[[#This Row],[Provincias]],"OK")</f>
        <v>OK</v>
      </c>
    </row>
    <row r="137" spans="6:21" x14ac:dyDescent="0.3">
      <c r="F137" s="32" t="s">
        <v>24</v>
      </c>
      <c r="G137" s="33" t="s">
        <v>82</v>
      </c>
      <c r="H137" s="33">
        <v>2018</v>
      </c>
      <c r="I137" s="27">
        <f t="shared" si="14"/>
        <v>0.16326290151943831</v>
      </c>
      <c r="J137" s="27">
        <f t="shared" si="11"/>
        <v>4404.3432942898871</v>
      </c>
      <c r="K137" s="27">
        <f t="shared" si="12"/>
        <v>367.02860785749061</v>
      </c>
      <c r="L137" s="27">
        <f>Tabla58[[#This Row],[Precio vivienda]]*0.8</f>
        <v>87388.040000000008</v>
      </c>
      <c r="M137" s="27">
        <f t="shared" si="13"/>
        <v>109235.05</v>
      </c>
      <c r="N137" s="27">
        <v>101.05</v>
      </c>
      <c r="O137" s="33">
        <v>1081</v>
      </c>
      <c r="P137" s="33">
        <v>26977</v>
      </c>
      <c r="Q137" s="41">
        <v>1.9205833299999999E-2</v>
      </c>
      <c r="S137" s="49" t="s">
        <v>82</v>
      </c>
      <c r="T137" s="46">
        <v>0.38856138458666845</v>
      </c>
      <c r="U137" t="str" cm="1">
        <f t="array" ref="U137">_xlfn.IFS(T137=Tabla58[[#This Row],[Accesibilidad]],"OK",S137=Tabla58[[#This Row],[Provincias]],"OK")</f>
        <v>OK</v>
      </c>
    </row>
    <row r="138" spans="6:21" x14ac:dyDescent="0.3">
      <c r="F138" s="32" t="s">
        <v>85</v>
      </c>
      <c r="G138" s="33" t="s">
        <v>87</v>
      </c>
      <c r="H138" s="33">
        <v>2018</v>
      </c>
      <c r="I138" s="27">
        <f t="shared" si="14"/>
        <v>0.23848771655809259</v>
      </c>
      <c r="J138" s="27">
        <f t="shared" ref="J138:J157" si="15">K138*12</f>
        <v>9761.0637510061715</v>
      </c>
      <c r="K138" s="27">
        <f t="shared" ref="K138:K157" si="16">PMT(Q138/12,25*12, -L138)</f>
        <v>813.42197925051437</v>
      </c>
      <c r="L138" s="27">
        <f>Tabla58[[#This Row],[Precio vivienda]]*0.8</f>
        <v>193672.51199999999</v>
      </c>
      <c r="M138" s="27">
        <f t="shared" ref="M138:M157" si="17">O138*N138</f>
        <v>242090.63999999998</v>
      </c>
      <c r="N138" s="27">
        <v>91.08</v>
      </c>
      <c r="O138" s="33">
        <v>2658</v>
      </c>
      <c r="P138" s="33">
        <v>40929</v>
      </c>
      <c r="Q138" s="41">
        <v>1.9205833299999999E-2</v>
      </c>
      <c r="S138" s="48" t="s">
        <v>87</v>
      </c>
      <c r="T138" s="45">
        <v>0.64416707919264649</v>
      </c>
      <c r="U138" t="str" cm="1">
        <f t="array" ref="U138">_xlfn.IFS(T138=Tabla58[[#This Row],[Accesibilidad]],"OK",S138=Tabla58[[#This Row],[Provincias]],"OK")</f>
        <v>OK</v>
      </c>
    </row>
    <row r="139" spans="6:21" x14ac:dyDescent="0.3">
      <c r="F139" s="32" t="s">
        <v>41</v>
      </c>
      <c r="G139" s="33" t="s">
        <v>48</v>
      </c>
      <c r="H139" s="33">
        <v>2018</v>
      </c>
      <c r="I139" s="27">
        <f t="shared" si="14"/>
        <v>0.3154240514789553</v>
      </c>
      <c r="J139" s="27">
        <f t="shared" si="15"/>
        <v>8224.9975663652385</v>
      </c>
      <c r="K139" s="27">
        <f t="shared" si="16"/>
        <v>685.41646386376988</v>
      </c>
      <c r="L139" s="27">
        <f>Tabla58[[#This Row],[Precio vivienda]]*0.8</f>
        <v>163194.91200000001</v>
      </c>
      <c r="M139" s="27">
        <f t="shared" si="17"/>
        <v>203993.63999999998</v>
      </c>
      <c r="N139" s="27">
        <v>100.44</v>
      </c>
      <c r="O139" s="33">
        <v>2031</v>
      </c>
      <c r="P139" s="33">
        <v>26076</v>
      </c>
      <c r="Q139" s="41">
        <v>1.9205833299999999E-2</v>
      </c>
      <c r="S139" s="49" t="s">
        <v>48</v>
      </c>
      <c r="T139" s="46">
        <v>0.83655386150988997</v>
      </c>
      <c r="U139" t="str" cm="1">
        <f t="array" ref="U139">_xlfn.IFS(T139=Tabla58[[#This Row],[Accesibilidad]],"OK",S139=Tabla58[[#This Row],[Provincias]],"OK")</f>
        <v>OK</v>
      </c>
    </row>
    <row r="140" spans="6:21" x14ac:dyDescent="0.3">
      <c r="F140" s="32" t="s">
        <v>26</v>
      </c>
      <c r="G140" s="33" t="s">
        <v>26</v>
      </c>
      <c r="H140" s="33">
        <v>2018</v>
      </c>
      <c r="I140" s="27">
        <f t="shared" si="14"/>
        <v>0.18175438385696052</v>
      </c>
      <c r="J140" s="27">
        <f t="shared" si="15"/>
        <v>6875.5865869249592</v>
      </c>
      <c r="K140" s="27">
        <f t="shared" si="16"/>
        <v>572.9655489104133</v>
      </c>
      <c r="L140" s="27">
        <f>Tabla58[[#This Row],[Precio vivienda]]*0.8</f>
        <v>136420.80000000002</v>
      </c>
      <c r="M140" s="27">
        <f t="shared" si="17"/>
        <v>170526</v>
      </c>
      <c r="N140" s="27">
        <v>97</v>
      </c>
      <c r="O140" s="33">
        <v>1758</v>
      </c>
      <c r="P140" s="33">
        <v>37829</v>
      </c>
      <c r="Q140" s="41">
        <v>1.9205833299999999E-2</v>
      </c>
      <c r="S140" s="48" t="s">
        <v>26</v>
      </c>
      <c r="T140" s="45">
        <v>0.62934431001601454</v>
      </c>
      <c r="U140" t="str" cm="1">
        <f t="array" ref="U140">_xlfn.IFS(T140=Tabla58[[#This Row],[Accesibilidad]],"OK",S140=Tabla58[[#This Row],[Provincias]],"OK")</f>
        <v>OK</v>
      </c>
    </row>
    <row r="141" spans="6:21" x14ac:dyDescent="0.3">
      <c r="F141" s="32" t="s">
        <v>86</v>
      </c>
      <c r="G141" s="33" t="s">
        <v>88</v>
      </c>
      <c r="H141" s="33">
        <v>2018</v>
      </c>
      <c r="I141" s="27">
        <f t="shared" si="14"/>
        <v>0.14523825484790881</v>
      </c>
      <c r="J141" s="27">
        <f t="shared" si="15"/>
        <v>4143.7926490656864</v>
      </c>
      <c r="K141" s="27">
        <f t="shared" si="16"/>
        <v>345.31605408880722</v>
      </c>
      <c r="L141" s="27">
        <f>Tabla58[[#This Row],[Precio vivienda]]*0.8</f>
        <v>82218.368000000002</v>
      </c>
      <c r="M141" s="27">
        <f t="shared" si="17"/>
        <v>102772.95999999999</v>
      </c>
      <c r="N141" s="27">
        <v>102.16</v>
      </c>
      <c r="O141" s="33">
        <v>1006</v>
      </c>
      <c r="P141" s="33">
        <v>28531</v>
      </c>
      <c r="Q141" s="41">
        <v>1.9205833299999999E-2</v>
      </c>
      <c r="S141" s="49" t="s">
        <v>88</v>
      </c>
      <c r="T141" s="46">
        <v>0.41654530046900751</v>
      </c>
      <c r="U141" t="str" cm="1">
        <f t="array" ref="U141">_xlfn.IFS(T141=Tabla58[[#This Row],[Accesibilidad]],"OK",S141=Tabla58[[#This Row],[Provincias]],"OK")</f>
        <v>OK</v>
      </c>
    </row>
    <row r="142" spans="6:21" x14ac:dyDescent="0.3">
      <c r="F142" s="32" t="s">
        <v>30</v>
      </c>
      <c r="G142" s="33" t="s">
        <v>96</v>
      </c>
      <c r="H142" s="33">
        <v>2018</v>
      </c>
      <c r="I142" s="27" t="e">
        <f t="shared" si="14"/>
        <v>#VALUE!</v>
      </c>
      <c r="J142" s="27">
        <f t="shared" si="15"/>
        <v>6267.125438212759</v>
      </c>
      <c r="K142" s="27">
        <f t="shared" si="16"/>
        <v>522.26045318439662</v>
      </c>
      <c r="L142" s="27">
        <f>Tabla58[[#This Row],[Precio vivienda]]*0.8</f>
        <v>124348.12</v>
      </c>
      <c r="M142" s="27">
        <f t="shared" si="17"/>
        <v>155435.15</v>
      </c>
      <c r="N142" s="27">
        <v>110.63</v>
      </c>
      <c r="O142" s="33">
        <v>1405</v>
      </c>
      <c r="P142" s="33" t="s">
        <v>94</v>
      </c>
      <c r="Q142" s="41">
        <v>1.9205833299999999E-2</v>
      </c>
      <c r="S142" s="48" t="s">
        <v>89</v>
      </c>
      <c r="T142" s="45">
        <v>0</v>
      </c>
      <c r="U142" t="e" cm="1">
        <f t="array" ref="U142">_xlfn.IFS(T142=Tabla58[[#This Row],[Accesibilidad]],"OK",S142=Tabla58[[#This Row],[Provincias]],"OK")</f>
        <v>#VALUE!</v>
      </c>
    </row>
    <row r="143" spans="6:21" x14ac:dyDescent="0.3">
      <c r="F143" s="32" t="s">
        <v>24</v>
      </c>
      <c r="G143" s="33" t="s">
        <v>83</v>
      </c>
      <c r="H143" s="33">
        <v>2018</v>
      </c>
      <c r="I143" s="27">
        <f t="shared" si="14"/>
        <v>0.18479205172174443</v>
      </c>
      <c r="J143" s="27">
        <f t="shared" si="15"/>
        <v>4738.4377902489705</v>
      </c>
      <c r="K143" s="27">
        <f t="shared" si="16"/>
        <v>394.86981585408091</v>
      </c>
      <c r="L143" s="27">
        <f>Tabla58[[#This Row],[Precio vivienda]]*0.8</f>
        <v>94016.92</v>
      </c>
      <c r="M143" s="27">
        <f t="shared" si="17"/>
        <v>117521.15</v>
      </c>
      <c r="N143" s="27">
        <v>101.05</v>
      </c>
      <c r="O143" s="33">
        <v>1163</v>
      </c>
      <c r="P143" s="33">
        <v>25642</v>
      </c>
      <c r="Q143" s="41">
        <v>1.9205833299999999E-2</v>
      </c>
      <c r="S143" s="49" t="s">
        <v>83</v>
      </c>
      <c r="T143" s="46">
        <v>0.42194459396696088</v>
      </c>
      <c r="U143" t="str" cm="1">
        <f t="array" ref="U143">_xlfn.IFS(T143=Tabla58[[#This Row],[Accesibilidad]],"OK",S143=Tabla58[[#This Row],[Provincias]],"OK")</f>
        <v>OK</v>
      </c>
    </row>
    <row r="144" spans="6:21" x14ac:dyDescent="0.3">
      <c r="F144" s="32" t="s">
        <v>19</v>
      </c>
      <c r="G144" s="33" t="s">
        <v>61</v>
      </c>
      <c r="H144" s="33">
        <v>2018</v>
      </c>
      <c r="I144" s="27">
        <f t="shared" si="14"/>
        <v>0.1665248730715399</v>
      </c>
      <c r="J144" s="27">
        <f t="shared" si="15"/>
        <v>4824.3920977555827</v>
      </c>
      <c r="K144" s="27">
        <f t="shared" si="16"/>
        <v>402.03267481296524</v>
      </c>
      <c r="L144" s="27">
        <f>Tabla58[[#This Row],[Precio vivienda]]*0.8</f>
        <v>95722.368000000002</v>
      </c>
      <c r="M144" s="27">
        <f t="shared" si="17"/>
        <v>119652.95999999999</v>
      </c>
      <c r="N144" s="27">
        <v>100.38</v>
      </c>
      <c r="O144" s="33">
        <v>1192</v>
      </c>
      <c r="P144" s="33">
        <v>28971</v>
      </c>
      <c r="Q144" s="41">
        <v>1.9205833299999999E-2</v>
      </c>
      <c r="S144" s="48" t="s">
        <v>61</v>
      </c>
      <c r="T144" s="45">
        <v>0.38518100580882897</v>
      </c>
      <c r="U144" t="str" cm="1">
        <f t="array" ref="U144">_xlfn.IFS(T144=Tabla58[[#This Row],[Accesibilidad]],"OK",S144=Tabla58[[#This Row],[Provincias]],"OK")</f>
        <v>OK</v>
      </c>
    </row>
    <row r="145" spans="6:21" x14ac:dyDescent="0.3">
      <c r="F145" s="32" t="s">
        <v>24</v>
      </c>
      <c r="G145" s="33" t="s">
        <v>84</v>
      </c>
      <c r="H145" s="33">
        <v>2018</v>
      </c>
      <c r="I145" s="27">
        <f t="shared" si="14"/>
        <v>0.20938795402567972</v>
      </c>
      <c r="J145" s="27">
        <f t="shared" si="15"/>
        <v>6099.2617128140246</v>
      </c>
      <c r="K145" s="27">
        <f t="shared" si="16"/>
        <v>508.27180940116875</v>
      </c>
      <c r="L145" s="27">
        <f>Tabla58[[#This Row],[Precio vivienda]]*0.8</f>
        <v>121017.48000000001</v>
      </c>
      <c r="M145" s="27">
        <f t="shared" si="17"/>
        <v>151271.85</v>
      </c>
      <c r="N145" s="27">
        <v>101.05</v>
      </c>
      <c r="O145" s="33">
        <v>1497</v>
      </c>
      <c r="P145" s="33">
        <v>29129</v>
      </c>
      <c r="Q145" s="41">
        <v>1.9205833299999999E-2</v>
      </c>
      <c r="S145" s="49" t="s">
        <v>84</v>
      </c>
      <c r="T145" s="46">
        <v>0.54360621326328207</v>
      </c>
      <c r="U145" t="str" cm="1">
        <f t="array" ref="U145">_xlfn.IFS(T145=Tabla58[[#This Row],[Accesibilidad]],"OK",S145=Tabla58[[#This Row],[Provincias]],"OK")</f>
        <v>OK</v>
      </c>
    </row>
    <row r="146" spans="6:21" x14ac:dyDescent="0.3">
      <c r="F146" s="32" t="s">
        <v>19</v>
      </c>
      <c r="G146" s="33" t="s">
        <v>62</v>
      </c>
      <c r="H146" s="33">
        <v>2018</v>
      </c>
      <c r="I146" s="27">
        <f t="shared" si="14"/>
        <v>0.20574707039857462</v>
      </c>
      <c r="J146" s="27">
        <f t="shared" si="15"/>
        <v>5552.9076829871301</v>
      </c>
      <c r="K146" s="27">
        <f t="shared" si="16"/>
        <v>462.74230691559416</v>
      </c>
      <c r="L146" s="27">
        <f>Tabla58[[#This Row],[Precio vivienda]]*0.8</f>
        <v>110177.08799999999</v>
      </c>
      <c r="M146" s="27">
        <f t="shared" si="17"/>
        <v>137721.35999999999</v>
      </c>
      <c r="N146" s="27">
        <v>100.38</v>
      </c>
      <c r="O146" s="33">
        <v>1372</v>
      </c>
      <c r="P146" s="33">
        <v>26989</v>
      </c>
      <c r="Q146" s="41">
        <v>1.9205833299999999E-2</v>
      </c>
      <c r="S146" s="48" t="s">
        <v>62</v>
      </c>
      <c r="T146" s="45">
        <v>0.47210573737350198</v>
      </c>
      <c r="U146" t="str" cm="1">
        <f t="array" ref="U146">_xlfn.IFS(T146=Tabla58[[#This Row],[Accesibilidad]],"OK",S146=Tabla58[[#This Row],[Provincias]],"OK")</f>
        <v>OK</v>
      </c>
    </row>
    <row r="147" spans="6:21" x14ac:dyDescent="0.3">
      <c r="F147" s="32" t="s">
        <v>17</v>
      </c>
      <c r="G147" s="33" t="s">
        <v>56</v>
      </c>
      <c r="H147" s="33">
        <v>2018</v>
      </c>
      <c r="I147" s="27">
        <f t="shared" si="14"/>
        <v>0.22539905561685333</v>
      </c>
      <c r="J147" s="27">
        <f t="shared" si="15"/>
        <v>6280.7446847636184</v>
      </c>
      <c r="K147" s="27">
        <f t="shared" si="16"/>
        <v>523.3953903969682</v>
      </c>
      <c r="L147" s="27">
        <f>Tabla58[[#This Row],[Precio vivienda]]*0.8</f>
        <v>124618.34400000003</v>
      </c>
      <c r="M147" s="27">
        <f t="shared" si="17"/>
        <v>155772.93000000002</v>
      </c>
      <c r="N147" s="27">
        <v>92.01</v>
      </c>
      <c r="O147" s="33">
        <v>1693</v>
      </c>
      <c r="P147" s="33">
        <v>27865</v>
      </c>
      <c r="Q147" s="41">
        <v>1.9205833299999999E-2</v>
      </c>
      <c r="S147" s="49" t="s">
        <v>56</v>
      </c>
      <c r="T147" s="46">
        <v>0.61377354488064284</v>
      </c>
      <c r="U147" t="str" cm="1">
        <f t="array" ref="U147">_xlfn.IFS(T147=Tabla58[[#This Row],[Accesibilidad]],"OK",S147=Tabla58[[#This Row],[Provincias]],"OK")</f>
        <v>OK</v>
      </c>
    </row>
    <row r="148" spans="6:21" x14ac:dyDescent="0.3">
      <c r="F148" s="32" t="s">
        <v>19</v>
      </c>
      <c r="G148" s="33" t="s">
        <v>63</v>
      </c>
      <c r="H148" s="33">
        <v>2018</v>
      </c>
      <c r="I148" s="27">
        <f t="shared" si="14"/>
        <v>0.15768375075699412</v>
      </c>
      <c r="J148" s="27">
        <f t="shared" si="15"/>
        <v>4597.7428045724346</v>
      </c>
      <c r="K148" s="27">
        <f t="shared" si="16"/>
        <v>383.14523371436957</v>
      </c>
      <c r="L148" s="27">
        <f>Tabla58[[#This Row],[Precio vivienda]]*0.8</f>
        <v>91225.343999999997</v>
      </c>
      <c r="M148" s="27">
        <f t="shared" si="17"/>
        <v>114031.67999999999</v>
      </c>
      <c r="N148" s="27">
        <v>100.38</v>
      </c>
      <c r="O148" s="33">
        <v>1136</v>
      </c>
      <c r="P148" s="33">
        <v>29158</v>
      </c>
      <c r="Q148" s="41">
        <v>1.9205833299999999E-2</v>
      </c>
      <c r="S148" s="48" t="s">
        <v>63</v>
      </c>
      <c r="T148" s="45">
        <v>0.38565197152931008</v>
      </c>
      <c r="U148" t="str" cm="1">
        <f t="array" ref="U148">_xlfn.IFS(T148=Tabla58[[#This Row],[Accesibilidad]],"OK",S148=Tabla58[[#This Row],[Provincias]],"OK")</f>
        <v>OK</v>
      </c>
    </row>
    <row r="149" spans="6:21" x14ac:dyDescent="0.3">
      <c r="F149" s="32" t="s">
        <v>41</v>
      </c>
      <c r="G149" s="33" t="s">
        <v>49</v>
      </c>
      <c r="H149" s="33">
        <v>2018</v>
      </c>
      <c r="I149" s="27">
        <f t="shared" si="14"/>
        <v>0.20796496789038912</v>
      </c>
      <c r="J149" s="27">
        <f t="shared" si="15"/>
        <v>5726.3153908618642</v>
      </c>
      <c r="K149" s="27">
        <f t="shared" si="16"/>
        <v>477.19294923848872</v>
      </c>
      <c r="L149" s="27">
        <f>Tabla58[[#This Row],[Precio vivienda]]*0.8</f>
        <v>113617.728</v>
      </c>
      <c r="M149" s="27">
        <f t="shared" si="17"/>
        <v>142022.16</v>
      </c>
      <c r="N149" s="27">
        <v>100.44</v>
      </c>
      <c r="O149" s="33">
        <v>1414</v>
      </c>
      <c r="P149" s="33">
        <v>27535</v>
      </c>
      <c r="Q149" s="41">
        <v>1.9205833299999999E-2</v>
      </c>
      <c r="S149" s="49" t="s">
        <v>49</v>
      </c>
      <c r="T149" s="46">
        <v>0.56791782117047152</v>
      </c>
      <c r="U149" t="str" cm="1">
        <f t="array" ref="U149">_xlfn.IFS(T149=Tabla58[[#This Row],[Accesibilidad]],"OK",S149=Tabla58[[#This Row],[Provincias]],"OK")</f>
        <v>OK</v>
      </c>
    </row>
    <row r="150" spans="6:21" x14ac:dyDescent="0.3">
      <c r="F150" s="32" t="s">
        <v>19</v>
      </c>
      <c r="G150" s="33" t="s">
        <v>64</v>
      </c>
      <c r="H150" s="33">
        <v>2018</v>
      </c>
      <c r="I150" s="27">
        <f t="shared" si="14"/>
        <v>0.13910027619038232</v>
      </c>
      <c r="J150" s="27">
        <f t="shared" si="15"/>
        <v>4201.1065415019266</v>
      </c>
      <c r="K150" s="27">
        <f t="shared" si="16"/>
        <v>350.0922117918272</v>
      </c>
      <c r="L150" s="27">
        <f>Tabla58[[#This Row],[Precio vivienda]]*0.8</f>
        <v>83355.552000000011</v>
      </c>
      <c r="M150" s="27">
        <f t="shared" si="17"/>
        <v>104194.44</v>
      </c>
      <c r="N150" s="27">
        <v>100.38</v>
      </c>
      <c r="O150" s="33">
        <v>1038</v>
      </c>
      <c r="P150" s="33">
        <v>30202</v>
      </c>
      <c r="Q150" s="41">
        <v>1.9205833299999999E-2</v>
      </c>
      <c r="S150" s="48" t="s">
        <v>64</v>
      </c>
      <c r="T150" s="45">
        <v>0.3254905509802376</v>
      </c>
      <c r="U150" t="str" cm="1">
        <f t="array" ref="U150">_xlfn.IFS(T150=Tabla58[[#This Row],[Accesibilidad]],"OK",S150=Tabla58[[#This Row],[Provincias]],"OK")</f>
        <v>OK</v>
      </c>
    </row>
    <row r="151" spans="6:21" x14ac:dyDescent="0.3">
      <c r="F151" s="32" t="s">
        <v>20</v>
      </c>
      <c r="G151" s="33" t="s">
        <v>75</v>
      </c>
      <c r="H151" s="33">
        <v>2018</v>
      </c>
      <c r="I151" s="27">
        <f t="shared" si="14"/>
        <v>0.16028810228743817</v>
      </c>
      <c r="J151" s="27">
        <f t="shared" si="15"/>
        <v>4961.2373420007862</v>
      </c>
      <c r="K151" s="27">
        <f t="shared" si="16"/>
        <v>413.43644516673214</v>
      </c>
      <c r="L151" s="27">
        <f>Tabla58[[#This Row],[Precio vivienda]]*0.8</f>
        <v>98437.56</v>
      </c>
      <c r="M151" s="27">
        <f t="shared" si="17"/>
        <v>123046.95</v>
      </c>
      <c r="N151" s="27">
        <v>92.17</v>
      </c>
      <c r="O151" s="33">
        <v>1335</v>
      </c>
      <c r="P151" s="33">
        <v>30952</v>
      </c>
      <c r="Q151" s="41">
        <v>1.9205833299999999E-2</v>
      </c>
      <c r="S151" s="49" t="s">
        <v>75</v>
      </c>
      <c r="T151" s="46">
        <v>0.41305780884196036</v>
      </c>
      <c r="U151" t="str" cm="1">
        <f t="array" ref="U151">_xlfn.IFS(T151=Tabla58[[#This Row],[Accesibilidad]],"OK",S151=Tabla58[[#This Row],[Provincias]],"OK")</f>
        <v>OK</v>
      </c>
    </row>
    <row r="152" spans="6:21" x14ac:dyDescent="0.3">
      <c r="F152" s="32" t="s">
        <v>53</v>
      </c>
      <c r="G152" s="33" t="s">
        <v>51</v>
      </c>
      <c r="H152" s="33">
        <v>2018</v>
      </c>
      <c r="I152" s="27">
        <f t="shared" si="14"/>
        <v>0.11525407613275165</v>
      </c>
      <c r="J152" s="27">
        <f t="shared" si="15"/>
        <v>3374.4088410147028</v>
      </c>
      <c r="K152" s="27">
        <f t="shared" si="16"/>
        <v>281.20073675122524</v>
      </c>
      <c r="L152" s="27">
        <f>Tabla58[[#This Row],[Precio vivienda]]*0.8</f>
        <v>66952.767999999996</v>
      </c>
      <c r="M152" s="27">
        <f t="shared" si="17"/>
        <v>83690.959999999992</v>
      </c>
      <c r="N152" s="27">
        <v>95.32</v>
      </c>
      <c r="O152" s="33">
        <v>878</v>
      </c>
      <c r="P152" s="33">
        <v>29278</v>
      </c>
      <c r="Q152" s="41">
        <v>1.9205833299999999E-2</v>
      </c>
      <c r="S152" s="48" t="s">
        <v>51</v>
      </c>
      <c r="T152" s="45">
        <v>0.28141179559792368</v>
      </c>
      <c r="U152" t="str" cm="1">
        <f t="array" ref="U152">_xlfn.IFS(T152=Tabla58[[#This Row],[Accesibilidad]],"OK",S152=Tabla58[[#This Row],[Provincias]],"OK")</f>
        <v>OK</v>
      </c>
    </row>
    <row r="153" spans="6:21" x14ac:dyDescent="0.3">
      <c r="F153" s="32" t="s">
        <v>28</v>
      </c>
      <c r="G153" s="33" t="s">
        <v>71</v>
      </c>
      <c r="H153" s="33">
        <v>2018</v>
      </c>
      <c r="I153" s="27">
        <f t="shared" si="14"/>
        <v>0.11968723335281253</v>
      </c>
      <c r="J153" s="27">
        <f t="shared" si="15"/>
        <v>3170.3951242826511</v>
      </c>
      <c r="K153" s="27">
        <f t="shared" si="16"/>
        <v>264.19959369022092</v>
      </c>
      <c r="L153" s="27">
        <f>Tabla58[[#This Row],[Precio vivienda]]*0.8</f>
        <v>62904.864000000001</v>
      </c>
      <c r="M153" s="27">
        <f t="shared" si="17"/>
        <v>78631.08</v>
      </c>
      <c r="N153" s="27">
        <v>100.68</v>
      </c>
      <c r="O153" s="33">
        <v>781</v>
      </c>
      <c r="P153" s="33">
        <v>26489</v>
      </c>
      <c r="Q153" s="41">
        <v>1.9205833299999999E-2</v>
      </c>
      <c r="S153" s="49" t="s">
        <v>71</v>
      </c>
      <c r="T153" s="46">
        <v>0.31847263930513825</v>
      </c>
      <c r="U153" t="str" cm="1">
        <f t="array" ref="U153">_xlfn.IFS(T153=Tabla58[[#This Row],[Accesibilidad]],"OK",S153=Tabla58[[#This Row],[Provincias]],"OK")</f>
        <v>OK</v>
      </c>
    </row>
    <row r="154" spans="6:21" x14ac:dyDescent="0.3">
      <c r="F154" s="32" t="s">
        <v>22</v>
      </c>
      <c r="G154" s="33" t="s">
        <v>78</v>
      </c>
      <c r="H154" s="33">
        <v>2018</v>
      </c>
      <c r="I154" s="27">
        <f t="shared" si="14"/>
        <v>0.15923696499426643</v>
      </c>
      <c r="J154" s="27">
        <f t="shared" si="15"/>
        <v>4730.9302299796555</v>
      </c>
      <c r="K154" s="27">
        <f t="shared" si="16"/>
        <v>394.24418583163794</v>
      </c>
      <c r="L154" s="27">
        <f>Tabla58[[#This Row],[Precio vivienda]]*0.8</f>
        <v>93867.96</v>
      </c>
      <c r="M154" s="27">
        <f t="shared" si="17"/>
        <v>117334.95</v>
      </c>
      <c r="N154" s="27">
        <v>98.85</v>
      </c>
      <c r="O154" s="33">
        <v>1187</v>
      </c>
      <c r="P154" s="33">
        <v>29710</v>
      </c>
      <c r="Q154" s="41">
        <v>1.9205833299999999E-2</v>
      </c>
      <c r="S154" s="48" t="s">
        <v>78</v>
      </c>
      <c r="T154" s="45">
        <v>0.4066469167938504</v>
      </c>
      <c r="U154" t="str" cm="1">
        <f t="array" ref="U154">_xlfn.IFS(T154=Tabla58[[#This Row],[Accesibilidad]],"OK",S154=Tabla58[[#This Row],[Provincias]],"OK")</f>
        <v>OK</v>
      </c>
    </row>
    <row r="155" spans="6:21" x14ac:dyDescent="0.3">
      <c r="F155" s="32" t="s">
        <v>19</v>
      </c>
      <c r="G155" s="33" t="s">
        <v>65</v>
      </c>
      <c r="H155" s="33">
        <v>2018</v>
      </c>
      <c r="I155" s="27">
        <f t="shared" si="14"/>
        <v>0.16268898514209965</v>
      </c>
      <c r="J155" s="27">
        <f t="shared" si="15"/>
        <v>5091.5144790071508</v>
      </c>
      <c r="K155" s="27">
        <f t="shared" si="16"/>
        <v>424.2928732505959</v>
      </c>
      <c r="L155" s="27">
        <f>Tabla58[[#This Row],[Precio vivienda]]*0.8</f>
        <v>101022.432</v>
      </c>
      <c r="M155" s="27">
        <f t="shared" si="17"/>
        <v>126278.04</v>
      </c>
      <c r="N155" s="27">
        <v>100.38</v>
      </c>
      <c r="O155" s="33">
        <v>1258</v>
      </c>
      <c r="P155" s="33">
        <v>31296</v>
      </c>
      <c r="Q155" s="41">
        <v>1.9205833299999999E-2</v>
      </c>
      <c r="S155" s="49" t="s">
        <v>65</v>
      </c>
      <c r="T155" s="46">
        <v>0.39453812313112369</v>
      </c>
      <c r="U155" t="str" cm="1">
        <f t="array" ref="U155">_xlfn.IFS(T155=Tabla58[[#This Row],[Accesibilidad]],"OK",S155=Tabla58[[#This Row],[Provincias]],"OK")</f>
        <v>OK</v>
      </c>
    </row>
    <row r="156" spans="6:21" x14ac:dyDescent="0.3">
      <c r="F156" s="32" t="s">
        <v>19</v>
      </c>
      <c r="G156" s="33" t="s">
        <v>66</v>
      </c>
      <c r="H156" s="33">
        <v>2018</v>
      </c>
      <c r="I156" s="27">
        <f t="shared" si="14"/>
        <v>0.16684999199629721</v>
      </c>
      <c r="J156" s="27">
        <f t="shared" si="15"/>
        <v>4091.8292037171932</v>
      </c>
      <c r="K156" s="27">
        <f t="shared" si="16"/>
        <v>340.98576697643279</v>
      </c>
      <c r="L156" s="27">
        <f>Tabla58[[#This Row],[Precio vivienda]]*0.8</f>
        <v>81187.343999999997</v>
      </c>
      <c r="M156" s="27">
        <f t="shared" si="17"/>
        <v>101484.18</v>
      </c>
      <c r="N156" s="27">
        <v>100.38</v>
      </c>
      <c r="O156" s="33">
        <v>1011</v>
      </c>
      <c r="P156" s="33">
        <v>24524</v>
      </c>
      <c r="Q156" s="41">
        <v>1.9205833299999999E-2</v>
      </c>
      <c r="S156" s="48" t="s">
        <v>66</v>
      </c>
      <c r="T156" s="45">
        <v>0.37296775168327345</v>
      </c>
      <c r="U156" t="str" cm="1">
        <f t="array" ref="U156">_xlfn.IFS(T156=Tabla58[[#This Row],[Accesibilidad]],"OK",S156=Tabla58[[#This Row],[Provincias]],"OK")</f>
        <v>OK</v>
      </c>
    </row>
    <row r="157" spans="6:21" x14ac:dyDescent="0.3">
      <c r="F157" s="35" t="s">
        <v>53</v>
      </c>
      <c r="G157" s="36" t="s">
        <v>52</v>
      </c>
      <c r="H157" s="33">
        <v>2018</v>
      </c>
      <c r="I157" s="27">
        <f t="shared" si="14"/>
        <v>0.15514395503901732</v>
      </c>
      <c r="J157" s="37">
        <f t="shared" si="15"/>
        <v>5015.4937785013517</v>
      </c>
      <c r="K157" s="37">
        <f t="shared" si="16"/>
        <v>417.95781487511266</v>
      </c>
      <c r="L157" s="37">
        <f>Tabla58[[#This Row],[Precio vivienda]]*0.8</f>
        <v>99514.08</v>
      </c>
      <c r="M157" s="37">
        <f t="shared" si="17"/>
        <v>124392.59999999999</v>
      </c>
      <c r="N157" s="27">
        <v>95.32</v>
      </c>
      <c r="O157" s="36">
        <v>1305</v>
      </c>
      <c r="P157" s="36">
        <v>32328</v>
      </c>
      <c r="Q157" s="41">
        <v>1.9205833299999999E-2</v>
      </c>
      <c r="S157" s="51" t="s">
        <v>52</v>
      </c>
      <c r="T157" s="47">
        <v>0.38394654968241226</v>
      </c>
      <c r="U157" t="str" cm="1">
        <f t="array" ref="U157">_xlfn.IFS(T157=Tabla58[[#This Row],[Accesibilidad]],"OK",S157=Tabla58[[#This Row],[Provincias]],"OK")</f>
        <v>OK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5E0E9-BA36-48D5-9E62-51A957341797}">
  <sheetPr codeName="Hoja2">
    <tabColor rgb="FF00B050"/>
  </sheetPr>
  <dimension ref="A1:G12"/>
  <sheetViews>
    <sheetView showGridLines="0" topLeftCell="D1" zoomScale="95" workbookViewId="0">
      <selection activeCell="E18" sqref="E18"/>
    </sheetView>
  </sheetViews>
  <sheetFormatPr baseColWidth="10" defaultRowHeight="14.4" x14ac:dyDescent="0.3"/>
  <cols>
    <col min="1" max="1" width="24.44140625" customWidth="1"/>
    <col min="2" max="2" width="28" bestFit="1" customWidth="1"/>
    <col min="3" max="3" width="58.77734375" bestFit="1" customWidth="1"/>
    <col min="4" max="6" width="24.44140625" customWidth="1"/>
    <col min="7" max="7" width="158.77734375" bestFit="1" customWidth="1"/>
  </cols>
  <sheetData>
    <row r="1" spans="1:7" x14ac:dyDescent="0.3">
      <c r="A1" s="12" t="s">
        <v>0</v>
      </c>
      <c r="B1" s="13" t="s">
        <v>1</v>
      </c>
      <c r="C1" s="13" t="s">
        <v>2</v>
      </c>
      <c r="D1" s="13" t="s">
        <v>95</v>
      </c>
      <c r="E1" s="13" t="s">
        <v>128</v>
      </c>
      <c r="F1" s="13" t="s">
        <v>37</v>
      </c>
      <c r="G1" s="8" t="s">
        <v>104</v>
      </c>
    </row>
    <row r="2" spans="1:7" x14ac:dyDescent="0.3">
      <c r="A2" s="15" t="s">
        <v>3</v>
      </c>
      <c r="B2" s="14" t="s">
        <v>114</v>
      </c>
      <c r="C2" s="14" t="s">
        <v>129</v>
      </c>
      <c r="D2" s="14" t="s">
        <v>130</v>
      </c>
      <c r="E2" s="14" t="s">
        <v>7</v>
      </c>
      <c r="F2" s="14" t="s">
        <v>131</v>
      </c>
      <c r="G2" s="9"/>
    </row>
    <row r="3" spans="1:7" x14ac:dyDescent="0.3">
      <c r="A3" s="15" t="s">
        <v>4</v>
      </c>
      <c r="B3" s="14" t="s">
        <v>116</v>
      </c>
      <c r="C3" s="14" t="s">
        <v>132</v>
      </c>
      <c r="D3" s="14" t="s">
        <v>130</v>
      </c>
      <c r="E3" s="14" t="s">
        <v>9</v>
      </c>
      <c r="F3" s="14" t="s">
        <v>39</v>
      </c>
      <c r="G3" s="10" t="s">
        <v>107</v>
      </c>
    </row>
    <row r="4" spans="1:7" x14ac:dyDescent="0.3">
      <c r="A4" s="15" t="s">
        <v>4</v>
      </c>
      <c r="B4" s="14" t="s">
        <v>117</v>
      </c>
      <c r="C4" s="14" t="s">
        <v>133</v>
      </c>
      <c r="D4" s="14" t="s">
        <v>130</v>
      </c>
      <c r="E4" s="14" t="s">
        <v>9</v>
      </c>
      <c r="F4" s="14" t="s">
        <v>39</v>
      </c>
      <c r="G4" s="10" t="s">
        <v>108</v>
      </c>
    </row>
    <row r="5" spans="1:7" x14ac:dyDescent="0.3">
      <c r="A5" s="14" t="s">
        <v>124</v>
      </c>
      <c r="B5" s="14" t="s">
        <v>134</v>
      </c>
      <c r="C5" s="14" t="s">
        <v>135</v>
      </c>
      <c r="D5" s="14" t="s">
        <v>130</v>
      </c>
      <c r="E5" s="14" t="s">
        <v>8</v>
      </c>
      <c r="F5" s="14" t="s">
        <v>38</v>
      </c>
      <c r="G5" s="38" t="s">
        <v>106</v>
      </c>
    </row>
    <row r="6" spans="1:7" x14ac:dyDescent="0.3">
      <c r="A6" s="14" t="s">
        <v>124</v>
      </c>
      <c r="B6" s="15" t="s">
        <v>121</v>
      </c>
      <c r="C6" s="14" t="s">
        <v>136</v>
      </c>
      <c r="D6" s="14" t="s">
        <v>130</v>
      </c>
      <c r="E6" s="14" t="s">
        <v>137</v>
      </c>
      <c r="F6" s="14" t="s">
        <v>39</v>
      </c>
      <c r="G6" s="10" t="s">
        <v>122</v>
      </c>
    </row>
    <row r="7" spans="1:7" x14ac:dyDescent="0.3">
      <c r="A7" s="14" t="s">
        <v>124</v>
      </c>
      <c r="B7" s="15" t="s">
        <v>120</v>
      </c>
      <c r="C7" s="14" t="s">
        <v>138</v>
      </c>
      <c r="D7" s="14" t="s">
        <v>130</v>
      </c>
      <c r="E7" s="14" t="s">
        <v>139</v>
      </c>
      <c r="F7" s="14" t="s">
        <v>39</v>
      </c>
      <c r="G7" s="10" t="s">
        <v>123</v>
      </c>
    </row>
    <row r="8" spans="1:7" x14ac:dyDescent="0.3">
      <c r="A8" s="14" t="s">
        <v>124</v>
      </c>
      <c r="B8" s="14" t="s">
        <v>140</v>
      </c>
      <c r="C8" s="14" t="s">
        <v>141</v>
      </c>
      <c r="D8" s="14" t="s">
        <v>130</v>
      </c>
      <c r="E8" s="14" t="s">
        <v>142</v>
      </c>
      <c r="F8" s="14" t="s">
        <v>39</v>
      </c>
      <c r="G8" s="10" t="s">
        <v>125</v>
      </c>
    </row>
    <row r="9" spans="1:7" x14ac:dyDescent="0.3">
      <c r="A9" s="15" t="s">
        <v>5</v>
      </c>
      <c r="B9" s="14" t="s">
        <v>110</v>
      </c>
      <c r="C9" s="14" t="s">
        <v>143</v>
      </c>
      <c r="D9" s="14" t="s">
        <v>130</v>
      </c>
      <c r="E9" s="14" t="s">
        <v>7</v>
      </c>
      <c r="F9" s="14" t="s">
        <v>39</v>
      </c>
      <c r="G9" s="10" t="s">
        <v>111</v>
      </c>
    </row>
    <row r="10" spans="1:7" x14ac:dyDescent="0.3">
      <c r="A10" s="15" t="s">
        <v>6</v>
      </c>
      <c r="B10" s="14" t="s">
        <v>144</v>
      </c>
      <c r="C10" s="14" t="s">
        <v>145</v>
      </c>
      <c r="D10" s="14" t="s">
        <v>130</v>
      </c>
      <c r="E10" s="14" t="s">
        <v>115</v>
      </c>
      <c r="F10" s="14" t="s">
        <v>146</v>
      </c>
      <c r="G10" s="10" t="s">
        <v>112</v>
      </c>
    </row>
    <row r="11" spans="1:7" x14ac:dyDescent="0.3">
      <c r="A11" s="16" t="s">
        <v>6</v>
      </c>
      <c r="B11" s="17" t="s">
        <v>105</v>
      </c>
      <c r="C11" s="17" t="s">
        <v>147</v>
      </c>
      <c r="D11" s="14" t="s">
        <v>130</v>
      </c>
      <c r="E11" s="17" t="s">
        <v>148</v>
      </c>
      <c r="F11" s="17" t="s">
        <v>39</v>
      </c>
      <c r="G11" s="11" t="s">
        <v>113</v>
      </c>
    </row>
    <row r="12" spans="1:7" x14ac:dyDescent="0.3">
      <c r="D12" t="s">
        <v>94</v>
      </c>
    </row>
  </sheetData>
  <phoneticPr fontId="8" type="noConversion"/>
  <hyperlinks>
    <hyperlink ref="G5" r:id="rId1" xr:uid="{0C204453-FBDE-420D-A99B-E974B9271B49}"/>
    <hyperlink ref="G3" r:id="rId2" xr:uid="{592C40E6-2CC0-4FF8-8D2E-94FE5069FEA2}"/>
    <hyperlink ref="G4" r:id="rId3" xr:uid="{5861ACD0-D820-470C-97C7-BA3805F85ADE}"/>
    <hyperlink ref="G9" r:id="rId4" xr:uid="{56ABD61D-68F7-423A-93CA-9C49D2DD09C1}"/>
    <hyperlink ref="G10" r:id="rId5" xr:uid="{A4BB6BAB-D51E-4F82-8AA0-61A0C367F8BD}"/>
    <hyperlink ref="G11" r:id="rId6" xr:uid="{9304C6AD-5451-4433-B8A6-F443AD20F656}"/>
    <hyperlink ref="G6" r:id="rId7" xr:uid="{20BBC125-B6A6-4880-AD67-861DA8671C31}"/>
    <hyperlink ref="G7" r:id="rId8" xr:uid="{7ADF8BE4-B918-485E-A551-A710C3E08789}"/>
    <hyperlink ref="G8" r:id="rId9" xr:uid="{976A23B9-4A75-4AA6-8E50-3373D771309A}"/>
  </hyperlinks>
  <pageMargins left="0.7" right="0.7" top="0.75" bottom="0.75" header="0.3" footer="0.3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ANALISIS 2015-2022</vt:lpstr>
      <vt:lpstr>TASA ESFUERZO 2015-2022</vt:lpstr>
      <vt:lpstr>Descripción Variables Provincia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CACUA LABRADOR</dc:creator>
  <cp:lastModifiedBy>Marcel Alejandro Cacua Labrador</cp:lastModifiedBy>
  <dcterms:created xsi:type="dcterms:W3CDTF">2025-04-18T12:28:42Z</dcterms:created>
  <dcterms:modified xsi:type="dcterms:W3CDTF">2025-06-29T19:55:06Z</dcterms:modified>
</cp:coreProperties>
</file>